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.1.4.b. - ÚSTŘEDNÍ VYTÁPĚNÍ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'D.1.4.b. - ÚSTŘEDNÍ VYTÁPĚNÍ'!$C$122:$K$209</definedName>
    <definedName name="_xlnm.Print_Area" localSheetId="1">'D.1.4.b. - ÚSTŘEDNÍ VYTÁPĚNÍ'!$C$4:$J$76,'D.1.4.b. - ÚSTŘEDNÍ VYTÁPĚNÍ'!$C$82:$J$104,'D.1.4.b. - ÚSTŘEDNÍ VYTÁPĚNÍ'!$C$110:$K$209</definedName>
    <definedName name="_xlnm.Print_Titles" localSheetId="1">'D.1.4.b. - ÚSTŘEDNÍ VYTÁPĚNÍ'!$122:$122</definedName>
  </definedNames>
  <calcPr/>
</workbook>
</file>

<file path=xl/calcChain.xml><?xml version="1.0" encoding="utf-8"?>
<calcChain xmlns="http://schemas.openxmlformats.org/spreadsheetml/2006/main">
  <c i="2" r="J37"/>
  <c r="J36"/>
  <c i="1" r="AY95"/>
  <c i="2" r="J35"/>
  <c i="1" r="AX95"/>
  <c i="2"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T203"/>
  <c r="R204"/>
  <c r="R203"/>
  <c r="P204"/>
  <c r="P203"/>
  <c r="BK204"/>
  <c r="BK203"/>
  <c r="J203"/>
  <c r="J204"/>
  <c r="BE204"/>
  <c r="J103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2"/>
  <c r="BH182"/>
  <c r="BG182"/>
  <c r="BF182"/>
  <c r="T182"/>
  <c r="T181"/>
  <c r="R182"/>
  <c r="R181"/>
  <c r="P182"/>
  <c r="P181"/>
  <c r="BK182"/>
  <c r="BK181"/>
  <c r="J181"/>
  <c r="J182"/>
  <c r="BE182"/>
  <c r="J102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T162"/>
  <c r="R163"/>
  <c r="R162"/>
  <c r="P163"/>
  <c r="P162"/>
  <c r="BK163"/>
  <c r="BK162"/>
  <c r="J162"/>
  <c r="J163"/>
  <c r="BE163"/>
  <c r="J101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T143"/>
  <c r="R144"/>
  <c r="R143"/>
  <c r="P144"/>
  <c r="P143"/>
  <c r="BK144"/>
  <c r="BK143"/>
  <c r="J143"/>
  <c r="J144"/>
  <c r="BE144"/>
  <c r="J100"/>
  <c r="BI142"/>
  <c r="BH142"/>
  <c r="BG142"/>
  <c r="BF142"/>
  <c r="T142"/>
  <c r="R142"/>
  <c r="P142"/>
  <c r="BK142"/>
  <c r="J142"/>
  <c r="BE142"/>
  <c r="BI141"/>
  <c r="BH141"/>
  <c r="BG141"/>
  <c r="BF141"/>
  <c r="T141"/>
  <c r="T140"/>
  <c r="R141"/>
  <c r="R140"/>
  <c r="P141"/>
  <c r="P140"/>
  <c r="BK141"/>
  <c r="BK140"/>
  <c r="J140"/>
  <c r="J141"/>
  <c r="BE141"/>
  <c r="J99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F37"/>
  <c i="1" r="BD95"/>
  <c i="2" r="BH126"/>
  <c r="F36"/>
  <c i="1" r="BC95"/>
  <c i="2" r="BG126"/>
  <c r="F35"/>
  <c i="1" r="BB95"/>
  <c i="2" r="BF126"/>
  <c r="J34"/>
  <c i="1" r="AW95"/>
  <c i="2" r="F34"/>
  <c i="1" r="BA95"/>
  <c i="2" r="T126"/>
  <c r="T125"/>
  <c r="T124"/>
  <c r="T123"/>
  <c r="R126"/>
  <c r="R125"/>
  <c r="R124"/>
  <c r="R123"/>
  <c r="P126"/>
  <c r="P125"/>
  <c r="P124"/>
  <c r="P123"/>
  <c i="1" r="AU95"/>
  <c i="2" r="BK126"/>
  <c r="BK125"/>
  <c r="J125"/>
  <c r="BK124"/>
  <c r="J124"/>
  <c r="BK123"/>
  <c r="J123"/>
  <c r="J96"/>
  <c r="J30"/>
  <c i="1" r="AG95"/>
  <c i="2" r="J126"/>
  <c r="BE126"/>
  <c r="J33"/>
  <c i="1" r="AV95"/>
  <c i="2" r="F33"/>
  <c i="1" r="AZ95"/>
  <c i="2" r="J98"/>
  <c r="J97"/>
  <c r="J119"/>
  <c r="F117"/>
  <c r="E115"/>
  <c r="J91"/>
  <c r="F89"/>
  <c r="E87"/>
  <c r="J39"/>
  <c r="J24"/>
  <c r="E24"/>
  <c r="J120"/>
  <c r="J92"/>
  <c r="J23"/>
  <c r="J18"/>
  <c r="E18"/>
  <c r="F120"/>
  <c r="F92"/>
  <c r="J17"/>
  <c r="J15"/>
  <c r="E15"/>
  <c r="F119"/>
  <c r="F91"/>
  <c r="J14"/>
  <c r="J12"/>
  <c r="J117"/>
  <c r="J89"/>
  <c r="E7"/>
  <c r="E113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<sst xmlns="http://schemas.openxmlformats.org/spreadsheetml/2006/main">
  <si>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</si>
  <si>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</si>
  <si>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</si>
  <si>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</si>
  <si>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</si>
  <si>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{1c6fcc41-1f63-4e8b-84ec-4d050c24cd7e}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</si>
  <si>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</si>
  <si>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</si>
  <si>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</si>
  <si>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</si>
  <si>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</si>
  <si>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</si>
  <si>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</si>
  <si>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</si>
  <si>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069-2020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</si>
  <si>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</si>
  <si>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</si>
  <si>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vnitřních prostor</t>
  </si>
  <si>
    <t>KSO:</t>
  </si>
  <si>
    <t>CC-CZ:</t>
  </si>
  <si>
    <t>Místo:</t>
  </si>
  <si>
    <t>žst. Choceň</t>
  </si>
  <si>
    <t>Datum:</t>
  </si>
  <si>
    <t>13. 3. 2020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</si>
  <si>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</si>
  <si>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</si>
  <si>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</si>
  <si>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</si>
  <si>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</si>
  <si>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</si>
  <si>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</si>
  <si>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Ondřej Zikán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</si>
  <si>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</si>
  <si>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</si>
  <si>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</si>
  <si>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</si>
  <si>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</si>
  <si>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</si>
  <si>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</si>
  <si>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</si>
  <si>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</si>
  <si>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</si>
  <si>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</si>
  <si>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</si>
  <si>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</si>
  <si>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</si>
  <si>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</si>
  <si>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</si>
  <si>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</si>
  <si>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</si>
  <si>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</si>
  <si>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</si>
  <si>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</si>
  <si>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</si>
  <si>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</si>
  <si>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</si>
  <si>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</si>
  <si>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</si>
  <si>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</si>
  <si>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</si>
  <si>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</si>
  <si>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</si>
  <si>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</si>
  <si>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</si>
  <si>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</si>
  <si>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</si>
  <si>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</si>
  <si>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</si>
  <si>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</si>
  <si>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</si>
  <si>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</si>
  <si>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</si>
  <si>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</si>
  <si>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</si>
  <si>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</si>
  <si>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</si>
  <si>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</si>
  <si>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</si>
  <si>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</si>
  <si>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</si>
  <si>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D.1.4.b.</t>
  </si>
  <si>
    <t>ÚSTŘEDNÍ VYTÁPĚNÍ</t>
  </si>
  <si>
    <t>STA</t>
  </si>
  <si>
    <t>1</t>
  </si>
  <si>
    <t>{e516778d-6db6-4062-a7cf-821308d6f476}</t>
  </si>
  <si>
    <t>2</t>
  </si>
  <si>
    <t>KRYCÍ LIST SOUPISU PRACÍ</t>
  </si>
  <si>
    <t>Objekt:</t>
  </si>
  <si>
    <t>D.1.4.b. - ÚSTŘEDNÍ VYTÁPĚNÍ</t>
  </si>
  <si>
    <t>Choceň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</si>
  <si>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</si>
  <si>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</si>
  <si>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</si>
  <si>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</si>
  <si>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</si>
  <si>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</si>
  <si>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</si>
  <si>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</si>
  <si>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</si>
  <si>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734 - Ústřední topení, armatury</t>
  </si>
  <si>
    <t xml:space="preserve">    735 - Ústřední vytápění - otopná tělesa</t>
  </si>
  <si>
    <t xml:space="preserve">      01 - Demontáže stávajícího zařízení a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</si>
  <si>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</si>
  <si>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</si>
  <si>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</si>
  <si>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</si>
  <si>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</si>
  <si>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</si>
  <si>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</si>
  <si>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</si>
  <si>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</si>
  <si>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</si>
  <si>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</si>
  <si>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</si>
  <si>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</si>
  <si>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</si>
  <si>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</si>
  <si>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</si>
  <si>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</si>
  <si>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</si>
  <si>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</si>
  <si>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713463131</t>
  </si>
  <si>
    <t>Montáž izolace tepelné potrubí potrubními pouzdry bez úpravy slepenými 1x tl izolace do 25 mm</t>
  </si>
  <si>
    <t>m</t>
  </si>
  <si>
    <t>16</t>
  </si>
  <si>
    <t>-16461968</t>
  </si>
  <si>
    <t>VV</t>
  </si>
  <si>
    <t>296,4+78+117+46,8+46,8</t>
  </si>
  <si>
    <t>M</t>
  </si>
  <si>
    <t>28377096</t>
  </si>
  <si>
    <t>izolace potrubí návleková z pěněného polyethylenu 15 x 25 mm</t>
  </si>
  <si>
    <t>32</t>
  </si>
  <si>
    <t>1654762936</t>
  </si>
  <si>
    <t>228*1,3 'Přepočtené koeficientem množství</t>
  </si>
  <si>
    <t>3</t>
  </si>
  <si>
    <t>28377106</t>
  </si>
  <si>
    <t>izolace potrubí návleková z pěněného polyethylenu 18 x 25 mm</t>
  </si>
  <si>
    <t>-68073748</t>
  </si>
  <si>
    <t>60*1,3 'Přepočtené koeficientem množství</t>
  </si>
  <si>
    <t>4</t>
  </si>
  <si>
    <t>283770460</t>
  </si>
  <si>
    <t>izolace potrubí návleková z pěněného polyethylenu 22 x 25 mm</t>
  </si>
  <si>
    <t>873141782</t>
  </si>
  <si>
    <t>90*1,3 'Přepočtené koeficientem množství</t>
  </si>
  <si>
    <t>5</t>
  </si>
  <si>
    <t>283770490</t>
  </si>
  <si>
    <t>izolace potrubí návleková z pěněného polyethylenu 28 x 25 mm</t>
  </si>
  <si>
    <t>-2112202650</t>
  </si>
  <si>
    <t>36*1,3 'Přepočtené koeficientem množství</t>
  </si>
  <si>
    <t>6</t>
  </si>
  <si>
    <t>283770560</t>
  </si>
  <si>
    <t>izolace potrubí návleková z pěněného polyethylenu 35 x 25 mm</t>
  </si>
  <si>
    <t>-805147788</t>
  </si>
  <si>
    <t>7</t>
  </si>
  <si>
    <t>283771300</t>
  </si>
  <si>
    <t>spona na návlekovou izolaci</t>
  </si>
  <si>
    <t>kus</t>
  </si>
  <si>
    <t>1066503770</t>
  </si>
  <si>
    <t>8</t>
  </si>
  <si>
    <t>283771350</t>
  </si>
  <si>
    <t>páska samolepící na návlekovou izolaci po 20 m</t>
  </si>
  <si>
    <t>1430548479</t>
  </si>
  <si>
    <t>732</t>
  </si>
  <si>
    <t>Ústřední vytápění - strojovny</t>
  </si>
  <si>
    <t>9</t>
  </si>
  <si>
    <t>732199100</t>
  </si>
  <si>
    <t>Montáž a dodávka orientačních štítků</t>
  </si>
  <si>
    <t>1514326734</t>
  </si>
  <si>
    <t>10</t>
  </si>
  <si>
    <t>732XS01</t>
  </si>
  <si>
    <t>Oběhové čerpadlo DN25 - 60kPa s elektronickou regulací otáček - Qel = 10-85W / 230V - PN 10 / 110 °C</t>
  </si>
  <si>
    <t>-1748394010</t>
  </si>
  <si>
    <t>733</t>
  </si>
  <si>
    <t>Ústřední vytápění - rozvodné potrubí</t>
  </si>
  <si>
    <t>11</t>
  </si>
  <si>
    <t>733222102</t>
  </si>
  <si>
    <t>Potrubí měděné polotvrdé spojované měkkým pájením D 15x1</t>
  </si>
  <si>
    <t>955662885</t>
  </si>
  <si>
    <t>228*1,2 'Přepočtené koeficientem množství</t>
  </si>
  <si>
    <t>12</t>
  </si>
  <si>
    <t>733222103</t>
  </si>
  <si>
    <t>Potrubí měděné polotvrdé spojované měkkým pájením D 18x1</t>
  </si>
  <si>
    <t>-2144276988</t>
  </si>
  <si>
    <t>60*1,2 'Přepočtené koeficientem množství</t>
  </si>
  <si>
    <t>13</t>
  </si>
  <si>
    <t>733222104</t>
  </si>
  <si>
    <t>Potrubí měděné polotvrdé spojované měkkým pájením D 22x1</t>
  </si>
  <si>
    <t>1143337783</t>
  </si>
  <si>
    <t>90*1,2 'Přepočtené koeficientem množství</t>
  </si>
  <si>
    <t>14</t>
  </si>
  <si>
    <t>733222105</t>
  </si>
  <si>
    <t>Potrubí měděné polotvrdé spojované měkkým pájením D 28x1,5</t>
  </si>
  <si>
    <t>1920966852</t>
  </si>
  <si>
    <t>36*1,2 'Přepočtené koeficientem množství</t>
  </si>
  <si>
    <t>733222106</t>
  </si>
  <si>
    <t>Potrubí měděné polotvrdé spojované měkkým pájením D 35x1,5</t>
  </si>
  <si>
    <t>-1848752581</t>
  </si>
  <si>
    <t>733224222</t>
  </si>
  <si>
    <t>Příplatek k potrubí měděnému za zhotovení přípojky z trubek měděných D 15x1</t>
  </si>
  <si>
    <t>1508619002</t>
  </si>
  <si>
    <t>17</t>
  </si>
  <si>
    <t>733224225</t>
  </si>
  <si>
    <t>Příplatek k potrubí měděnému za zhotovení přípojky z trubek měděných D 28x1,5</t>
  </si>
  <si>
    <t>-1217297901</t>
  </si>
  <si>
    <t>18</t>
  </si>
  <si>
    <t>733224226</t>
  </si>
  <si>
    <t>Příplatek k potrubí měděnému za zhotovení přípojky z trubek měděných D 35x1,5</t>
  </si>
  <si>
    <t>515761798</t>
  </si>
  <si>
    <t>19</t>
  </si>
  <si>
    <t>733291101</t>
  </si>
  <si>
    <t>Zkouška těsnosti potrubí měděné do D 35x1,5</t>
  </si>
  <si>
    <t>-1604623889</t>
  </si>
  <si>
    <t>273,6+72+108+43,2+43,2</t>
  </si>
  <si>
    <t>20</t>
  </si>
  <si>
    <t>733PX01</t>
  </si>
  <si>
    <t>Topná, provozní a dilatační zkoužka</t>
  </si>
  <si>
    <t>h</t>
  </si>
  <si>
    <t>-93381496</t>
  </si>
  <si>
    <t>733PX02</t>
  </si>
  <si>
    <t>Stavební přípomoci, vrtání, sádrování, sekání, ostatní pomocné práce</t>
  </si>
  <si>
    <t>-1550890197</t>
  </si>
  <si>
    <t>22</t>
  </si>
  <si>
    <t>733PX03</t>
  </si>
  <si>
    <t>Protipožární pěna těsnění prostupů požárních dělících konstrukcí</t>
  </si>
  <si>
    <t>-894768396</t>
  </si>
  <si>
    <t>734</t>
  </si>
  <si>
    <t>Ústřední topení, armatury</t>
  </si>
  <si>
    <t>23</t>
  </si>
  <si>
    <t>734211120</t>
  </si>
  <si>
    <t>Ventil závitový odvzdušňovací G 1/2 PN 14 do 120°C automatický</t>
  </si>
  <si>
    <t>-557414920</t>
  </si>
  <si>
    <t>24</t>
  </si>
  <si>
    <t>734242412</t>
  </si>
  <si>
    <t>Ventil závitový zpětný přímý G 1/2 PN 16 do 110°C</t>
  </si>
  <si>
    <t>-271173819</t>
  </si>
  <si>
    <t>25</t>
  </si>
  <si>
    <t>734242415</t>
  </si>
  <si>
    <t>Ventil závitový zpětný přímý G 5/4 PN 16 do 110°C</t>
  </si>
  <si>
    <t>-1615221510</t>
  </si>
  <si>
    <t>26</t>
  </si>
  <si>
    <t>734291123</t>
  </si>
  <si>
    <t>Kohout plnící a vypouštěcí G 1/2 PN 10 do 110°C závitový</t>
  </si>
  <si>
    <t>-1368199398</t>
  </si>
  <si>
    <t>27</t>
  </si>
  <si>
    <t>734291245</t>
  </si>
  <si>
    <t>Filtr závitový přímý G 1 1/4 PN 16 do 130°C s vnitřními závity</t>
  </si>
  <si>
    <t>-2026373513</t>
  </si>
  <si>
    <t>28</t>
  </si>
  <si>
    <t>734292775</t>
  </si>
  <si>
    <t>Kohout kulový přímý G 1 1/4 PN 42 do 185°C plnoprůtokový s koulí vnitřní závit</t>
  </si>
  <si>
    <t>-2147474958</t>
  </si>
  <si>
    <t>29</t>
  </si>
  <si>
    <t>734295022</t>
  </si>
  <si>
    <t>Směšovací armatura závitová trojcestná DN 32 - kvs = 6,3 s pohonem</t>
  </si>
  <si>
    <t>1969878801</t>
  </si>
  <si>
    <t>30</t>
  </si>
  <si>
    <t>734411127</t>
  </si>
  <si>
    <t>Teploměr technický s pevným stonkem a jímkou zadní připojení průměr 100 mm délky 100 mm - 0°C - 110°C</t>
  </si>
  <si>
    <t>-1312313773</t>
  </si>
  <si>
    <t>31</t>
  </si>
  <si>
    <t>734421112.1</t>
  </si>
  <si>
    <t>Tlakoměr s pevným stonkem a zpětnou klapkou tlak 0-16 bar průměr 100 mm zadní připojení</t>
  </si>
  <si>
    <t>1267576627</t>
  </si>
  <si>
    <t>734VVX101</t>
  </si>
  <si>
    <t>vyvažovací ventil uzavírací s přednastavením měřící vsuvky pro měření tlaku, průtoku a teploty bez vypouštěním 5/4"</t>
  </si>
  <si>
    <t>-1879228924</t>
  </si>
  <si>
    <t>33</t>
  </si>
  <si>
    <t>734OSX01</t>
  </si>
  <si>
    <t>příslušenství armatur, ostatní a topenářská šroubení</t>
  </si>
  <si>
    <t>1910197851</t>
  </si>
  <si>
    <t>34</t>
  </si>
  <si>
    <t>734OTX01</t>
  </si>
  <si>
    <t>Termostatická hlavice otopných těles se zajištěním proti zcizení pomocí bezpečnostního kroužku s regulačním rozsahem 6°C - 28°C</t>
  </si>
  <si>
    <t>1756173224</t>
  </si>
  <si>
    <t>35</t>
  </si>
  <si>
    <t>734OTX02</t>
  </si>
  <si>
    <t>H šroubení uzavírací s integrovaným automatickým omezovačem průtoku 10 - 150 l/h, bez vypouštění pro otopná tělesa se spodním připojením a ventilovou vložkou 1/2" rohové</t>
  </si>
  <si>
    <t>222553238</t>
  </si>
  <si>
    <t>36</t>
  </si>
  <si>
    <t>734OTX03</t>
  </si>
  <si>
    <t>Termostatický ventil pro otopná tělesa bez ventilové vložky dvoubodový, připojovací rozteč 50mm, 1/2" rohový s přednastavením, integrovaný automatický omezovač průtoku 10 - 150 l/h</t>
  </si>
  <si>
    <t>1646513293</t>
  </si>
  <si>
    <t>37</t>
  </si>
  <si>
    <t>734OTX04</t>
  </si>
  <si>
    <t>Svěrné šroubení pro měděné trubky Cu 15*1</t>
  </si>
  <si>
    <t>300640365</t>
  </si>
  <si>
    <t>(33*2)+(4*2)</t>
  </si>
  <si>
    <t>38</t>
  </si>
  <si>
    <t>734ARX0201</t>
  </si>
  <si>
    <t>Omezovač teploty vratné teplonosné látky podlahového vytápění 1/2" pro regulaci výkonu podle omezované teploty vratné teplonosné látky ventilem s hlavicí, součástí dodávky je montážní skříň, odvzdušňovací ventil, svěrné šroubení pro trubky 17x2</t>
  </si>
  <si>
    <t>98716919</t>
  </si>
  <si>
    <t>39</t>
  </si>
  <si>
    <t>734MX101</t>
  </si>
  <si>
    <t>Ultrazvukový měřič spotřeby tepla Qp = 1,5m3/h L=130mm G 1" vč. příslušenství a teplotních čidel</t>
  </si>
  <si>
    <t>-1670148139</t>
  </si>
  <si>
    <t>735</t>
  </si>
  <si>
    <t>Ústřední vytápění - otopná tělesa</t>
  </si>
  <si>
    <t>40</t>
  </si>
  <si>
    <t>735000912.1</t>
  </si>
  <si>
    <t>Vyregulování ventilu s termostatickým ovládáním a regulačních armatur smyček podlahového vytápění</t>
  </si>
  <si>
    <t>-741382107</t>
  </si>
  <si>
    <t>4+2+8+8+8+3+1+2+1</t>
  </si>
  <si>
    <t>41</t>
  </si>
  <si>
    <t>735151500</t>
  </si>
  <si>
    <t>Otopné těleso panelové dvoudeskové 1 přídavná přestupní plocha výška/délka 900/2000</t>
  </si>
  <si>
    <t>-1542417424</t>
  </si>
  <si>
    <t>42</t>
  </si>
  <si>
    <t>735151537</t>
  </si>
  <si>
    <t>Otopné těleso panelové dvoudeskové 2 přídavné přestupní plochy výška/délka 400/1000 mm</t>
  </si>
  <si>
    <t>694947245</t>
  </si>
  <si>
    <t>43</t>
  </si>
  <si>
    <t>735151539</t>
  </si>
  <si>
    <t>Otopné těleso panelové dvoudeskové 2 přídavné přestupní plochy výška/délka 400/1200 mm</t>
  </si>
  <si>
    <t>-1403618225</t>
  </si>
  <si>
    <t>44</t>
  </si>
  <si>
    <t>735151540</t>
  </si>
  <si>
    <t>Otopné těleso panelové dvoudeskové 2 přídavné přestupní plochy výška/délka 400/1400 mm</t>
  </si>
  <si>
    <t>-1742587768</t>
  </si>
  <si>
    <t>45</t>
  </si>
  <si>
    <t>735151595</t>
  </si>
  <si>
    <t>Otopné těleso panelové dvoudeskové 2 přídavné přestupní plochy výška/délka 900/800 mm</t>
  </si>
  <si>
    <t>-719161099</t>
  </si>
  <si>
    <t>46</t>
  </si>
  <si>
    <t>735151599</t>
  </si>
  <si>
    <t>Otopné těleso panelové dvoudeskové 2 přídavné přestupní plochy výška/délka 900/1200 mm</t>
  </si>
  <si>
    <t>-394575786</t>
  </si>
  <si>
    <t>47</t>
  </si>
  <si>
    <t>735164272.1</t>
  </si>
  <si>
    <t>Otopné těleso trubkové se zvětšenou výhřevnou plochou a středovým připojením, výška 1820mm, šířka 600mm</t>
  </si>
  <si>
    <t>2044042863</t>
  </si>
  <si>
    <t>48</t>
  </si>
  <si>
    <t>735164273.1</t>
  </si>
  <si>
    <t>Otopné těleso trubkové se zvětšenou výhřevnou plochou a středovým připojením, výška 1820mm, šířka 750mm</t>
  </si>
  <si>
    <t>792843763</t>
  </si>
  <si>
    <t>49</t>
  </si>
  <si>
    <t>735191905.1</t>
  </si>
  <si>
    <t>Odvzdušnění otopných těles a podlahových smyček</t>
  </si>
  <si>
    <t>221782375</t>
  </si>
  <si>
    <t>50</t>
  </si>
  <si>
    <t>735191910.1</t>
  </si>
  <si>
    <t>Napuštění vody do otopného systému</t>
  </si>
  <si>
    <t>m2</t>
  </si>
  <si>
    <t>-979945506</t>
  </si>
  <si>
    <t>51</t>
  </si>
  <si>
    <t>735511001.1</t>
  </si>
  <si>
    <t>Rrozvodné potrubí pro teplovodní podlahové vytápění s kyslíkovou bariérou polyethylenové 17x2 mm</t>
  </si>
  <si>
    <t>-2047155029</t>
  </si>
  <si>
    <t>320*1,2 'Přepočtené koeficientem množství</t>
  </si>
  <si>
    <t>52</t>
  </si>
  <si>
    <t>735511008.1</t>
  </si>
  <si>
    <t>Systémová deska pro podlahové vytápění EPS s povrchovou PS fólií, celková výška desky je 50mm vč. kročejové izolace, plocha desky je 1.12m2, plošné zatížení max. 5.0kN / m2</t>
  </si>
  <si>
    <t>-1876946124</t>
  </si>
  <si>
    <t>7,2+3,1+8,0+2,1+3,9+12,2</t>
  </si>
  <si>
    <t>36,5*1,2 'Přepočtené koeficientem množství</t>
  </si>
  <si>
    <t>53</t>
  </si>
  <si>
    <t>735511062</t>
  </si>
  <si>
    <t>Trubkové teplovodní podlahové vytápění ostatní prvky okrajový a středový izolační pruh</t>
  </si>
  <si>
    <t>-1284882834</t>
  </si>
  <si>
    <t>45*1,5</t>
  </si>
  <si>
    <t>54</t>
  </si>
  <si>
    <t>735511063</t>
  </si>
  <si>
    <t>Trubkové teplovodní podlahové vytápění ostatní prvky průchod dilatační spárou</t>
  </si>
  <si>
    <t>-1542254485</t>
  </si>
  <si>
    <t>01</t>
  </si>
  <si>
    <t>Demontáže stávajícího zařízení a ostatní</t>
  </si>
  <si>
    <t>55</t>
  </si>
  <si>
    <t>01XPL</t>
  </si>
  <si>
    <t>Kompletní demontáže stávajícího zařízení pro vytápění staveb řešeného prostoru v rozsahu dle stávajícího stavu vč. rozvodných potrubí, armatur a deskových otopných těles</t>
  </si>
  <si>
    <t>-745858511</t>
  </si>
  <si>
    <t>56</t>
  </si>
  <si>
    <t>02XPL</t>
  </si>
  <si>
    <t>Příslušenství montážní organizace - přenosná montážní plošina pro práce do výšky 3m</t>
  </si>
  <si>
    <t>-2131140939</t>
  </si>
  <si>
    <t>57</t>
  </si>
  <si>
    <t>03XPL</t>
  </si>
  <si>
    <t>Oprava tepelné izolace v prostoru stávající kotelny v místě napojení navrženého potrubí na stávající rozdělovač a sběrač UT</t>
  </si>
  <si>
    <t>-385775948</t>
  </si>
  <si>
    <t>58</t>
  </si>
  <si>
    <t>04XPL</t>
  </si>
  <si>
    <t>Napojení navrženého zařízení na stávající systéme měření a regulace včetně použitého materiálu a uvedení do provozu</t>
  </si>
  <si>
    <t>-984475417</t>
  </si>
  <si>
    <t>59</t>
  </si>
  <si>
    <t>05XPL</t>
  </si>
  <si>
    <t>Úprava napojení vzduchotechnické jendotky na straně topné vody</t>
  </si>
  <si>
    <t>465885976</t>
  </si>
  <si>
    <t>60</t>
  </si>
  <si>
    <t>06XPL</t>
  </si>
  <si>
    <t>Propojení na stávající potrubí v kotelně</t>
  </si>
  <si>
    <t>-2035794874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</si>
</sst>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ht="36.96" customHeight="1">
      <c r="AR2"/>
      <c r="BS2" s="14" t="s">
        <v>6</v>
      </c>
      <c r="BT2" s="14" t="s">
        <v>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ht="18.48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25.92" customHeight="1"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8"/>
    </row>
    <row r="27" s="1" customFormat="1" ht="6.96" customHeight="1"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8"/>
    </row>
    <row r="28" s="1" customForma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40"/>
      <c r="BE28" s="28"/>
    </row>
    <row r="29" s="2" customFormat="1" ht="14.4" customHeight="1">
      <c r="B29" s="42"/>
      <c r="C29" s="43"/>
      <c r="D29" s="29" t="s">
        <v>39</v>
      </c>
      <c r="E29" s="43"/>
      <c r="F29" s="29" t="s">
        <v>40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2" customFormat="1" ht="14.4" customHeight="1">
      <c r="B30" s="42"/>
      <c r="C30" s="43"/>
      <c r="D30" s="43"/>
      <c r="E30" s="43"/>
      <c r="F30" s="29" t="s">
        <v>41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2" customFormat="1" ht="14.4" customHeight="1">
      <c r="B31" s="42"/>
      <c r="C31" s="43"/>
      <c r="D31" s="43"/>
      <c r="E31" s="43"/>
      <c r="F31" s="29" t="s">
        <v>42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2" customFormat="1" ht="14.4" customHeight="1">
      <c r="B32" s="42"/>
      <c r="C32" s="43"/>
      <c r="D32" s="43"/>
      <c r="E32" s="43"/>
      <c r="F32" s="29" t="s">
        <v>43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2" customFormat="1" ht="14.4" customHeight="1">
      <c r="B33" s="42"/>
      <c r="C33" s="43"/>
      <c r="D33" s="43"/>
      <c r="E33" s="43"/>
      <c r="F33" s="29" t="s">
        <v>44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1" customFormat="1" ht="6.96" customHeight="1"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8"/>
    </row>
    <row r="35" s="1" customFormat="1" ht="25.92" customHeight="1">
      <c r="B35" s="35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</row>
    <row r="36" s="1" customFormat="1" ht="6.96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</row>
    <row r="37" s="1" customFormat="1" ht="14.4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</row>
    <row r="38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1" customFormat="1" ht="14.4" customHeight="1">
      <c r="B49" s="35"/>
      <c r="C49" s="36"/>
      <c r="D49" s="55" t="s">
        <v>48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49</v>
      </c>
      <c r="AI49" s="56"/>
      <c r="AJ49" s="56"/>
      <c r="AK49" s="56"/>
      <c r="AL49" s="56"/>
      <c r="AM49" s="56"/>
      <c r="AN49" s="56"/>
      <c r="AO49" s="56"/>
      <c r="AP49" s="36"/>
      <c r="AQ49" s="36"/>
      <c r="AR49" s="4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1" customFormat="1">
      <c r="B60" s="35"/>
      <c r="C60" s="36"/>
      <c r="D60" s="57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7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7" t="s">
        <v>50</v>
      </c>
      <c r="AI60" s="38"/>
      <c r="AJ60" s="38"/>
      <c r="AK60" s="38"/>
      <c r="AL60" s="38"/>
      <c r="AM60" s="57" t="s">
        <v>51</v>
      </c>
      <c r="AN60" s="38"/>
      <c r="AO60" s="38"/>
      <c r="AP60" s="36"/>
      <c r="AQ60" s="36"/>
      <c r="AR60" s="40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1" customFormat="1">
      <c r="B64" s="35"/>
      <c r="C64" s="36"/>
      <c r="D64" s="55" t="s">
        <v>52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5" t="s">
        <v>53</v>
      </c>
      <c r="AI64" s="56"/>
      <c r="AJ64" s="56"/>
      <c r="AK64" s="56"/>
      <c r="AL64" s="56"/>
      <c r="AM64" s="56"/>
      <c r="AN64" s="56"/>
      <c r="AO64" s="56"/>
      <c r="AP64" s="36"/>
      <c r="AQ64" s="36"/>
      <c r="AR64" s="40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1" customFormat="1">
      <c r="B75" s="35"/>
      <c r="C75" s="36"/>
      <c r="D75" s="57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7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7" t="s">
        <v>50</v>
      </c>
      <c r="AI75" s="38"/>
      <c r="AJ75" s="38"/>
      <c r="AK75" s="38"/>
      <c r="AL75" s="38"/>
      <c r="AM75" s="57" t="s">
        <v>51</v>
      </c>
      <c r="AN75" s="38"/>
      <c r="AO75" s="38"/>
      <c r="AP75" s="36"/>
      <c r="AQ75" s="36"/>
      <c r="AR75" s="40"/>
    </row>
    <row r="76" s="1" customFormat="1"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</row>
    <row r="77" s="1" customFormat="1" ht="6.96" customHeight="1"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40"/>
    </row>
    <row r="81" s="1" customFormat="1" ht="6.96" customHeight="1"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40"/>
    </row>
    <row r="82" s="1" customFormat="1" ht="24.96" customHeight="1">
      <c r="B82" s="35"/>
      <c r="C82" s="20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</row>
    <row r="83" s="1" customFormat="1" ht="6.96" customHeight="1"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</row>
    <row r="84" s="3" customFormat="1" ht="12" customHeight="1">
      <c r="B84" s="62"/>
      <c r="C84" s="29" t="s">
        <v>13</v>
      </c>
      <c r="D84" s="63"/>
      <c r="E84" s="63"/>
      <c r="F84" s="63"/>
      <c r="G84" s="63"/>
      <c r="H84" s="63"/>
      <c r="I84" s="63"/>
      <c r="J84" s="63"/>
      <c r="K84" s="63"/>
      <c r="L84" s="63" t="str">
        <f>K5</f>
        <v>069-2020</v>
      </c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63"/>
      <c r="AO84" s="63"/>
      <c r="AP84" s="63"/>
      <c r="AQ84" s="63"/>
      <c r="AR84" s="64"/>
    </row>
    <row r="85" s="4" customFormat="1" ht="36.96" customHeight="1">
      <c r="B85" s="65"/>
      <c r="C85" s="66" t="s">
        <v>16</v>
      </c>
      <c r="D85" s="67"/>
      <c r="E85" s="67"/>
      <c r="F85" s="67"/>
      <c r="G85" s="67"/>
      <c r="H85" s="67"/>
      <c r="I85" s="67"/>
      <c r="J85" s="67"/>
      <c r="K85" s="67"/>
      <c r="L85" s="68" t="str">
        <f>K6</f>
        <v>Rekonstrukce vnitřních prostor</v>
      </c>
      <c r="M85" s="67"/>
      <c r="N85" s="67"/>
      <c r="O85" s="67"/>
      <c r="P85" s="67"/>
      <c r="Q85" s="67"/>
      <c r="R85" s="67"/>
      <c r="S85" s="67"/>
      <c r="T85" s="67"/>
      <c r="U85" s="67"/>
      <c r="V85" s="67"/>
      <c r="W85" s="67"/>
      <c r="X85" s="67"/>
      <c r="Y85" s="67"/>
      <c r="Z85" s="67"/>
      <c r="AA85" s="67"/>
      <c r="AB85" s="67"/>
      <c r="AC85" s="67"/>
      <c r="AD85" s="67"/>
      <c r="AE85" s="67"/>
      <c r="AF85" s="67"/>
      <c r="AG85" s="67"/>
      <c r="AH85" s="67"/>
      <c r="AI85" s="67"/>
      <c r="AJ85" s="67"/>
      <c r="AK85" s="67"/>
      <c r="AL85" s="67"/>
      <c r="AM85" s="67"/>
      <c r="AN85" s="67"/>
      <c r="AO85" s="67"/>
      <c r="AP85" s="67"/>
      <c r="AQ85" s="67"/>
      <c r="AR85" s="69"/>
    </row>
    <row r="86" s="1" customFormat="1" ht="6.96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</row>
    <row r="87" s="1" customFormat="1" ht="12" customHeight="1"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70" t="str">
        <f>IF(K8="","",K8)</f>
        <v>žst. Choceň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71" t="str">
        <f>IF(AN8= "","",AN8)</f>
        <v>13. 3. 2020</v>
      </c>
      <c r="AN87" s="71"/>
      <c r="AO87" s="36"/>
      <c r="AP87" s="36"/>
      <c r="AQ87" s="36"/>
      <c r="AR87" s="40"/>
    </row>
    <row r="88" s="1" customFormat="1" ht="6.96" customHeight="1"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</row>
    <row r="89" s="1" customFormat="1" ht="15.15" customHeight="1"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63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72" t="str">
        <f>IF(E17="","",E17)</f>
        <v>Ondřej Zikán</v>
      </c>
      <c r="AN89" s="63"/>
      <c r="AO89" s="63"/>
      <c r="AP89" s="63"/>
      <c r="AQ89" s="36"/>
      <c r="AR89" s="40"/>
      <c r="AS89" s="73" t="s">
        <v>55</v>
      </c>
      <c r="AT89" s="74"/>
      <c r="AU89" s="75"/>
      <c r="AV89" s="75"/>
      <c r="AW89" s="75"/>
      <c r="AX89" s="75"/>
      <c r="AY89" s="75"/>
      <c r="AZ89" s="75"/>
      <c r="BA89" s="75"/>
      <c r="BB89" s="75"/>
      <c r="BC89" s="75"/>
      <c r="BD89" s="76"/>
    </row>
    <row r="90" s="1" customFormat="1" ht="15.15" customHeight="1"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63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72" t="str">
        <f>IF(E20="","",E20)</f>
        <v xml:space="preserve"> </v>
      </c>
      <c r="AN90" s="63"/>
      <c r="AO90" s="63"/>
      <c r="AP90" s="63"/>
      <c r="AQ90" s="36"/>
      <c r="AR90" s="40"/>
      <c r="AS90" s="77"/>
      <c r="AT90" s="78"/>
      <c r="AU90" s="79"/>
      <c r="AV90" s="79"/>
      <c r="AW90" s="79"/>
      <c r="AX90" s="79"/>
      <c r="AY90" s="79"/>
      <c r="AZ90" s="79"/>
      <c r="BA90" s="79"/>
      <c r="BB90" s="79"/>
      <c r="BC90" s="79"/>
      <c r="BD90" s="80"/>
    </row>
    <row r="91" s="1" customFormat="1" ht="10.8" customHeight="1"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1"/>
      <c r="AT91" s="82"/>
      <c r="AU91" s="83"/>
      <c r="AV91" s="83"/>
      <c r="AW91" s="83"/>
      <c r="AX91" s="83"/>
      <c r="AY91" s="83"/>
      <c r="AZ91" s="83"/>
      <c r="BA91" s="83"/>
      <c r="BB91" s="83"/>
      <c r="BC91" s="83"/>
      <c r="BD91" s="84"/>
    </row>
    <row r="92" s="1" customFormat="1" ht="29.28" customHeight="1">
      <c r="B92" s="35"/>
      <c r="C92" s="85" t="s">
        <v>56</v>
      </c>
      <c r="D92" s="86"/>
      <c r="E92" s="86"/>
      <c r="F92" s="86"/>
      <c r="G92" s="86"/>
      <c r="H92" s="87"/>
      <c r="I92" s="88" t="s">
        <v>57</v>
      </c>
      <c r="J92" s="86"/>
      <c r="K92" s="86"/>
      <c r="L92" s="86"/>
      <c r="M92" s="86"/>
      <c r="N92" s="86"/>
      <c r="O92" s="86"/>
      <c r="P92" s="86"/>
      <c r="Q92" s="86"/>
      <c r="R92" s="86"/>
      <c r="S92" s="86"/>
      <c r="T92" s="86"/>
      <c r="U92" s="86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9" t="s">
        <v>58</v>
      </c>
      <c r="AH92" s="86"/>
      <c r="AI92" s="86"/>
      <c r="AJ92" s="86"/>
      <c r="AK92" s="86"/>
      <c r="AL92" s="86"/>
      <c r="AM92" s="86"/>
      <c r="AN92" s="88" t="s">
        <v>59</v>
      </c>
      <c r="AO92" s="86"/>
      <c r="AP92" s="90"/>
      <c r="AQ92" s="91" t="s">
        <v>60</v>
      </c>
      <c r="AR92" s="40"/>
      <c r="AS92" s="92" t="s">
        <v>61</v>
      </c>
      <c r="AT92" s="93" t="s">
        <v>62</v>
      </c>
      <c r="AU92" s="93" t="s">
        <v>63</v>
      </c>
      <c r="AV92" s="93" t="s">
        <v>64</v>
      </c>
      <c r="AW92" s="93" t="s">
        <v>65</v>
      </c>
      <c r="AX92" s="93" t="s">
        <v>66</v>
      </c>
      <c r="AY92" s="93" t="s">
        <v>67</v>
      </c>
      <c r="AZ92" s="93" t="s">
        <v>68</v>
      </c>
      <c r="BA92" s="93" t="s">
        <v>69</v>
      </c>
      <c r="BB92" s="93" t="s">
        <v>70</v>
      </c>
      <c r="BC92" s="93" t="s">
        <v>71</v>
      </c>
      <c r="BD92" s="94" t="s">
        <v>72</v>
      </c>
    </row>
    <row r="93" s="1" customFormat="1" ht="10.8" customHeight="1"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5"/>
      <c r="AT93" s="96"/>
      <c r="AU93" s="96"/>
      <c r="AV93" s="96"/>
      <c r="AW93" s="96"/>
      <c r="AX93" s="96"/>
      <c r="AY93" s="96"/>
      <c r="AZ93" s="96"/>
      <c r="BA93" s="96"/>
      <c r="BB93" s="96"/>
      <c r="BC93" s="96"/>
      <c r="BD93" s="97"/>
    </row>
    <row r="94" s="5" customFormat="1" ht="32.4" customHeight="1">
      <c r="B94" s="98"/>
      <c r="C94" s="99" t="s">
        <v>73</v>
      </c>
      <c r="D94" s="100"/>
      <c r="E94" s="100"/>
      <c r="F94" s="100"/>
      <c r="G94" s="100"/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00"/>
      <c r="W94" s="100"/>
      <c r="X94" s="100"/>
      <c r="Y94" s="100"/>
      <c r="Z94" s="100"/>
      <c r="AA94" s="100"/>
      <c r="AB94" s="100"/>
      <c r="AC94" s="100"/>
      <c r="AD94" s="100"/>
      <c r="AE94" s="100"/>
      <c r="AF94" s="100"/>
      <c r="AG94" s="101">
        <f>ROUND(AG95,2)</f>
        <v>0</v>
      </c>
      <c r="AH94" s="101"/>
      <c r="AI94" s="101"/>
      <c r="AJ94" s="101"/>
      <c r="AK94" s="101"/>
      <c r="AL94" s="101"/>
      <c r="AM94" s="101"/>
      <c r="AN94" s="102">
        <f>SUM(AG94,AT94)</f>
        <v>0</v>
      </c>
      <c r="AO94" s="102"/>
      <c r="AP94" s="102"/>
      <c r="AQ94" s="103" t="s">
        <v>1</v>
      </c>
      <c r="AR94" s="104"/>
      <c r="AS94" s="105">
        <f>ROUND(AS95,2)</f>
        <v>0</v>
      </c>
      <c r="AT94" s="106">
        <f>ROUND(SUM(AV94:AW94),2)</f>
        <v>0</v>
      </c>
      <c r="AU94" s="107">
        <f>ROUND(AU95,5)</f>
        <v>0</v>
      </c>
      <c r="AV94" s="106">
        <f>ROUND(AZ94*L29,2)</f>
        <v>0</v>
      </c>
      <c r="AW94" s="106">
        <f>ROUND(BA94*L30,2)</f>
        <v>0</v>
      </c>
      <c r="AX94" s="106">
        <f>ROUND(BB94*L29,2)</f>
        <v>0</v>
      </c>
      <c r="AY94" s="106">
        <f>ROUND(BC94*L30,2)</f>
        <v>0</v>
      </c>
      <c r="AZ94" s="106">
        <f>ROUND(AZ95,2)</f>
        <v>0</v>
      </c>
      <c r="BA94" s="106">
        <f>ROUND(BA95,2)</f>
        <v>0</v>
      </c>
      <c r="BB94" s="106">
        <f>ROUND(BB95,2)</f>
        <v>0</v>
      </c>
      <c r="BC94" s="106">
        <f>ROUND(BC95,2)</f>
        <v>0</v>
      </c>
      <c r="BD94" s="108">
        <f>ROUND(BD95,2)</f>
        <v>0</v>
      </c>
      <c r="BS94" s="109" t="s">
        <v>74</v>
      </c>
      <c r="BT94" s="109" t="s">
        <v>75</v>
      </c>
      <c r="BU94" s="110" t="s">
        <v>76</v>
      </c>
      <c r="BV94" s="109" t="s">
        <v>77</v>
      </c>
      <c r="BW94" s="109" t="s">
        <v>5</v>
      </c>
      <c r="BX94" s="109" t="s">
        <v>78</v>
      </c>
      <c r="CL94" s="109" t="s">
        <v>1</v>
      </c>
    </row>
    <row r="95" s="6" customFormat="1" ht="16.5" customHeight="1">
      <c r="A95" s="111" t="s">
        <v>79</v>
      </c>
      <c r="B95" s="112"/>
      <c r="C95" s="113"/>
      <c r="D95" s="114" t="s">
        <v>80</v>
      </c>
      <c r="E95" s="114"/>
      <c r="F95" s="114"/>
      <c r="G95" s="114"/>
      <c r="H95" s="114"/>
      <c r="I95" s="115"/>
      <c r="J95" s="114" t="s">
        <v>81</v>
      </c>
      <c r="K95" s="114"/>
      <c r="L95" s="114"/>
      <c r="M95" s="114"/>
      <c r="N95" s="114"/>
      <c r="O95" s="114"/>
      <c r="P95" s="114"/>
      <c r="Q95" s="114"/>
      <c r="R95" s="114"/>
      <c r="S95" s="114"/>
      <c r="T95" s="114"/>
      <c r="U95" s="114"/>
      <c r="V95" s="114"/>
      <c r="W95" s="114"/>
      <c r="X95" s="114"/>
      <c r="Y95" s="114"/>
      <c r="Z95" s="114"/>
      <c r="AA95" s="114"/>
      <c r="AB95" s="114"/>
      <c r="AC95" s="114"/>
      <c r="AD95" s="114"/>
      <c r="AE95" s="114"/>
      <c r="AF95" s="114"/>
      <c r="AG95" s="116">
        <f>'D.1.4.b. - ÚSTŘEDNÍ VYTÁPĚNÍ'!J30</f>
        <v>0</v>
      </c>
      <c r="AH95" s="115"/>
      <c r="AI95" s="115"/>
      <c r="AJ95" s="115"/>
      <c r="AK95" s="115"/>
      <c r="AL95" s="115"/>
      <c r="AM95" s="115"/>
      <c r="AN95" s="116">
        <f>SUM(AG95,AT95)</f>
        <v>0</v>
      </c>
      <c r="AO95" s="115"/>
      <c r="AP95" s="115"/>
      <c r="AQ95" s="117" t="s">
        <v>82</v>
      </c>
      <c r="AR95" s="118"/>
      <c r="AS95" s="119">
        <v>0</v>
      </c>
      <c r="AT95" s="120">
        <f>ROUND(SUM(AV95:AW95),2)</f>
        <v>0</v>
      </c>
      <c r="AU95" s="121">
        <f>'D.1.4.b. - ÚSTŘEDNÍ VYTÁPĚNÍ'!P123</f>
        <v>0</v>
      </c>
      <c r="AV95" s="120">
        <f>'D.1.4.b. - ÚSTŘEDNÍ VYTÁPĚNÍ'!J33</f>
        <v>0</v>
      </c>
      <c r="AW95" s="120">
        <f>'D.1.4.b. - ÚSTŘEDNÍ VYTÁPĚNÍ'!J34</f>
        <v>0</v>
      </c>
      <c r="AX95" s="120">
        <f>'D.1.4.b. - ÚSTŘEDNÍ VYTÁPĚNÍ'!J35</f>
        <v>0</v>
      </c>
      <c r="AY95" s="120">
        <f>'D.1.4.b. - ÚSTŘEDNÍ VYTÁPĚNÍ'!J36</f>
        <v>0</v>
      </c>
      <c r="AZ95" s="120">
        <f>'D.1.4.b. - ÚSTŘEDNÍ VYTÁPĚNÍ'!F33</f>
        <v>0</v>
      </c>
      <c r="BA95" s="120">
        <f>'D.1.4.b. - ÚSTŘEDNÍ VYTÁPĚNÍ'!F34</f>
        <v>0</v>
      </c>
      <c r="BB95" s="120">
        <f>'D.1.4.b. - ÚSTŘEDNÍ VYTÁPĚNÍ'!F35</f>
        <v>0</v>
      </c>
      <c r="BC95" s="120">
        <f>'D.1.4.b. - ÚSTŘEDNÍ VYTÁPĚNÍ'!F36</f>
        <v>0</v>
      </c>
      <c r="BD95" s="122">
        <f>'D.1.4.b. - ÚSTŘEDNÍ VYTÁPĚNÍ'!F37</f>
        <v>0</v>
      </c>
      <c r="BT95" s="123" t="s">
        <v>83</v>
      </c>
      <c r="BV95" s="123" t="s">
        <v>77</v>
      </c>
      <c r="BW95" s="123" t="s">
        <v>84</v>
      </c>
      <c r="BX95" s="123" t="s">
        <v>5</v>
      </c>
      <c r="CL95" s="123" t="s">
        <v>1</v>
      </c>
      <c r="CM95" s="123" t="s">
        <v>85</v>
      </c>
    </row>
    <row r="96" s="1" customFormat="1" ht="30" customHeight="1"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</row>
    <row r="97" s="1" customFormat="1" ht="6.96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40"/>
    </row>
  </sheetData>
  <sheetProtection sheet="1" formatColumns="0" formatRows="0" objects="1" scenarios="1" spinCount="100000" saltValue="H1I7eWr68uX5+WS2MV1ZrhQMnw1MMyjkfSJAkKL9RSscCI4rQuMm1Ik+/0T7oReCIKgyGGLhJ4dC+IPKWNHyXg==" hashValue="jOleLpg7hvDeGQKVe9cpwCv1KVaAu33k7I68gmVLQFGWpHaCUCWKTBMNKvrp6TA6NUQFIGKErRto2JNI5EfCfw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D.1.4.b. - ÚSTŘEDNÍ VYTÁPĚ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4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4" t="s">
        <v>84</v>
      </c>
    </row>
    <row r="3" ht="6.96" customHeight="1">
      <c r="B3" s="125"/>
      <c r="C3" s="126"/>
      <c r="D3" s="126"/>
      <c r="E3" s="126"/>
      <c r="F3" s="126"/>
      <c r="G3" s="126"/>
      <c r="H3" s="126"/>
      <c r="I3" s="127"/>
      <c r="J3" s="126"/>
      <c r="K3" s="126"/>
      <c r="L3" s="17"/>
      <c r="AT3" s="14" t="s">
        <v>85</v>
      </c>
    </row>
    <row r="4" ht="24.96" customHeight="1">
      <c r="B4" s="17"/>
      <c r="D4" s="128" t="s">
        <v>86</v>
      </c>
      <c r="L4" s="17"/>
      <c r="M4" s="129" t="s">
        <v>10</v>
      </c>
      <c r="AT4" s="14" t="s">
        <v>4</v>
      </c>
    </row>
    <row r="5" ht="6.96" customHeight="1">
      <c r="B5" s="17"/>
      <c r="L5" s="17"/>
    </row>
    <row r="6" ht="12" customHeight="1">
      <c r="B6" s="17"/>
      <c r="D6" s="130" t="s">
        <v>16</v>
      </c>
      <c r="L6" s="17"/>
    </row>
    <row r="7" ht="16.5" customHeight="1">
      <c r="B7" s="17"/>
      <c r="E7" s="131" t="str">
        <f>'Rekapitulace stavby'!K6</f>
        <v>Rekonstrukce vnitřních prostor</v>
      </c>
      <c r="F7" s="130"/>
      <c r="G7" s="130"/>
      <c r="H7" s="130"/>
      <c r="L7" s="17"/>
    </row>
    <row r="8" s="1" customFormat="1" ht="12" customHeight="1">
      <c r="B8" s="40"/>
      <c r="D8" s="130" t="s">
        <v>87</v>
      </c>
      <c r="I8" s="132"/>
      <c r="L8" s="40"/>
    </row>
    <row r="9" s="1" customFormat="1" ht="36.96" customHeight="1">
      <c r="B9" s="40"/>
      <c r="E9" s="133" t="s">
        <v>88</v>
      </c>
      <c r="F9" s="1"/>
      <c r="G9" s="1"/>
      <c r="H9" s="1"/>
      <c r="I9" s="132"/>
      <c r="L9" s="40"/>
    </row>
    <row r="10" s="1" customFormat="1">
      <c r="B10" s="40"/>
      <c r="I10" s="132"/>
      <c r="L10" s="40"/>
    </row>
    <row r="11" s="1" customFormat="1" ht="12" customHeight="1">
      <c r="B11" s="40"/>
      <c r="D11" s="130" t="s">
        <v>18</v>
      </c>
      <c r="F11" s="134" t="s">
        <v>1</v>
      </c>
      <c r="I11" s="135" t="s">
        <v>19</v>
      </c>
      <c r="J11" s="134" t="s">
        <v>1</v>
      </c>
      <c r="L11" s="40"/>
    </row>
    <row r="12" s="1" customFormat="1" ht="12" customHeight="1">
      <c r="B12" s="40"/>
      <c r="D12" s="130" t="s">
        <v>20</v>
      </c>
      <c r="F12" s="134" t="s">
        <v>89</v>
      </c>
      <c r="I12" s="135" t="s">
        <v>22</v>
      </c>
      <c r="J12" s="136" t="str">
        <f>'Rekapitulace stavby'!AN8</f>
        <v>13. 3. 2020</v>
      </c>
      <c r="L12" s="40"/>
    </row>
    <row r="13" s="1" customFormat="1" ht="10.8" customHeight="1">
      <c r="B13" s="40"/>
      <c r="I13" s="132"/>
      <c r="L13" s="40"/>
    </row>
    <row r="14" s="1" customFormat="1" ht="12" customHeight="1">
      <c r="B14" s="40"/>
      <c r="D14" s="130" t="s">
        <v>24</v>
      </c>
      <c r="I14" s="135" t="s">
        <v>25</v>
      </c>
      <c r="J14" s="134" t="str">
        <f>IF('Rekapitulace stavby'!AN10="","",'Rekapitulace stavby'!AN10)</f>
        <v/>
      </c>
      <c r="L14" s="40"/>
    </row>
    <row r="15" s="1" customFormat="1" ht="18" customHeight="1">
      <c r="B15" s="40"/>
      <c r="E15" s="134" t="str">
        <f>IF('Rekapitulace stavby'!E11="","",'Rekapitulace stavby'!E11)</f>
        <v xml:space="preserve"> </v>
      </c>
      <c r="I15" s="135" t="s">
        <v>27</v>
      </c>
      <c r="J15" s="134" t="str">
        <f>IF('Rekapitulace stavby'!AN11="","",'Rekapitulace stavby'!AN11)</f>
        <v/>
      </c>
      <c r="L15" s="40"/>
    </row>
    <row r="16" s="1" customFormat="1" ht="6.96" customHeight="1">
      <c r="B16" s="40"/>
      <c r="I16" s="132"/>
      <c r="L16" s="40"/>
    </row>
    <row r="17" s="1" customFormat="1" ht="12" customHeight="1">
      <c r="B17" s="40"/>
      <c r="D17" s="130" t="s">
        <v>28</v>
      </c>
      <c r="I17" s="135" t="s">
        <v>25</v>
      </c>
      <c r="J17" s="30" t="str">
        <f>'Rekapitulace stavby'!AN13</f>
        <v>Vyplň údaj</v>
      </c>
      <c r="L17" s="40"/>
    </row>
    <row r="18" s="1" customFormat="1" ht="18" customHeight="1">
      <c r="B18" s="40"/>
      <c r="E18" s="30" t="str">
        <f>'Rekapitulace stavby'!E14</f>
        <v>Vyplň údaj</v>
      </c>
      <c r="F18" s="134"/>
      <c r="G18" s="134"/>
      <c r="H18" s="134"/>
      <c r="I18" s="135" t="s">
        <v>27</v>
      </c>
      <c r="J18" s="30" t="str">
        <f>'Rekapitulace stavby'!AN14</f>
        <v>Vyplň údaj</v>
      </c>
      <c r="L18" s="40"/>
    </row>
    <row r="19" s="1" customFormat="1" ht="6.96" customHeight="1">
      <c r="B19" s="40"/>
      <c r="I19" s="132"/>
      <c r="L19" s="40"/>
    </row>
    <row r="20" s="1" customFormat="1" ht="12" customHeight="1">
      <c r="B20" s="40"/>
      <c r="D20" s="130" t="s">
        <v>30</v>
      </c>
      <c r="I20" s="135" t="s">
        <v>25</v>
      </c>
      <c r="J20" s="134" t="s">
        <v>1</v>
      </c>
      <c r="L20" s="40"/>
    </row>
    <row r="21" s="1" customFormat="1" ht="18" customHeight="1">
      <c r="B21" s="40"/>
      <c r="E21" s="134" t="s">
        <v>31</v>
      </c>
      <c r="I21" s="135" t="s">
        <v>27</v>
      </c>
      <c r="J21" s="134" t="s">
        <v>1</v>
      </c>
      <c r="L21" s="40"/>
    </row>
    <row r="22" s="1" customFormat="1" ht="6.96" customHeight="1">
      <c r="B22" s="40"/>
      <c r="I22" s="132"/>
      <c r="L22" s="40"/>
    </row>
    <row r="23" s="1" customFormat="1" ht="12" customHeight="1">
      <c r="B23" s="40"/>
      <c r="D23" s="130" t="s">
        <v>33</v>
      </c>
      <c r="I23" s="135" t="s">
        <v>25</v>
      </c>
      <c r="J23" s="134" t="str">
        <f>IF('Rekapitulace stavby'!AN19="","",'Rekapitulace stavby'!AN19)</f>
        <v/>
      </c>
      <c r="L23" s="40"/>
    </row>
    <row r="24" s="1" customFormat="1" ht="18" customHeight="1">
      <c r="B24" s="40"/>
      <c r="E24" s="134" t="str">
        <f>IF('Rekapitulace stavby'!E20="","",'Rekapitulace stavby'!E20)</f>
        <v xml:space="preserve"> </v>
      </c>
      <c r="I24" s="135" t="s">
        <v>27</v>
      </c>
      <c r="J24" s="134" t="str">
        <f>IF('Rekapitulace stavby'!AN20="","",'Rekapitulace stavby'!AN20)</f>
        <v/>
      </c>
      <c r="L24" s="40"/>
    </row>
    <row r="25" s="1" customFormat="1" ht="6.96" customHeight="1">
      <c r="B25" s="40"/>
      <c r="I25" s="132"/>
      <c r="L25" s="40"/>
    </row>
    <row r="26" s="1" customFormat="1" ht="12" customHeight="1">
      <c r="B26" s="40"/>
      <c r="D26" s="130" t="s">
        <v>34</v>
      </c>
      <c r="I26" s="132"/>
      <c r="L26" s="40"/>
    </row>
    <row r="27" s="7" customFormat="1" ht="16.5" customHeight="1">
      <c r="B27" s="137"/>
      <c r="E27" s="138" t="s">
        <v>1</v>
      </c>
      <c r="F27" s="138"/>
      <c r="G27" s="138"/>
      <c r="H27" s="138"/>
      <c r="I27" s="139"/>
      <c r="L27" s="137"/>
    </row>
    <row r="28" s="1" customFormat="1" ht="6.96" customHeight="1">
      <c r="B28" s="40"/>
      <c r="I28" s="132"/>
      <c r="L28" s="40"/>
    </row>
    <row r="29" s="1" customFormat="1" ht="6.96" customHeight="1">
      <c r="B29" s="40"/>
      <c r="D29" s="75"/>
      <c r="E29" s="75"/>
      <c r="F29" s="75"/>
      <c r="G29" s="75"/>
      <c r="H29" s="75"/>
      <c r="I29" s="140"/>
      <c r="J29" s="75"/>
      <c r="K29" s="75"/>
      <c r="L29" s="40"/>
    </row>
    <row r="30" s="1" customFormat="1" ht="25.44" customHeight="1">
      <c r="B30" s="40"/>
      <c r="D30" s="141" t="s">
        <v>35</v>
      </c>
      <c r="I30" s="132"/>
      <c r="J30" s="142">
        <f>ROUND(J123, 2)</f>
        <v>0</v>
      </c>
      <c r="L30" s="40"/>
    </row>
    <row r="31" s="1" customFormat="1" ht="6.96" customHeight="1">
      <c r="B31" s="40"/>
      <c r="D31" s="75"/>
      <c r="E31" s="75"/>
      <c r="F31" s="75"/>
      <c r="G31" s="75"/>
      <c r="H31" s="75"/>
      <c r="I31" s="140"/>
      <c r="J31" s="75"/>
      <c r="K31" s="75"/>
      <c r="L31" s="40"/>
    </row>
    <row r="32" s="1" customFormat="1" ht="14.4" customHeight="1">
      <c r="B32" s="40"/>
      <c r="F32" s="143" t="s">
        <v>37</v>
      </c>
      <c r="I32" s="144" t="s">
        <v>36</v>
      </c>
      <c r="J32" s="143" t="s">
        <v>38</v>
      </c>
      <c r="L32" s="40"/>
    </row>
    <row r="33" s="1" customFormat="1" ht="14.4" customHeight="1">
      <c r="B33" s="40"/>
      <c r="D33" s="145" t="s">
        <v>39</v>
      </c>
      <c r="E33" s="130" t="s">
        <v>40</v>
      </c>
      <c r="F33" s="146">
        <f>ROUND((SUM(BE123:BE209)),  2)</f>
        <v>0</v>
      </c>
      <c r="I33" s="147">
        <v>0.20999999999999999</v>
      </c>
      <c r="J33" s="146">
        <f>ROUND(((SUM(BE123:BE209))*I33),  2)</f>
        <v>0</v>
      </c>
      <c r="L33" s="40"/>
    </row>
    <row r="34" s="1" customFormat="1" ht="14.4" customHeight="1">
      <c r="B34" s="40"/>
      <c r="E34" s="130" t="s">
        <v>41</v>
      </c>
      <c r="F34" s="146">
        <f>ROUND((SUM(BF123:BF209)),  2)</f>
        <v>0</v>
      </c>
      <c r="I34" s="147">
        <v>0.14999999999999999</v>
      </c>
      <c r="J34" s="146">
        <f>ROUND(((SUM(BF123:BF209))*I34),  2)</f>
        <v>0</v>
      </c>
      <c r="L34" s="40"/>
    </row>
    <row r="35" hidden="1" s="1" customFormat="1" ht="14.4" customHeight="1">
      <c r="B35" s="40"/>
      <c r="E35" s="130" t="s">
        <v>42</v>
      </c>
      <c r="F35" s="146">
        <f>ROUND((SUM(BG123:BG209)),  2)</f>
        <v>0</v>
      </c>
      <c r="I35" s="147">
        <v>0.20999999999999999</v>
      </c>
      <c r="J35" s="146">
        <f>0</f>
        <v>0</v>
      </c>
      <c r="L35" s="40"/>
    </row>
    <row r="36" hidden="1" s="1" customFormat="1" ht="14.4" customHeight="1">
      <c r="B36" s="40"/>
      <c r="E36" s="130" t="s">
        <v>43</v>
      </c>
      <c r="F36" s="146">
        <f>ROUND((SUM(BH123:BH209)),  2)</f>
        <v>0</v>
      </c>
      <c r="I36" s="147">
        <v>0.14999999999999999</v>
      </c>
      <c r="J36" s="146">
        <f>0</f>
        <v>0</v>
      </c>
      <c r="L36" s="40"/>
    </row>
    <row r="37" hidden="1" s="1" customFormat="1" ht="14.4" customHeight="1">
      <c r="B37" s="40"/>
      <c r="E37" s="130" t="s">
        <v>44</v>
      </c>
      <c r="F37" s="146">
        <f>ROUND((SUM(BI123:BI209)),  2)</f>
        <v>0</v>
      </c>
      <c r="I37" s="147">
        <v>0</v>
      </c>
      <c r="J37" s="146">
        <f>0</f>
        <v>0</v>
      </c>
      <c r="L37" s="40"/>
    </row>
    <row r="38" s="1" customFormat="1" ht="6.96" customHeight="1">
      <c r="B38" s="40"/>
      <c r="I38" s="132"/>
      <c r="L38" s="40"/>
    </row>
    <row r="39" s="1" customFormat="1" ht="25.44" customHeight="1">
      <c r="B39" s="40"/>
      <c r="C39" s="148"/>
      <c r="D39" s="149" t="s">
        <v>45</v>
      </c>
      <c r="E39" s="150"/>
      <c r="F39" s="150"/>
      <c r="G39" s="151" t="s">
        <v>46</v>
      </c>
      <c r="H39" s="152" t="s">
        <v>47</v>
      </c>
      <c r="I39" s="153"/>
      <c r="J39" s="154">
        <f>SUM(J30:J37)</f>
        <v>0</v>
      </c>
      <c r="K39" s="155"/>
      <c r="L39" s="40"/>
    </row>
    <row r="40" s="1" customFormat="1" ht="14.4" customHeight="1">
      <c r="B40" s="40"/>
      <c r="I40" s="132"/>
      <c r="L40" s="40"/>
    </row>
    <row r="41" ht="14.4" customHeight="1">
      <c r="B41" s="17"/>
      <c r="L41" s="17"/>
    </row>
    <row r="42" ht="14.4" customHeight="1">
      <c r="B42" s="17"/>
      <c r="L42" s="17"/>
    </row>
    <row r="43" ht="14.4" customHeight="1">
      <c r="B43" s="17"/>
      <c r="L43" s="17"/>
    </row>
    <row r="44" ht="14.4" customHeight="1">
      <c r="B44" s="17"/>
      <c r="L44" s="17"/>
    </row>
    <row r="45" ht="14.4" customHeight="1">
      <c r="B45" s="17"/>
      <c r="L45" s="17"/>
    </row>
    <row r="46" ht="14.4" customHeight="1">
      <c r="B46" s="17"/>
      <c r="L46" s="17"/>
    </row>
    <row r="47" ht="14.4" customHeight="1">
      <c r="B47" s="17"/>
      <c r="L47" s="17"/>
    </row>
    <row r="48" ht="14.4" customHeight="1">
      <c r="B48" s="17"/>
      <c r="L48" s="17"/>
    </row>
    <row r="49" ht="14.4" customHeight="1">
      <c r="B49" s="17"/>
      <c r="L49" s="17"/>
    </row>
    <row r="50" s="1" customFormat="1" ht="14.4" customHeight="1">
      <c r="B50" s="40"/>
      <c r="D50" s="156" t="s">
        <v>48</v>
      </c>
      <c r="E50" s="157"/>
      <c r="F50" s="157"/>
      <c r="G50" s="156" t="s">
        <v>49</v>
      </c>
      <c r="H50" s="157"/>
      <c r="I50" s="158"/>
      <c r="J50" s="157"/>
      <c r="K50" s="157"/>
      <c r="L50" s="4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1" customFormat="1">
      <c r="B61" s="40"/>
      <c r="D61" s="159" t="s">
        <v>50</v>
      </c>
      <c r="E61" s="160"/>
      <c r="F61" s="161" t="s">
        <v>51</v>
      </c>
      <c r="G61" s="159" t="s">
        <v>50</v>
      </c>
      <c r="H61" s="160"/>
      <c r="I61" s="162"/>
      <c r="J61" s="163" t="s">
        <v>51</v>
      </c>
      <c r="K61" s="160"/>
      <c r="L61" s="40"/>
    </row>
    <row r="62">
      <c r="B62" s="17"/>
      <c r="L62" s="17"/>
    </row>
    <row r="63">
      <c r="B63" s="17"/>
      <c r="L63" s="17"/>
    </row>
    <row r="64">
      <c r="B64" s="17"/>
      <c r="L64" s="17"/>
    </row>
    <row r="65" s="1" customFormat="1">
      <c r="B65" s="40"/>
      <c r="D65" s="156" t="s">
        <v>52</v>
      </c>
      <c r="E65" s="157"/>
      <c r="F65" s="157"/>
      <c r="G65" s="156" t="s">
        <v>53</v>
      </c>
      <c r="H65" s="157"/>
      <c r="I65" s="158"/>
      <c r="J65" s="157"/>
      <c r="K65" s="157"/>
      <c r="L65" s="40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1" customFormat="1">
      <c r="B76" s="40"/>
      <c r="D76" s="159" t="s">
        <v>50</v>
      </c>
      <c r="E76" s="160"/>
      <c r="F76" s="161" t="s">
        <v>51</v>
      </c>
      <c r="G76" s="159" t="s">
        <v>50</v>
      </c>
      <c r="H76" s="160"/>
      <c r="I76" s="162"/>
      <c r="J76" s="163" t="s">
        <v>51</v>
      </c>
      <c r="K76" s="160"/>
      <c r="L76" s="40"/>
    </row>
    <row r="77" s="1" customFormat="1" ht="14.4" customHeight="1">
      <c r="B77" s="164"/>
      <c r="C77" s="165"/>
      <c r="D77" s="165"/>
      <c r="E77" s="165"/>
      <c r="F77" s="165"/>
      <c r="G77" s="165"/>
      <c r="H77" s="165"/>
      <c r="I77" s="166"/>
      <c r="J77" s="165"/>
      <c r="K77" s="165"/>
      <c r="L77" s="40"/>
    </row>
    <row r="81" s="1" customFormat="1" ht="6.96" customHeight="1">
      <c r="B81" s="167"/>
      <c r="C81" s="168"/>
      <c r="D81" s="168"/>
      <c r="E81" s="168"/>
      <c r="F81" s="168"/>
      <c r="G81" s="168"/>
      <c r="H81" s="168"/>
      <c r="I81" s="169"/>
      <c r="J81" s="168"/>
      <c r="K81" s="168"/>
      <c r="L81" s="40"/>
    </row>
    <row r="82" s="1" customFormat="1" ht="24.96" customHeight="1">
      <c r="B82" s="35"/>
      <c r="C82" s="20" t="s">
        <v>90</v>
      </c>
      <c r="D82" s="36"/>
      <c r="E82" s="36"/>
      <c r="F82" s="36"/>
      <c r="G82" s="36"/>
      <c r="H82" s="36"/>
      <c r="I82" s="132"/>
      <c r="J82" s="36"/>
      <c r="K82" s="36"/>
      <c r="L82" s="40"/>
    </row>
    <row r="83" s="1" customFormat="1" ht="6.96" customHeight="1">
      <c r="B83" s="35"/>
      <c r="C83" s="36"/>
      <c r="D83" s="36"/>
      <c r="E83" s="36"/>
      <c r="F83" s="36"/>
      <c r="G83" s="36"/>
      <c r="H83" s="36"/>
      <c r="I83" s="132"/>
      <c r="J83" s="36"/>
      <c r="K83" s="36"/>
      <c r="L83" s="40"/>
    </row>
    <row r="84" s="1" customFormat="1" ht="12" customHeight="1">
      <c r="B84" s="35"/>
      <c r="C84" s="29" t="s">
        <v>16</v>
      </c>
      <c r="D84" s="36"/>
      <c r="E84" s="36"/>
      <c r="F84" s="36"/>
      <c r="G84" s="36"/>
      <c r="H84" s="36"/>
      <c r="I84" s="132"/>
      <c r="J84" s="36"/>
      <c r="K84" s="36"/>
      <c r="L84" s="40"/>
    </row>
    <row r="85" s="1" customFormat="1" ht="16.5" customHeight="1">
      <c r="B85" s="35"/>
      <c r="C85" s="36"/>
      <c r="D85" s="36"/>
      <c r="E85" s="170" t="str">
        <f>E7</f>
        <v>Rekonstrukce vnitřních prostor</v>
      </c>
      <c r="F85" s="29"/>
      <c r="G85" s="29"/>
      <c r="H85" s="29"/>
      <c r="I85" s="132"/>
      <c r="J85" s="36"/>
      <c r="K85" s="36"/>
      <c r="L85" s="40"/>
    </row>
    <row r="86" s="1" customFormat="1" ht="12" customHeight="1">
      <c r="B86" s="35"/>
      <c r="C86" s="29" t="s">
        <v>87</v>
      </c>
      <c r="D86" s="36"/>
      <c r="E86" s="36"/>
      <c r="F86" s="36"/>
      <c r="G86" s="36"/>
      <c r="H86" s="36"/>
      <c r="I86" s="132"/>
      <c r="J86" s="36"/>
      <c r="K86" s="36"/>
      <c r="L86" s="40"/>
    </row>
    <row r="87" s="1" customFormat="1" ht="16.5" customHeight="1">
      <c r="B87" s="35"/>
      <c r="C87" s="36"/>
      <c r="D87" s="36"/>
      <c r="E87" s="68" t="str">
        <f>E9</f>
        <v>D.1.4.b. - ÚSTŘEDNÍ VYTÁPĚNÍ</v>
      </c>
      <c r="F87" s="36"/>
      <c r="G87" s="36"/>
      <c r="H87" s="36"/>
      <c r="I87" s="132"/>
      <c r="J87" s="36"/>
      <c r="K87" s="36"/>
      <c r="L87" s="40"/>
    </row>
    <row r="88" s="1" customFormat="1" ht="6.96" customHeight="1">
      <c r="B88" s="35"/>
      <c r="C88" s="36"/>
      <c r="D88" s="36"/>
      <c r="E88" s="36"/>
      <c r="F88" s="36"/>
      <c r="G88" s="36"/>
      <c r="H88" s="36"/>
      <c r="I88" s="132"/>
      <c r="J88" s="36"/>
      <c r="K88" s="36"/>
      <c r="L88" s="40"/>
    </row>
    <row r="89" s="1" customFormat="1" ht="12" customHeight="1">
      <c r="B89" s="35"/>
      <c r="C89" s="29" t="s">
        <v>20</v>
      </c>
      <c r="D89" s="36"/>
      <c r="E89" s="36"/>
      <c r="F89" s="24" t="str">
        <f>F12</f>
        <v>Choceň</v>
      </c>
      <c r="G89" s="36"/>
      <c r="H89" s="36"/>
      <c r="I89" s="135" t="s">
        <v>22</v>
      </c>
      <c r="J89" s="71" t="str">
        <f>IF(J12="","",J12)</f>
        <v>13. 3. 2020</v>
      </c>
      <c r="K89" s="36"/>
      <c r="L89" s="40"/>
    </row>
    <row r="90" s="1" customFormat="1" ht="6.96" customHeight="1">
      <c r="B90" s="35"/>
      <c r="C90" s="36"/>
      <c r="D90" s="36"/>
      <c r="E90" s="36"/>
      <c r="F90" s="36"/>
      <c r="G90" s="36"/>
      <c r="H90" s="36"/>
      <c r="I90" s="132"/>
      <c r="J90" s="36"/>
      <c r="K90" s="36"/>
      <c r="L90" s="40"/>
    </row>
    <row r="91" s="1" customFormat="1" ht="15.15" customHeight="1">
      <c r="B91" s="35"/>
      <c r="C91" s="29" t="s">
        <v>24</v>
      </c>
      <c r="D91" s="36"/>
      <c r="E91" s="36"/>
      <c r="F91" s="24" t="str">
        <f>E15</f>
        <v xml:space="preserve"> </v>
      </c>
      <c r="G91" s="36"/>
      <c r="H91" s="36"/>
      <c r="I91" s="135" t="s">
        <v>30</v>
      </c>
      <c r="J91" s="33" t="str">
        <f>E21</f>
        <v>Ondřej Zikán</v>
      </c>
      <c r="K91" s="36"/>
      <c r="L91" s="40"/>
    </row>
    <row r="92" s="1" customFormat="1" ht="15.15" customHeight="1">
      <c r="B92" s="35"/>
      <c r="C92" s="29" t="s">
        <v>28</v>
      </c>
      <c r="D92" s="36"/>
      <c r="E92" s="36"/>
      <c r="F92" s="24" t="str">
        <f>IF(E18="","",E18)</f>
        <v>Vyplň údaj</v>
      </c>
      <c r="G92" s="36"/>
      <c r="H92" s="36"/>
      <c r="I92" s="135" t="s">
        <v>33</v>
      </c>
      <c r="J92" s="33" t="str">
        <f>E24</f>
        <v xml:space="preserve"> </v>
      </c>
      <c r="K92" s="36"/>
      <c r="L92" s="40"/>
    </row>
    <row r="93" s="1" customFormat="1" ht="10.32" customHeight="1">
      <c r="B93" s="35"/>
      <c r="C93" s="36"/>
      <c r="D93" s="36"/>
      <c r="E93" s="36"/>
      <c r="F93" s="36"/>
      <c r="G93" s="36"/>
      <c r="H93" s="36"/>
      <c r="I93" s="132"/>
      <c r="J93" s="36"/>
      <c r="K93" s="36"/>
      <c r="L93" s="40"/>
    </row>
    <row r="94" s="1" customFormat="1" ht="29.28" customHeight="1">
      <c r="B94" s="35"/>
      <c r="C94" s="171" t="s">
        <v>91</v>
      </c>
      <c r="D94" s="172"/>
      <c r="E94" s="172"/>
      <c r="F94" s="172"/>
      <c r="G94" s="172"/>
      <c r="H94" s="172"/>
      <c r="I94" s="173"/>
      <c r="J94" s="174" t="s">
        <v>92</v>
      </c>
      <c r="K94" s="172"/>
      <c r="L94" s="40"/>
    </row>
    <row r="95" s="1" customFormat="1" ht="10.32" customHeight="1">
      <c r="B95" s="35"/>
      <c r="C95" s="36"/>
      <c r="D95" s="36"/>
      <c r="E95" s="36"/>
      <c r="F95" s="36"/>
      <c r="G95" s="36"/>
      <c r="H95" s="36"/>
      <c r="I95" s="132"/>
      <c r="J95" s="36"/>
      <c r="K95" s="36"/>
      <c r="L95" s="40"/>
    </row>
    <row r="96" s="1" customFormat="1" ht="22.8" customHeight="1">
      <c r="B96" s="35"/>
      <c r="C96" s="175" t="s">
        <v>93</v>
      </c>
      <c r="D96" s="36"/>
      <c r="E96" s="36"/>
      <c r="F96" s="36"/>
      <c r="G96" s="36"/>
      <c r="H96" s="36"/>
      <c r="I96" s="132"/>
      <c r="J96" s="102">
        <f>J123</f>
        <v>0</v>
      </c>
      <c r="K96" s="36"/>
      <c r="L96" s="40"/>
      <c r="AU96" s="14" t="s">
        <v>94</v>
      </c>
    </row>
    <row r="97" s="8" customFormat="1" ht="24.96" customHeight="1">
      <c r="B97" s="176"/>
      <c r="C97" s="177"/>
      <c r="D97" s="178" t="s">
        <v>95</v>
      </c>
      <c r="E97" s="179"/>
      <c r="F97" s="179"/>
      <c r="G97" s="179"/>
      <c r="H97" s="179"/>
      <c r="I97" s="180"/>
      <c r="J97" s="181">
        <f>J124</f>
        <v>0</v>
      </c>
      <c r="K97" s="177"/>
      <c r="L97" s="182"/>
    </row>
    <row r="98" s="9" customFormat="1" ht="19.92" customHeight="1">
      <c r="B98" s="183"/>
      <c r="C98" s="184"/>
      <c r="D98" s="185" t="s">
        <v>96</v>
      </c>
      <c r="E98" s="186"/>
      <c r="F98" s="186"/>
      <c r="G98" s="186"/>
      <c r="H98" s="186"/>
      <c r="I98" s="187"/>
      <c r="J98" s="188">
        <f>J125</f>
        <v>0</v>
      </c>
      <c r="K98" s="184"/>
      <c r="L98" s="189"/>
    </row>
    <row r="99" s="9" customFormat="1" ht="19.92" customHeight="1">
      <c r="B99" s="183"/>
      <c r="C99" s="184"/>
      <c r="D99" s="185" t="s">
        <v>97</v>
      </c>
      <c r="E99" s="186"/>
      <c r="F99" s="186"/>
      <c r="G99" s="186"/>
      <c r="H99" s="186"/>
      <c r="I99" s="187"/>
      <c r="J99" s="188">
        <f>J140</f>
        <v>0</v>
      </c>
      <c r="K99" s="184"/>
      <c r="L99" s="189"/>
    </row>
    <row r="100" s="9" customFormat="1" ht="19.92" customHeight="1">
      <c r="B100" s="183"/>
      <c r="C100" s="184"/>
      <c r="D100" s="185" t="s">
        <v>98</v>
      </c>
      <c r="E100" s="186"/>
      <c r="F100" s="186"/>
      <c r="G100" s="186"/>
      <c r="H100" s="186"/>
      <c r="I100" s="187"/>
      <c r="J100" s="188">
        <f>J143</f>
        <v>0</v>
      </c>
      <c r="K100" s="184"/>
      <c r="L100" s="189"/>
    </row>
    <row r="101" s="9" customFormat="1" ht="19.92" customHeight="1">
      <c r="B101" s="183"/>
      <c r="C101" s="184"/>
      <c r="D101" s="185" t="s">
        <v>99</v>
      </c>
      <c r="E101" s="186"/>
      <c r="F101" s="186"/>
      <c r="G101" s="186"/>
      <c r="H101" s="186"/>
      <c r="I101" s="187"/>
      <c r="J101" s="188">
        <f>J162</f>
        <v>0</v>
      </c>
      <c r="K101" s="184"/>
      <c r="L101" s="189"/>
    </row>
    <row r="102" s="9" customFormat="1" ht="19.92" customHeight="1">
      <c r="B102" s="183"/>
      <c r="C102" s="184"/>
      <c r="D102" s="185" t="s">
        <v>100</v>
      </c>
      <c r="E102" s="186"/>
      <c r="F102" s="186"/>
      <c r="G102" s="186"/>
      <c r="H102" s="186"/>
      <c r="I102" s="187"/>
      <c r="J102" s="188">
        <f>J181</f>
        <v>0</v>
      </c>
      <c r="K102" s="184"/>
      <c r="L102" s="189"/>
    </row>
    <row r="103" s="9" customFormat="1" ht="14.88" customHeight="1">
      <c r="B103" s="183"/>
      <c r="C103" s="184"/>
      <c r="D103" s="185" t="s">
        <v>101</v>
      </c>
      <c r="E103" s="186"/>
      <c r="F103" s="186"/>
      <c r="G103" s="186"/>
      <c r="H103" s="186"/>
      <c r="I103" s="187"/>
      <c r="J103" s="188">
        <f>J203</f>
        <v>0</v>
      </c>
      <c r="K103" s="184"/>
      <c r="L103" s="189"/>
    </row>
    <row r="104" s="1" customFormat="1" ht="21.84" customHeight="1">
      <c r="B104" s="35"/>
      <c r="C104" s="36"/>
      <c r="D104" s="36"/>
      <c r="E104" s="36"/>
      <c r="F104" s="36"/>
      <c r="G104" s="36"/>
      <c r="H104" s="36"/>
      <c r="I104" s="132"/>
      <c r="J104" s="36"/>
      <c r="K104" s="36"/>
      <c r="L104" s="40"/>
    </row>
    <row r="105" s="1" customFormat="1" ht="6.96" customHeight="1">
      <c r="B105" s="58"/>
      <c r="C105" s="59"/>
      <c r="D105" s="59"/>
      <c r="E105" s="59"/>
      <c r="F105" s="59"/>
      <c r="G105" s="59"/>
      <c r="H105" s="59"/>
      <c r="I105" s="166"/>
      <c r="J105" s="59"/>
      <c r="K105" s="59"/>
      <c r="L105" s="40"/>
    </row>
    <row r="109" s="1" customFormat="1" ht="6.96" customHeight="1">
      <c r="B109" s="60"/>
      <c r="C109" s="61"/>
      <c r="D109" s="61"/>
      <c r="E109" s="61"/>
      <c r="F109" s="61"/>
      <c r="G109" s="61"/>
      <c r="H109" s="61"/>
      <c r="I109" s="169"/>
      <c r="J109" s="61"/>
      <c r="K109" s="61"/>
      <c r="L109" s="40"/>
    </row>
    <row r="110" s="1" customFormat="1" ht="24.96" customHeight="1">
      <c r="B110" s="35"/>
      <c r="C110" s="20" t="s">
        <v>102</v>
      </c>
      <c r="D110" s="36"/>
      <c r="E110" s="36"/>
      <c r="F110" s="36"/>
      <c r="G110" s="36"/>
      <c r="H110" s="36"/>
      <c r="I110" s="132"/>
      <c r="J110" s="36"/>
      <c r="K110" s="36"/>
      <c r="L110" s="40"/>
    </row>
    <row r="111" s="1" customFormat="1" ht="6.96" customHeight="1">
      <c r="B111" s="35"/>
      <c r="C111" s="36"/>
      <c r="D111" s="36"/>
      <c r="E111" s="36"/>
      <c r="F111" s="36"/>
      <c r="G111" s="36"/>
      <c r="H111" s="36"/>
      <c r="I111" s="132"/>
      <c r="J111" s="36"/>
      <c r="K111" s="36"/>
      <c r="L111" s="40"/>
    </row>
    <row r="112" s="1" customFormat="1" ht="12" customHeight="1">
      <c r="B112" s="35"/>
      <c r="C112" s="29" t="s">
        <v>16</v>
      </c>
      <c r="D112" s="36"/>
      <c r="E112" s="36"/>
      <c r="F112" s="36"/>
      <c r="G112" s="36"/>
      <c r="H112" s="36"/>
      <c r="I112" s="132"/>
      <c r="J112" s="36"/>
      <c r="K112" s="36"/>
      <c r="L112" s="40"/>
    </row>
    <row r="113" s="1" customFormat="1" ht="16.5" customHeight="1">
      <c r="B113" s="35"/>
      <c r="C113" s="36"/>
      <c r="D113" s="36"/>
      <c r="E113" s="170" t="str">
        <f>E7</f>
        <v>Rekonstrukce vnitřních prostor</v>
      </c>
      <c r="F113" s="29"/>
      <c r="G113" s="29"/>
      <c r="H113" s="29"/>
      <c r="I113" s="132"/>
      <c r="J113" s="36"/>
      <c r="K113" s="36"/>
      <c r="L113" s="40"/>
    </row>
    <row r="114" s="1" customFormat="1" ht="12" customHeight="1">
      <c r="B114" s="35"/>
      <c r="C114" s="29" t="s">
        <v>87</v>
      </c>
      <c r="D114" s="36"/>
      <c r="E114" s="36"/>
      <c r="F114" s="36"/>
      <c r="G114" s="36"/>
      <c r="H114" s="36"/>
      <c r="I114" s="132"/>
      <c r="J114" s="36"/>
      <c r="K114" s="36"/>
      <c r="L114" s="40"/>
    </row>
    <row r="115" s="1" customFormat="1" ht="16.5" customHeight="1">
      <c r="B115" s="35"/>
      <c r="C115" s="36"/>
      <c r="D115" s="36"/>
      <c r="E115" s="68" t="str">
        <f>E9</f>
        <v>D.1.4.b. - ÚSTŘEDNÍ VYTÁPĚNÍ</v>
      </c>
      <c r="F115" s="36"/>
      <c r="G115" s="36"/>
      <c r="H115" s="36"/>
      <c r="I115" s="132"/>
      <c r="J115" s="36"/>
      <c r="K115" s="36"/>
      <c r="L115" s="40"/>
    </row>
    <row r="116" s="1" customFormat="1" ht="6.96" customHeight="1">
      <c r="B116" s="35"/>
      <c r="C116" s="36"/>
      <c r="D116" s="36"/>
      <c r="E116" s="36"/>
      <c r="F116" s="36"/>
      <c r="G116" s="36"/>
      <c r="H116" s="36"/>
      <c r="I116" s="132"/>
      <c r="J116" s="36"/>
      <c r="K116" s="36"/>
      <c r="L116" s="40"/>
    </row>
    <row r="117" s="1" customFormat="1" ht="12" customHeight="1">
      <c r="B117" s="35"/>
      <c r="C117" s="29" t="s">
        <v>20</v>
      </c>
      <c r="D117" s="36"/>
      <c r="E117" s="36"/>
      <c r="F117" s="24" t="str">
        <f>F12</f>
        <v>Choceň</v>
      </c>
      <c r="G117" s="36"/>
      <c r="H117" s="36"/>
      <c r="I117" s="135" t="s">
        <v>22</v>
      </c>
      <c r="J117" s="71" t="str">
        <f>IF(J12="","",J12)</f>
        <v>13. 3. 2020</v>
      </c>
      <c r="K117" s="36"/>
      <c r="L117" s="40"/>
    </row>
    <row r="118" s="1" customFormat="1" ht="6.96" customHeight="1">
      <c r="B118" s="35"/>
      <c r="C118" s="36"/>
      <c r="D118" s="36"/>
      <c r="E118" s="36"/>
      <c r="F118" s="36"/>
      <c r="G118" s="36"/>
      <c r="H118" s="36"/>
      <c r="I118" s="132"/>
      <c r="J118" s="36"/>
      <c r="K118" s="36"/>
      <c r="L118" s="40"/>
    </row>
    <row r="119" s="1" customFormat="1" ht="15.15" customHeight="1">
      <c r="B119" s="35"/>
      <c r="C119" s="29" t="s">
        <v>24</v>
      </c>
      <c r="D119" s="36"/>
      <c r="E119" s="36"/>
      <c r="F119" s="24" t="str">
        <f>E15</f>
        <v xml:space="preserve"> </v>
      </c>
      <c r="G119" s="36"/>
      <c r="H119" s="36"/>
      <c r="I119" s="135" t="s">
        <v>30</v>
      </c>
      <c r="J119" s="33" t="str">
        <f>E21</f>
        <v>Ondřej Zikán</v>
      </c>
      <c r="K119" s="36"/>
      <c r="L119" s="40"/>
    </row>
    <row r="120" s="1" customFormat="1" ht="15.15" customHeight="1">
      <c r="B120" s="35"/>
      <c r="C120" s="29" t="s">
        <v>28</v>
      </c>
      <c r="D120" s="36"/>
      <c r="E120" s="36"/>
      <c r="F120" s="24" t="str">
        <f>IF(E18="","",E18)</f>
        <v>Vyplň údaj</v>
      </c>
      <c r="G120" s="36"/>
      <c r="H120" s="36"/>
      <c r="I120" s="135" t="s">
        <v>33</v>
      </c>
      <c r="J120" s="33" t="str">
        <f>E24</f>
        <v xml:space="preserve"> </v>
      </c>
      <c r="K120" s="36"/>
      <c r="L120" s="40"/>
    </row>
    <row r="121" s="1" customFormat="1" ht="10.32" customHeight="1">
      <c r="B121" s="35"/>
      <c r="C121" s="36"/>
      <c r="D121" s="36"/>
      <c r="E121" s="36"/>
      <c r="F121" s="36"/>
      <c r="G121" s="36"/>
      <c r="H121" s="36"/>
      <c r="I121" s="132"/>
      <c r="J121" s="36"/>
      <c r="K121" s="36"/>
      <c r="L121" s="40"/>
    </row>
    <row r="122" s="10" customFormat="1" ht="29.28" customHeight="1">
      <c r="B122" s="190"/>
      <c r="C122" s="191" t="s">
        <v>103</v>
      </c>
      <c r="D122" s="192" t="s">
        <v>60</v>
      </c>
      <c r="E122" s="192" t="s">
        <v>56</v>
      </c>
      <c r="F122" s="192" t="s">
        <v>57</v>
      </c>
      <c r="G122" s="192" t="s">
        <v>104</v>
      </c>
      <c r="H122" s="192" t="s">
        <v>105</v>
      </c>
      <c r="I122" s="193" t="s">
        <v>106</v>
      </c>
      <c r="J122" s="194" t="s">
        <v>92</v>
      </c>
      <c r="K122" s="195" t="s">
        <v>107</v>
      </c>
      <c r="L122" s="196"/>
      <c r="M122" s="92" t="s">
        <v>1</v>
      </c>
      <c r="N122" s="93" t="s">
        <v>39</v>
      </c>
      <c r="O122" s="93" t="s">
        <v>108</v>
      </c>
      <c r="P122" s="93" t="s">
        <v>109</v>
      </c>
      <c r="Q122" s="93" t="s">
        <v>110</v>
      </c>
      <c r="R122" s="93" t="s">
        <v>111</v>
      </c>
      <c r="S122" s="93" t="s">
        <v>112</v>
      </c>
      <c r="T122" s="94" t="s">
        <v>113</v>
      </c>
    </row>
    <row r="123" s="1" customFormat="1" ht="22.8" customHeight="1">
      <c r="B123" s="35"/>
      <c r="C123" s="99" t="s">
        <v>114</v>
      </c>
      <c r="D123" s="36"/>
      <c r="E123" s="36"/>
      <c r="F123" s="36"/>
      <c r="G123" s="36"/>
      <c r="H123" s="36"/>
      <c r="I123" s="132"/>
      <c r="J123" s="197">
        <f>BK123</f>
        <v>0</v>
      </c>
      <c r="K123" s="36"/>
      <c r="L123" s="40"/>
      <c r="M123" s="95"/>
      <c r="N123" s="96"/>
      <c r="O123" s="96"/>
      <c r="P123" s="198">
        <f>P124</f>
        <v>0</v>
      </c>
      <c r="Q123" s="96"/>
      <c r="R123" s="198">
        <f>R124</f>
        <v>1.8356249999999998</v>
      </c>
      <c r="S123" s="96"/>
      <c r="T123" s="199">
        <f>T124</f>
        <v>0</v>
      </c>
      <c r="AT123" s="14" t="s">
        <v>74</v>
      </c>
      <c r="AU123" s="14" t="s">
        <v>94</v>
      </c>
      <c r="BK123" s="200">
        <f>BK124</f>
        <v>0</v>
      </c>
    </row>
    <row r="124" s="11" customFormat="1" ht="25.92" customHeight="1">
      <c r="B124" s="201"/>
      <c r="C124" s="202"/>
      <c r="D124" s="203" t="s">
        <v>74</v>
      </c>
      <c r="E124" s="204" t="s">
        <v>115</v>
      </c>
      <c r="F124" s="204" t="s">
        <v>116</v>
      </c>
      <c r="G124" s="202"/>
      <c r="H124" s="202"/>
      <c r="I124" s="205"/>
      <c r="J124" s="206">
        <f>BK124</f>
        <v>0</v>
      </c>
      <c r="K124" s="202"/>
      <c r="L124" s="207"/>
      <c r="M124" s="208"/>
      <c r="N124" s="209"/>
      <c r="O124" s="209"/>
      <c r="P124" s="210">
        <f>P125+P140+P143+P162+P181</f>
        <v>0</v>
      </c>
      <c r="Q124" s="209"/>
      <c r="R124" s="210">
        <f>R125+R140+R143+R162+R181</f>
        <v>1.8356249999999998</v>
      </c>
      <c r="S124" s="209"/>
      <c r="T124" s="211">
        <f>T125+T140+T143+T162+T181</f>
        <v>0</v>
      </c>
      <c r="AR124" s="212" t="s">
        <v>85</v>
      </c>
      <c r="AT124" s="213" t="s">
        <v>74</v>
      </c>
      <c r="AU124" s="213" t="s">
        <v>75</v>
      </c>
      <c r="AY124" s="212" t="s">
        <v>117</v>
      </c>
      <c r="BK124" s="214">
        <f>BK125+BK140+BK143+BK162+BK181</f>
        <v>0</v>
      </c>
    </row>
    <row r="125" s="11" customFormat="1" ht="22.8" customHeight="1">
      <c r="B125" s="201"/>
      <c r="C125" s="202"/>
      <c r="D125" s="203" t="s">
        <v>74</v>
      </c>
      <c r="E125" s="215" t="s">
        <v>118</v>
      </c>
      <c r="F125" s="215" t="s">
        <v>119</v>
      </c>
      <c r="G125" s="202"/>
      <c r="H125" s="202"/>
      <c r="I125" s="205"/>
      <c r="J125" s="216">
        <f>BK125</f>
        <v>0</v>
      </c>
      <c r="K125" s="202"/>
      <c r="L125" s="207"/>
      <c r="M125" s="208"/>
      <c r="N125" s="209"/>
      <c r="O125" s="209"/>
      <c r="P125" s="210">
        <f>SUM(P126:P139)</f>
        <v>0</v>
      </c>
      <c r="Q125" s="209"/>
      <c r="R125" s="210">
        <f>SUM(R126:R139)</f>
        <v>0.10034599999999999</v>
      </c>
      <c r="S125" s="209"/>
      <c r="T125" s="211">
        <f>SUM(T126:T139)</f>
        <v>0</v>
      </c>
      <c r="AR125" s="212" t="s">
        <v>85</v>
      </c>
      <c r="AT125" s="213" t="s">
        <v>74</v>
      </c>
      <c r="AU125" s="213" t="s">
        <v>83</v>
      </c>
      <c r="AY125" s="212" t="s">
        <v>117</v>
      </c>
      <c r="BK125" s="214">
        <f>SUM(BK126:BK139)</f>
        <v>0</v>
      </c>
    </row>
    <row r="126" s="1" customFormat="1" ht="24" customHeight="1">
      <c r="B126" s="35"/>
      <c r="C126" s="217" t="s">
        <v>83</v>
      </c>
      <c r="D126" s="217" t="s">
        <v>120</v>
      </c>
      <c r="E126" s="218" t="s">
        <v>121</v>
      </c>
      <c r="F126" s="219" t="s">
        <v>122</v>
      </c>
      <c r="G126" s="220" t="s">
        <v>123</v>
      </c>
      <c r="H126" s="221">
        <v>585</v>
      </c>
      <c r="I126" s="222"/>
      <c r="J126" s="223">
        <f>ROUND(I126*H126,2)</f>
        <v>0</v>
      </c>
      <c r="K126" s="219" t="s">
        <v>1</v>
      </c>
      <c r="L126" s="40"/>
      <c r="M126" s="224" t="s">
        <v>1</v>
      </c>
      <c r="N126" s="225" t="s">
        <v>40</v>
      </c>
      <c r="O126" s="83"/>
      <c r="P126" s="226">
        <f>O126*H126</f>
        <v>0</v>
      </c>
      <c r="Q126" s="226">
        <v>6.0000000000000002E-05</v>
      </c>
      <c r="R126" s="226">
        <f>Q126*H126</f>
        <v>0.035099999999999999</v>
      </c>
      <c r="S126" s="226">
        <v>0</v>
      </c>
      <c r="T126" s="227">
        <f>S126*H126</f>
        <v>0</v>
      </c>
      <c r="AR126" s="228" t="s">
        <v>124</v>
      </c>
      <c r="AT126" s="228" t="s">
        <v>120</v>
      </c>
      <c r="AU126" s="228" t="s">
        <v>85</v>
      </c>
      <c r="AY126" s="14" t="s">
        <v>117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83</v>
      </c>
      <c r="BK126" s="229">
        <f>ROUND(I126*H126,2)</f>
        <v>0</v>
      </c>
      <c r="BL126" s="14" t="s">
        <v>124</v>
      </c>
      <c r="BM126" s="228" t="s">
        <v>125</v>
      </c>
    </row>
    <row r="127" s="12" customFormat="1">
      <c r="B127" s="230"/>
      <c r="C127" s="231"/>
      <c r="D127" s="232" t="s">
        <v>126</v>
      </c>
      <c r="E127" s="233" t="s">
        <v>1</v>
      </c>
      <c r="F127" s="234" t="s">
        <v>127</v>
      </c>
      <c r="G127" s="231"/>
      <c r="H127" s="235">
        <v>585</v>
      </c>
      <c r="I127" s="236"/>
      <c r="J127" s="231"/>
      <c r="K127" s="231"/>
      <c r="L127" s="237"/>
      <c r="M127" s="238"/>
      <c r="N127" s="239"/>
      <c r="O127" s="239"/>
      <c r="P127" s="239"/>
      <c r="Q127" s="239"/>
      <c r="R127" s="239"/>
      <c r="S127" s="239"/>
      <c r="T127" s="240"/>
      <c r="AT127" s="241" t="s">
        <v>126</v>
      </c>
      <c r="AU127" s="241" t="s">
        <v>85</v>
      </c>
      <c r="AV127" s="12" t="s">
        <v>85</v>
      </c>
      <c r="AW127" s="12" t="s">
        <v>32</v>
      </c>
      <c r="AX127" s="12" t="s">
        <v>83</v>
      </c>
      <c r="AY127" s="241" t="s">
        <v>117</v>
      </c>
    </row>
    <row r="128" s="1" customFormat="1" ht="24" customHeight="1">
      <c r="B128" s="35"/>
      <c r="C128" s="242" t="s">
        <v>85</v>
      </c>
      <c r="D128" s="242" t="s">
        <v>128</v>
      </c>
      <c r="E128" s="243" t="s">
        <v>129</v>
      </c>
      <c r="F128" s="244" t="s">
        <v>130</v>
      </c>
      <c r="G128" s="245" t="s">
        <v>123</v>
      </c>
      <c r="H128" s="246">
        <v>296.39999999999998</v>
      </c>
      <c r="I128" s="247"/>
      <c r="J128" s="248">
        <f>ROUND(I128*H128,2)</f>
        <v>0</v>
      </c>
      <c r="K128" s="244" t="s">
        <v>1</v>
      </c>
      <c r="L128" s="249"/>
      <c r="M128" s="250" t="s">
        <v>1</v>
      </c>
      <c r="N128" s="251" t="s">
        <v>40</v>
      </c>
      <c r="O128" s="83"/>
      <c r="P128" s="226">
        <f>O128*H128</f>
        <v>0</v>
      </c>
      <c r="Q128" s="226">
        <v>6.9999999999999994E-05</v>
      </c>
      <c r="R128" s="226">
        <f>Q128*H128</f>
        <v>0.020747999999999996</v>
      </c>
      <c r="S128" s="226">
        <v>0</v>
      </c>
      <c r="T128" s="227">
        <f>S128*H128</f>
        <v>0</v>
      </c>
      <c r="AR128" s="228" t="s">
        <v>131</v>
      </c>
      <c r="AT128" s="228" t="s">
        <v>128</v>
      </c>
      <c r="AU128" s="228" t="s">
        <v>85</v>
      </c>
      <c r="AY128" s="14" t="s">
        <v>117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83</v>
      </c>
      <c r="BK128" s="229">
        <f>ROUND(I128*H128,2)</f>
        <v>0</v>
      </c>
      <c r="BL128" s="14" t="s">
        <v>124</v>
      </c>
      <c r="BM128" s="228" t="s">
        <v>132</v>
      </c>
    </row>
    <row r="129" s="12" customFormat="1">
      <c r="B129" s="230"/>
      <c r="C129" s="231"/>
      <c r="D129" s="232" t="s">
        <v>126</v>
      </c>
      <c r="E129" s="231"/>
      <c r="F129" s="234" t="s">
        <v>133</v>
      </c>
      <c r="G129" s="231"/>
      <c r="H129" s="235">
        <v>296.39999999999998</v>
      </c>
      <c r="I129" s="236"/>
      <c r="J129" s="231"/>
      <c r="K129" s="231"/>
      <c r="L129" s="237"/>
      <c r="M129" s="238"/>
      <c r="N129" s="239"/>
      <c r="O129" s="239"/>
      <c r="P129" s="239"/>
      <c r="Q129" s="239"/>
      <c r="R129" s="239"/>
      <c r="S129" s="239"/>
      <c r="T129" s="240"/>
      <c r="AT129" s="241" t="s">
        <v>126</v>
      </c>
      <c r="AU129" s="241" t="s">
        <v>85</v>
      </c>
      <c r="AV129" s="12" t="s">
        <v>85</v>
      </c>
      <c r="AW129" s="12" t="s">
        <v>4</v>
      </c>
      <c r="AX129" s="12" t="s">
        <v>83</v>
      </c>
      <c r="AY129" s="241" t="s">
        <v>117</v>
      </c>
    </row>
    <row r="130" s="1" customFormat="1" ht="24" customHeight="1">
      <c r="B130" s="35"/>
      <c r="C130" s="242" t="s">
        <v>134</v>
      </c>
      <c r="D130" s="242" t="s">
        <v>128</v>
      </c>
      <c r="E130" s="243" t="s">
        <v>135</v>
      </c>
      <c r="F130" s="244" t="s">
        <v>136</v>
      </c>
      <c r="G130" s="245" t="s">
        <v>123</v>
      </c>
      <c r="H130" s="246">
        <v>78</v>
      </c>
      <c r="I130" s="247"/>
      <c r="J130" s="248">
        <f>ROUND(I130*H130,2)</f>
        <v>0</v>
      </c>
      <c r="K130" s="244" t="s">
        <v>1</v>
      </c>
      <c r="L130" s="249"/>
      <c r="M130" s="250" t="s">
        <v>1</v>
      </c>
      <c r="N130" s="251" t="s">
        <v>40</v>
      </c>
      <c r="O130" s="83"/>
      <c r="P130" s="226">
        <f>O130*H130</f>
        <v>0</v>
      </c>
      <c r="Q130" s="226">
        <v>6.9999999999999994E-05</v>
      </c>
      <c r="R130" s="226">
        <f>Q130*H130</f>
        <v>0.0054599999999999996</v>
      </c>
      <c r="S130" s="226">
        <v>0</v>
      </c>
      <c r="T130" s="227">
        <f>S130*H130</f>
        <v>0</v>
      </c>
      <c r="AR130" s="228" t="s">
        <v>131</v>
      </c>
      <c r="AT130" s="228" t="s">
        <v>128</v>
      </c>
      <c r="AU130" s="228" t="s">
        <v>85</v>
      </c>
      <c r="AY130" s="14" t="s">
        <v>117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83</v>
      </c>
      <c r="BK130" s="229">
        <f>ROUND(I130*H130,2)</f>
        <v>0</v>
      </c>
      <c r="BL130" s="14" t="s">
        <v>124</v>
      </c>
      <c r="BM130" s="228" t="s">
        <v>137</v>
      </c>
    </row>
    <row r="131" s="12" customFormat="1">
      <c r="B131" s="230"/>
      <c r="C131" s="231"/>
      <c r="D131" s="232" t="s">
        <v>126</v>
      </c>
      <c r="E131" s="231"/>
      <c r="F131" s="234" t="s">
        <v>138</v>
      </c>
      <c r="G131" s="231"/>
      <c r="H131" s="235">
        <v>78</v>
      </c>
      <c r="I131" s="236"/>
      <c r="J131" s="231"/>
      <c r="K131" s="231"/>
      <c r="L131" s="237"/>
      <c r="M131" s="238"/>
      <c r="N131" s="239"/>
      <c r="O131" s="239"/>
      <c r="P131" s="239"/>
      <c r="Q131" s="239"/>
      <c r="R131" s="239"/>
      <c r="S131" s="239"/>
      <c r="T131" s="240"/>
      <c r="AT131" s="241" t="s">
        <v>126</v>
      </c>
      <c r="AU131" s="241" t="s">
        <v>85</v>
      </c>
      <c r="AV131" s="12" t="s">
        <v>85</v>
      </c>
      <c r="AW131" s="12" t="s">
        <v>4</v>
      </c>
      <c r="AX131" s="12" t="s">
        <v>83</v>
      </c>
      <c r="AY131" s="241" t="s">
        <v>117</v>
      </c>
    </row>
    <row r="132" s="1" customFormat="1" ht="24" customHeight="1">
      <c r="B132" s="35"/>
      <c r="C132" s="242" t="s">
        <v>139</v>
      </c>
      <c r="D132" s="242" t="s">
        <v>128</v>
      </c>
      <c r="E132" s="243" t="s">
        <v>140</v>
      </c>
      <c r="F132" s="244" t="s">
        <v>141</v>
      </c>
      <c r="G132" s="245" t="s">
        <v>123</v>
      </c>
      <c r="H132" s="246">
        <v>117</v>
      </c>
      <c r="I132" s="247"/>
      <c r="J132" s="248">
        <f>ROUND(I132*H132,2)</f>
        <v>0</v>
      </c>
      <c r="K132" s="244" t="s">
        <v>1</v>
      </c>
      <c r="L132" s="249"/>
      <c r="M132" s="250" t="s">
        <v>1</v>
      </c>
      <c r="N132" s="251" t="s">
        <v>40</v>
      </c>
      <c r="O132" s="83"/>
      <c r="P132" s="226">
        <f>O132*H132</f>
        <v>0</v>
      </c>
      <c r="Q132" s="226">
        <v>0.00011</v>
      </c>
      <c r="R132" s="226">
        <f>Q132*H132</f>
        <v>0.012870000000000001</v>
      </c>
      <c r="S132" s="226">
        <v>0</v>
      </c>
      <c r="T132" s="227">
        <f>S132*H132</f>
        <v>0</v>
      </c>
      <c r="AR132" s="228" t="s">
        <v>131</v>
      </c>
      <c r="AT132" s="228" t="s">
        <v>128</v>
      </c>
      <c r="AU132" s="228" t="s">
        <v>85</v>
      </c>
      <c r="AY132" s="14" t="s">
        <v>117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83</v>
      </c>
      <c r="BK132" s="229">
        <f>ROUND(I132*H132,2)</f>
        <v>0</v>
      </c>
      <c r="BL132" s="14" t="s">
        <v>124</v>
      </c>
      <c r="BM132" s="228" t="s">
        <v>142</v>
      </c>
    </row>
    <row r="133" s="12" customFormat="1">
      <c r="B133" s="230"/>
      <c r="C133" s="231"/>
      <c r="D133" s="232" t="s">
        <v>126</v>
      </c>
      <c r="E133" s="231"/>
      <c r="F133" s="234" t="s">
        <v>143</v>
      </c>
      <c r="G133" s="231"/>
      <c r="H133" s="235">
        <v>117</v>
      </c>
      <c r="I133" s="236"/>
      <c r="J133" s="231"/>
      <c r="K133" s="231"/>
      <c r="L133" s="237"/>
      <c r="M133" s="238"/>
      <c r="N133" s="239"/>
      <c r="O133" s="239"/>
      <c r="P133" s="239"/>
      <c r="Q133" s="239"/>
      <c r="R133" s="239"/>
      <c r="S133" s="239"/>
      <c r="T133" s="240"/>
      <c r="AT133" s="241" t="s">
        <v>126</v>
      </c>
      <c r="AU133" s="241" t="s">
        <v>85</v>
      </c>
      <c r="AV133" s="12" t="s">
        <v>85</v>
      </c>
      <c r="AW133" s="12" t="s">
        <v>4</v>
      </c>
      <c r="AX133" s="12" t="s">
        <v>83</v>
      </c>
      <c r="AY133" s="241" t="s">
        <v>117</v>
      </c>
    </row>
    <row r="134" s="1" customFormat="1" ht="24" customHeight="1">
      <c r="B134" s="35"/>
      <c r="C134" s="242" t="s">
        <v>144</v>
      </c>
      <c r="D134" s="242" t="s">
        <v>128</v>
      </c>
      <c r="E134" s="243" t="s">
        <v>145</v>
      </c>
      <c r="F134" s="244" t="s">
        <v>146</v>
      </c>
      <c r="G134" s="245" t="s">
        <v>123</v>
      </c>
      <c r="H134" s="246">
        <v>46.799999999999997</v>
      </c>
      <c r="I134" s="247"/>
      <c r="J134" s="248">
        <f>ROUND(I134*H134,2)</f>
        <v>0</v>
      </c>
      <c r="K134" s="244" t="s">
        <v>1</v>
      </c>
      <c r="L134" s="249"/>
      <c r="M134" s="250" t="s">
        <v>1</v>
      </c>
      <c r="N134" s="251" t="s">
        <v>40</v>
      </c>
      <c r="O134" s="83"/>
      <c r="P134" s="226">
        <f>O134*H134</f>
        <v>0</v>
      </c>
      <c r="Q134" s="226">
        <v>0.00012</v>
      </c>
      <c r="R134" s="226">
        <f>Q134*H134</f>
        <v>0.0056159999999999995</v>
      </c>
      <c r="S134" s="226">
        <v>0</v>
      </c>
      <c r="T134" s="227">
        <f>S134*H134</f>
        <v>0</v>
      </c>
      <c r="AR134" s="228" t="s">
        <v>131</v>
      </c>
      <c r="AT134" s="228" t="s">
        <v>128</v>
      </c>
      <c r="AU134" s="228" t="s">
        <v>85</v>
      </c>
      <c r="AY134" s="14" t="s">
        <v>117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83</v>
      </c>
      <c r="BK134" s="229">
        <f>ROUND(I134*H134,2)</f>
        <v>0</v>
      </c>
      <c r="BL134" s="14" t="s">
        <v>124</v>
      </c>
      <c r="BM134" s="228" t="s">
        <v>147</v>
      </c>
    </row>
    <row r="135" s="12" customFormat="1">
      <c r="B135" s="230"/>
      <c r="C135" s="231"/>
      <c r="D135" s="232" t="s">
        <v>126</v>
      </c>
      <c r="E135" s="231"/>
      <c r="F135" s="234" t="s">
        <v>148</v>
      </c>
      <c r="G135" s="231"/>
      <c r="H135" s="235">
        <v>46.799999999999997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126</v>
      </c>
      <c r="AU135" s="241" t="s">
        <v>85</v>
      </c>
      <c r="AV135" s="12" t="s">
        <v>85</v>
      </c>
      <c r="AW135" s="12" t="s">
        <v>4</v>
      </c>
      <c r="AX135" s="12" t="s">
        <v>83</v>
      </c>
      <c r="AY135" s="241" t="s">
        <v>117</v>
      </c>
    </row>
    <row r="136" s="1" customFormat="1" ht="24" customHeight="1">
      <c r="B136" s="35"/>
      <c r="C136" s="242" t="s">
        <v>149</v>
      </c>
      <c r="D136" s="242" t="s">
        <v>128</v>
      </c>
      <c r="E136" s="243" t="s">
        <v>150</v>
      </c>
      <c r="F136" s="244" t="s">
        <v>151</v>
      </c>
      <c r="G136" s="245" t="s">
        <v>123</v>
      </c>
      <c r="H136" s="246">
        <v>46.799999999999997</v>
      </c>
      <c r="I136" s="247"/>
      <c r="J136" s="248">
        <f>ROUND(I136*H136,2)</f>
        <v>0</v>
      </c>
      <c r="K136" s="244" t="s">
        <v>1</v>
      </c>
      <c r="L136" s="249"/>
      <c r="M136" s="250" t="s">
        <v>1</v>
      </c>
      <c r="N136" s="251" t="s">
        <v>40</v>
      </c>
      <c r="O136" s="83"/>
      <c r="P136" s="226">
        <f>O136*H136</f>
        <v>0</v>
      </c>
      <c r="Q136" s="226">
        <v>0.00013999999999999999</v>
      </c>
      <c r="R136" s="226">
        <f>Q136*H136</f>
        <v>0.0065519999999999988</v>
      </c>
      <c r="S136" s="226">
        <v>0</v>
      </c>
      <c r="T136" s="227">
        <f>S136*H136</f>
        <v>0</v>
      </c>
      <c r="AR136" s="228" t="s">
        <v>131</v>
      </c>
      <c r="AT136" s="228" t="s">
        <v>128</v>
      </c>
      <c r="AU136" s="228" t="s">
        <v>85</v>
      </c>
      <c r="AY136" s="14" t="s">
        <v>117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83</v>
      </c>
      <c r="BK136" s="229">
        <f>ROUND(I136*H136,2)</f>
        <v>0</v>
      </c>
      <c r="BL136" s="14" t="s">
        <v>124</v>
      </c>
      <c r="BM136" s="228" t="s">
        <v>152</v>
      </c>
    </row>
    <row r="137" s="12" customFormat="1">
      <c r="B137" s="230"/>
      <c r="C137" s="231"/>
      <c r="D137" s="232" t="s">
        <v>126</v>
      </c>
      <c r="E137" s="231"/>
      <c r="F137" s="234" t="s">
        <v>148</v>
      </c>
      <c r="G137" s="231"/>
      <c r="H137" s="235">
        <v>46.799999999999997</v>
      </c>
      <c r="I137" s="236"/>
      <c r="J137" s="231"/>
      <c r="K137" s="231"/>
      <c r="L137" s="237"/>
      <c r="M137" s="238"/>
      <c r="N137" s="239"/>
      <c r="O137" s="239"/>
      <c r="P137" s="239"/>
      <c r="Q137" s="239"/>
      <c r="R137" s="239"/>
      <c r="S137" s="239"/>
      <c r="T137" s="240"/>
      <c r="AT137" s="241" t="s">
        <v>126</v>
      </c>
      <c r="AU137" s="241" t="s">
        <v>85</v>
      </c>
      <c r="AV137" s="12" t="s">
        <v>85</v>
      </c>
      <c r="AW137" s="12" t="s">
        <v>4</v>
      </c>
      <c r="AX137" s="12" t="s">
        <v>83</v>
      </c>
      <c r="AY137" s="241" t="s">
        <v>117</v>
      </c>
    </row>
    <row r="138" s="1" customFormat="1" ht="16.5" customHeight="1">
      <c r="B138" s="35"/>
      <c r="C138" s="242" t="s">
        <v>153</v>
      </c>
      <c r="D138" s="242" t="s">
        <v>128</v>
      </c>
      <c r="E138" s="243" t="s">
        <v>154</v>
      </c>
      <c r="F138" s="244" t="s">
        <v>155</v>
      </c>
      <c r="G138" s="245" t="s">
        <v>156</v>
      </c>
      <c r="H138" s="246">
        <v>1000</v>
      </c>
      <c r="I138" s="247"/>
      <c r="J138" s="248">
        <f>ROUND(I138*H138,2)</f>
        <v>0</v>
      </c>
      <c r="K138" s="244" t="s">
        <v>1</v>
      </c>
      <c r="L138" s="249"/>
      <c r="M138" s="250" t="s">
        <v>1</v>
      </c>
      <c r="N138" s="251" t="s">
        <v>40</v>
      </c>
      <c r="O138" s="83"/>
      <c r="P138" s="226">
        <f>O138*H138</f>
        <v>0</v>
      </c>
      <c r="Q138" s="226">
        <v>1.0000000000000001E-05</v>
      </c>
      <c r="R138" s="226">
        <f>Q138*H138</f>
        <v>0.01</v>
      </c>
      <c r="S138" s="226">
        <v>0</v>
      </c>
      <c r="T138" s="227">
        <f>S138*H138</f>
        <v>0</v>
      </c>
      <c r="AR138" s="228" t="s">
        <v>131</v>
      </c>
      <c r="AT138" s="228" t="s">
        <v>128</v>
      </c>
      <c r="AU138" s="228" t="s">
        <v>85</v>
      </c>
      <c r="AY138" s="14" t="s">
        <v>117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83</v>
      </c>
      <c r="BK138" s="229">
        <f>ROUND(I138*H138,2)</f>
        <v>0</v>
      </c>
      <c r="BL138" s="14" t="s">
        <v>124</v>
      </c>
      <c r="BM138" s="228" t="s">
        <v>157</v>
      </c>
    </row>
    <row r="139" s="1" customFormat="1" ht="16.5" customHeight="1">
      <c r="B139" s="35"/>
      <c r="C139" s="242" t="s">
        <v>158</v>
      </c>
      <c r="D139" s="242" t="s">
        <v>128</v>
      </c>
      <c r="E139" s="243" t="s">
        <v>159</v>
      </c>
      <c r="F139" s="244" t="s">
        <v>160</v>
      </c>
      <c r="G139" s="245" t="s">
        <v>156</v>
      </c>
      <c r="H139" s="246">
        <v>10</v>
      </c>
      <c r="I139" s="247"/>
      <c r="J139" s="248">
        <f>ROUND(I139*H139,2)</f>
        <v>0</v>
      </c>
      <c r="K139" s="244" t="s">
        <v>1</v>
      </c>
      <c r="L139" s="249"/>
      <c r="M139" s="250" t="s">
        <v>1</v>
      </c>
      <c r="N139" s="251" t="s">
        <v>40</v>
      </c>
      <c r="O139" s="83"/>
      <c r="P139" s="226">
        <f>O139*H139</f>
        <v>0</v>
      </c>
      <c r="Q139" s="226">
        <v>0.00040000000000000002</v>
      </c>
      <c r="R139" s="226">
        <f>Q139*H139</f>
        <v>0.0040000000000000001</v>
      </c>
      <c r="S139" s="226">
        <v>0</v>
      </c>
      <c r="T139" s="227">
        <f>S139*H139</f>
        <v>0</v>
      </c>
      <c r="AR139" s="228" t="s">
        <v>131</v>
      </c>
      <c r="AT139" s="228" t="s">
        <v>128</v>
      </c>
      <c r="AU139" s="228" t="s">
        <v>85</v>
      </c>
      <c r="AY139" s="14" t="s">
        <v>117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83</v>
      </c>
      <c r="BK139" s="229">
        <f>ROUND(I139*H139,2)</f>
        <v>0</v>
      </c>
      <c r="BL139" s="14" t="s">
        <v>124</v>
      </c>
      <c r="BM139" s="228" t="s">
        <v>161</v>
      </c>
    </row>
    <row r="140" s="11" customFormat="1" ht="22.8" customHeight="1">
      <c r="B140" s="201"/>
      <c r="C140" s="202"/>
      <c r="D140" s="203" t="s">
        <v>74</v>
      </c>
      <c r="E140" s="215" t="s">
        <v>162</v>
      </c>
      <c r="F140" s="215" t="s">
        <v>163</v>
      </c>
      <c r="G140" s="202"/>
      <c r="H140" s="202"/>
      <c r="I140" s="205"/>
      <c r="J140" s="216">
        <f>BK140</f>
        <v>0</v>
      </c>
      <c r="K140" s="202"/>
      <c r="L140" s="207"/>
      <c r="M140" s="208"/>
      <c r="N140" s="209"/>
      <c r="O140" s="209"/>
      <c r="P140" s="210">
        <f>SUM(P141:P142)</f>
        <v>0</v>
      </c>
      <c r="Q140" s="209"/>
      <c r="R140" s="210">
        <f>SUM(R141:R142)</f>
        <v>0.017049999999999999</v>
      </c>
      <c r="S140" s="209"/>
      <c r="T140" s="211">
        <f>SUM(T141:T142)</f>
        <v>0</v>
      </c>
      <c r="AR140" s="212" t="s">
        <v>85</v>
      </c>
      <c r="AT140" s="213" t="s">
        <v>74</v>
      </c>
      <c r="AU140" s="213" t="s">
        <v>83</v>
      </c>
      <c r="AY140" s="212" t="s">
        <v>117</v>
      </c>
      <c r="BK140" s="214">
        <f>SUM(BK141:BK142)</f>
        <v>0</v>
      </c>
    </row>
    <row r="141" s="1" customFormat="1" ht="16.5" customHeight="1">
      <c r="B141" s="35"/>
      <c r="C141" s="217" t="s">
        <v>164</v>
      </c>
      <c r="D141" s="217" t="s">
        <v>120</v>
      </c>
      <c r="E141" s="218" t="s">
        <v>165</v>
      </c>
      <c r="F141" s="219" t="s">
        <v>166</v>
      </c>
      <c r="G141" s="220" t="s">
        <v>156</v>
      </c>
      <c r="H141" s="221">
        <v>10</v>
      </c>
      <c r="I141" s="222"/>
      <c r="J141" s="223">
        <f>ROUND(I141*H141,2)</f>
        <v>0</v>
      </c>
      <c r="K141" s="219" t="s">
        <v>1</v>
      </c>
      <c r="L141" s="40"/>
      <c r="M141" s="224" t="s">
        <v>1</v>
      </c>
      <c r="N141" s="225" t="s">
        <v>40</v>
      </c>
      <c r="O141" s="83"/>
      <c r="P141" s="226">
        <f>O141*H141</f>
        <v>0</v>
      </c>
      <c r="Q141" s="226">
        <v>0.0011299999999999999</v>
      </c>
      <c r="R141" s="226">
        <f>Q141*H141</f>
        <v>0.011299999999999999</v>
      </c>
      <c r="S141" s="226">
        <v>0</v>
      </c>
      <c r="T141" s="227">
        <f>S141*H141</f>
        <v>0</v>
      </c>
      <c r="AR141" s="228" t="s">
        <v>124</v>
      </c>
      <c r="AT141" s="228" t="s">
        <v>120</v>
      </c>
      <c r="AU141" s="228" t="s">
        <v>85</v>
      </c>
      <c r="AY141" s="14" t="s">
        <v>117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83</v>
      </c>
      <c r="BK141" s="229">
        <f>ROUND(I141*H141,2)</f>
        <v>0</v>
      </c>
      <c r="BL141" s="14" t="s">
        <v>124</v>
      </c>
      <c r="BM141" s="228" t="s">
        <v>167</v>
      </c>
    </row>
    <row r="142" s="1" customFormat="1" ht="24" customHeight="1">
      <c r="B142" s="35"/>
      <c r="C142" s="217" t="s">
        <v>168</v>
      </c>
      <c r="D142" s="217" t="s">
        <v>120</v>
      </c>
      <c r="E142" s="218" t="s">
        <v>169</v>
      </c>
      <c r="F142" s="219" t="s">
        <v>170</v>
      </c>
      <c r="G142" s="220" t="s">
        <v>156</v>
      </c>
      <c r="H142" s="221">
        <v>1</v>
      </c>
      <c r="I142" s="222"/>
      <c r="J142" s="223">
        <f>ROUND(I142*H142,2)</f>
        <v>0</v>
      </c>
      <c r="K142" s="219" t="s">
        <v>1</v>
      </c>
      <c r="L142" s="40"/>
      <c r="M142" s="224" t="s">
        <v>1</v>
      </c>
      <c r="N142" s="225" t="s">
        <v>40</v>
      </c>
      <c r="O142" s="83"/>
      <c r="P142" s="226">
        <f>O142*H142</f>
        <v>0</v>
      </c>
      <c r="Q142" s="226">
        <v>0.0057499999999999999</v>
      </c>
      <c r="R142" s="226">
        <f>Q142*H142</f>
        <v>0.0057499999999999999</v>
      </c>
      <c r="S142" s="226">
        <v>0</v>
      </c>
      <c r="T142" s="227">
        <f>S142*H142</f>
        <v>0</v>
      </c>
      <c r="AR142" s="228" t="s">
        <v>124</v>
      </c>
      <c r="AT142" s="228" t="s">
        <v>120</v>
      </c>
      <c r="AU142" s="228" t="s">
        <v>85</v>
      </c>
      <c r="AY142" s="14" t="s">
        <v>117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83</v>
      </c>
      <c r="BK142" s="229">
        <f>ROUND(I142*H142,2)</f>
        <v>0</v>
      </c>
      <c r="BL142" s="14" t="s">
        <v>124</v>
      </c>
      <c r="BM142" s="228" t="s">
        <v>171</v>
      </c>
    </row>
    <row r="143" s="11" customFormat="1" ht="22.8" customHeight="1">
      <c r="B143" s="201"/>
      <c r="C143" s="202"/>
      <c r="D143" s="203" t="s">
        <v>74</v>
      </c>
      <c r="E143" s="215" t="s">
        <v>172</v>
      </c>
      <c r="F143" s="215" t="s">
        <v>173</v>
      </c>
      <c r="G143" s="202"/>
      <c r="H143" s="202"/>
      <c r="I143" s="205"/>
      <c r="J143" s="216">
        <f>BK143</f>
        <v>0</v>
      </c>
      <c r="K143" s="202"/>
      <c r="L143" s="207"/>
      <c r="M143" s="208"/>
      <c r="N143" s="209"/>
      <c r="O143" s="209"/>
      <c r="P143" s="210">
        <f>SUM(P144:P161)</f>
        <v>0</v>
      </c>
      <c r="Q143" s="209"/>
      <c r="R143" s="210">
        <f>SUM(R144:R161)</f>
        <v>0.35294399999999998</v>
      </c>
      <c r="S143" s="209"/>
      <c r="T143" s="211">
        <f>SUM(T144:T161)</f>
        <v>0</v>
      </c>
      <c r="AR143" s="212" t="s">
        <v>85</v>
      </c>
      <c r="AT143" s="213" t="s">
        <v>74</v>
      </c>
      <c r="AU143" s="213" t="s">
        <v>83</v>
      </c>
      <c r="AY143" s="212" t="s">
        <v>117</v>
      </c>
      <c r="BK143" s="214">
        <f>SUM(BK144:BK161)</f>
        <v>0</v>
      </c>
    </row>
    <row r="144" s="1" customFormat="1" ht="24" customHeight="1">
      <c r="B144" s="35"/>
      <c r="C144" s="217" t="s">
        <v>174</v>
      </c>
      <c r="D144" s="217" t="s">
        <v>120</v>
      </c>
      <c r="E144" s="218" t="s">
        <v>175</v>
      </c>
      <c r="F144" s="219" t="s">
        <v>176</v>
      </c>
      <c r="G144" s="220" t="s">
        <v>123</v>
      </c>
      <c r="H144" s="221">
        <v>273.60000000000002</v>
      </c>
      <c r="I144" s="222"/>
      <c r="J144" s="223">
        <f>ROUND(I144*H144,2)</f>
        <v>0</v>
      </c>
      <c r="K144" s="219" t="s">
        <v>1</v>
      </c>
      <c r="L144" s="40"/>
      <c r="M144" s="224" t="s">
        <v>1</v>
      </c>
      <c r="N144" s="225" t="s">
        <v>40</v>
      </c>
      <c r="O144" s="83"/>
      <c r="P144" s="226">
        <f>O144*H144</f>
        <v>0</v>
      </c>
      <c r="Q144" s="226">
        <v>0.00044999999999999999</v>
      </c>
      <c r="R144" s="226">
        <f>Q144*H144</f>
        <v>0.12312000000000001</v>
      </c>
      <c r="S144" s="226">
        <v>0</v>
      </c>
      <c r="T144" s="227">
        <f>S144*H144</f>
        <v>0</v>
      </c>
      <c r="AR144" s="228" t="s">
        <v>124</v>
      </c>
      <c r="AT144" s="228" t="s">
        <v>120</v>
      </c>
      <c r="AU144" s="228" t="s">
        <v>85</v>
      </c>
      <c r="AY144" s="14" t="s">
        <v>117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83</v>
      </c>
      <c r="BK144" s="229">
        <f>ROUND(I144*H144,2)</f>
        <v>0</v>
      </c>
      <c r="BL144" s="14" t="s">
        <v>124</v>
      </c>
      <c r="BM144" s="228" t="s">
        <v>177</v>
      </c>
    </row>
    <row r="145" s="12" customFormat="1">
      <c r="B145" s="230"/>
      <c r="C145" s="231"/>
      <c r="D145" s="232" t="s">
        <v>126</v>
      </c>
      <c r="E145" s="231"/>
      <c r="F145" s="234" t="s">
        <v>178</v>
      </c>
      <c r="G145" s="231"/>
      <c r="H145" s="235">
        <v>273.60000000000002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AT145" s="241" t="s">
        <v>126</v>
      </c>
      <c r="AU145" s="241" t="s">
        <v>85</v>
      </c>
      <c r="AV145" s="12" t="s">
        <v>85</v>
      </c>
      <c r="AW145" s="12" t="s">
        <v>4</v>
      </c>
      <c r="AX145" s="12" t="s">
        <v>83</v>
      </c>
      <c r="AY145" s="241" t="s">
        <v>117</v>
      </c>
    </row>
    <row r="146" s="1" customFormat="1" ht="24" customHeight="1">
      <c r="B146" s="35"/>
      <c r="C146" s="217" t="s">
        <v>179</v>
      </c>
      <c r="D146" s="217" t="s">
        <v>120</v>
      </c>
      <c r="E146" s="218" t="s">
        <v>180</v>
      </c>
      <c r="F146" s="219" t="s">
        <v>181</v>
      </c>
      <c r="G146" s="220" t="s">
        <v>123</v>
      </c>
      <c r="H146" s="221">
        <v>72</v>
      </c>
      <c r="I146" s="222"/>
      <c r="J146" s="223">
        <f>ROUND(I146*H146,2)</f>
        <v>0</v>
      </c>
      <c r="K146" s="219" t="s">
        <v>1</v>
      </c>
      <c r="L146" s="40"/>
      <c r="M146" s="224" t="s">
        <v>1</v>
      </c>
      <c r="N146" s="225" t="s">
        <v>40</v>
      </c>
      <c r="O146" s="83"/>
      <c r="P146" s="226">
        <f>O146*H146</f>
        <v>0</v>
      </c>
      <c r="Q146" s="226">
        <v>0.00055999999999999995</v>
      </c>
      <c r="R146" s="226">
        <f>Q146*H146</f>
        <v>0.040319999999999995</v>
      </c>
      <c r="S146" s="226">
        <v>0</v>
      </c>
      <c r="T146" s="227">
        <f>S146*H146</f>
        <v>0</v>
      </c>
      <c r="AR146" s="228" t="s">
        <v>124</v>
      </c>
      <c r="AT146" s="228" t="s">
        <v>120</v>
      </c>
      <c r="AU146" s="228" t="s">
        <v>85</v>
      </c>
      <c r="AY146" s="14" t="s">
        <v>117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83</v>
      </c>
      <c r="BK146" s="229">
        <f>ROUND(I146*H146,2)</f>
        <v>0</v>
      </c>
      <c r="BL146" s="14" t="s">
        <v>124</v>
      </c>
      <c r="BM146" s="228" t="s">
        <v>182</v>
      </c>
    </row>
    <row r="147" s="12" customFormat="1">
      <c r="B147" s="230"/>
      <c r="C147" s="231"/>
      <c r="D147" s="232" t="s">
        <v>126</v>
      </c>
      <c r="E147" s="231"/>
      <c r="F147" s="234" t="s">
        <v>183</v>
      </c>
      <c r="G147" s="231"/>
      <c r="H147" s="235">
        <v>72</v>
      </c>
      <c r="I147" s="236"/>
      <c r="J147" s="231"/>
      <c r="K147" s="231"/>
      <c r="L147" s="237"/>
      <c r="M147" s="238"/>
      <c r="N147" s="239"/>
      <c r="O147" s="239"/>
      <c r="P147" s="239"/>
      <c r="Q147" s="239"/>
      <c r="R147" s="239"/>
      <c r="S147" s="239"/>
      <c r="T147" s="240"/>
      <c r="AT147" s="241" t="s">
        <v>126</v>
      </c>
      <c r="AU147" s="241" t="s">
        <v>85</v>
      </c>
      <c r="AV147" s="12" t="s">
        <v>85</v>
      </c>
      <c r="AW147" s="12" t="s">
        <v>4</v>
      </c>
      <c r="AX147" s="12" t="s">
        <v>83</v>
      </c>
      <c r="AY147" s="241" t="s">
        <v>117</v>
      </c>
    </row>
    <row r="148" s="1" customFormat="1" ht="24" customHeight="1">
      <c r="B148" s="35"/>
      <c r="C148" s="217" t="s">
        <v>184</v>
      </c>
      <c r="D148" s="217" t="s">
        <v>120</v>
      </c>
      <c r="E148" s="218" t="s">
        <v>185</v>
      </c>
      <c r="F148" s="219" t="s">
        <v>186</v>
      </c>
      <c r="G148" s="220" t="s">
        <v>123</v>
      </c>
      <c r="H148" s="221">
        <v>108</v>
      </c>
      <c r="I148" s="222"/>
      <c r="J148" s="223">
        <f>ROUND(I148*H148,2)</f>
        <v>0</v>
      </c>
      <c r="K148" s="219" t="s">
        <v>1</v>
      </c>
      <c r="L148" s="40"/>
      <c r="M148" s="224" t="s">
        <v>1</v>
      </c>
      <c r="N148" s="225" t="s">
        <v>40</v>
      </c>
      <c r="O148" s="83"/>
      <c r="P148" s="226">
        <f>O148*H148</f>
        <v>0</v>
      </c>
      <c r="Q148" s="226">
        <v>0.00068999999999999997</v>
      </c>
      <c r="R148" s="226">
        <f>Q148*H148</f>
        <v>0.074520000000000003</v>
      </c>
      <c r="S148" s="226">
        <v>0</v>
      </c>
      <c r="T148" s="227">
        <f>S148*H148</f>
        <v>0</v>
      </c>
      <c r="AR148" s="228" t="s">
        <v>124</v>
      </c>
      <c r="AT148" s="228" t="s">
        <v>120</v>
      </c>
      <c r="AU148" s="228" t="s">
        <v>85</v>
      </c>
      <c r="AY148" s="14" t="s">
        <v>117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83</v>
      </c>
      <c r="BK148" s="229">
        <f>ROUND(I148*H148,2)</f>
        <v>0</v>
      </c>
      <c r="BL148" s="14" t="s">
        <v>124</v>
      </c>
      <c r="BM148" s="228" t="s">
        <v>187</v>
      </c>
    </row>
    <row r="149" s="12" customFormat="1">
      <c r="B149" s="230"/>
      <c r="C149" s="231"/>
      <c r="D149" s="232" t="s">
        <v>126</v>
      </c>
      <c r="E149" s="231"/>
      <c r="F149" s="234" t="s">
        <v>188</v>
      </c>
      <c r="G149" s="231"/>
      <c r="H149" s="235">
        <v>108</v>
      </c>
      <c r="I149" s="236"/>
      <c r="J149" s="231"/>
      <c r="K149" s="231"/>
      <c r="L149" s="237"/>
      <c r="M149" s="238"/>
      <c r="N149" s="239"/>
      <c r="O149" s="239"/>
      <c r="P149" s="239"/>
      <c r="Q149" s="239"/>
      <c r="R149" s="239"/>
      <c r="S149" s="239"/>
      <c r="T149" s="240"/>
      <c r="AT149" s="241" t="s">
        <v>126</v>
      </c>
      <c r="AU149" s="241" t="s">
        <v>85</v>
      </c>
      <c r="AV149" s="12" t="s">
        <v>85</v>
      </c>
      <c r="AW149" s="12" t="s">
        <v>4</v>
      </c>
      <c r="AX149" s="12" t="s">
        <v>83</v>
      </c>
      <c r="AY149" s="241" t="s">
        <v>117</v>
      </c>
    </row>
    <row r="150" s="1" customFormat="1" ht="24" customHeight="1">
      <c r="B150" s="35"/>
      <c r="C150" s="217" t="s">
        <v>189</v>
      </c>
      <c r="D150" s="217" t="s">
        <v>120</v>
      </c>
      <c r="E150" s="218" t="s">
        <v>190</v>
      </c>
      <c r="F150" s="219" t="s">
        <v>191</v>
      </c>
      <c r="G150" s="220" t="s">
        <v>123</v>
      </c>
      <c r="H150" s="221">
        <v>43.200000000000003</v>
      </c>
      <c r="I150" s="222"/>
      <c r="J150" s="223">
        <f>ROUND(I150*H150,2)</f>
        <v>0</v>
      </c>
      <c r="K150" s="219" t="s">
        <v>1</v>
      </c>
      <c r="L150" s="40"/>
      <c r="M150" s="224" t="s">
        <v>1</v>
      </c>
      <c r="N150" s="225" t="s">
        <v>40</v>
      </c>
      <c r="O150" s="83"/>
      <c r="P150" s="226">
        <f>O150*H150</f>
        <v>0</v>
      </c>
      <c r="Q150" s="226">
        <v>0.0010399999999999999</v>
      </c>
      <c r="R150" s="226">
        <f>Q150*H150</f>
        <v>0.044927999999999996</v>
      </c>
      <c r="S150" s="226">
        <v>0</v>
      </c>
      <c r="T150" s="227">
        <f>S150*H150</f>
        <v>0</v>
      </c>
      <c r="AR150" s="228" t="s">
        <v>124</v>
      </c>
      <c r="AT150" s="228" t="s">
        <v>120</v>
      </c>
      <c r="AU150" s="228" t="s">
        <v>85</v>
      </c>
      <c r="AY150" s="14" t="s">
        <v>117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83</v>
      </c>
      <c r="BK150" s="229">
        <f>ROUND(I150*H150,2)</f>
        <v>0</v>
      </c>
      <c r="BL150" s="14" t="s">
        <v>124</v>
      </c>
      <c r="BM150" s="228" t="s">
        <v>192</v>
      </c>
    </row>
    <row r="151" s="12" customFormat="1">
      <c r="B151" s="230"/>
      <c r="C151" s="231"/>
      <c r="D151" s="232" t="s">
        <v>126</v>
      </c>
      <c r="E151" s="231"/>
      <c r="F151" s="234" t="s">
        <v>193</v>
      </c>
      <c r="G151" s="231"/>
      <c r="H151" s="235">
        <v>43.200000000000003</v>
      </c>
      <c r="I151" s="236"/>
      <c r="J151" s="231"/>
      <c r="K151" s="231"/>
      <c r="L151" s="237"/>
      <c r="M151" s="238"/>
      <c r="N151" s="239"/>
      <c r="O151" s="239"/>
      <c r="P151" s="239"/>
      <c r="Q151" s="239"/>
      <c r="R151" s="239"/>
      <c r="S151" s="239"/>
      <c r="T151" s="240"/>
      <c r="AT151" s="241" t="s">
        <v>126</v>
      </c>
      <c r="AU151" s="241" t="s">
        <v>85</v>
      </c>
      <c r="AV151" s="12" t="s">
        <v>85</v>
      </c>
      <c r="AW151" s="12" t="s">
        <v>4</v>
      </c>
      <c r="AX151" s="12" t="s">
        <v>83</v>
      </c>
      <c r="AY151" s="241" t="s">
        <v>117</v>
      </c>
    </row>
    <row r="152" s="1" customFormat="1" ht="24" customHeight="1">
      <c r="B152" s="35"/>
      <c r="C152" s="217" t="s">
        <v>8</v>
      </c>
      <c r="D152" s="217" t="s">
        <v>120</v>
      </c>
      <c r="E152" s="218" t="s">
        <v>194</v>
      </c>
      <c r="F152" s="219" t="s">
        <v>195</v>
      </c>
      <c r="G152" s="220" t="s">
        <v>123</v>
      </c>
      <c r="H152" s="221">
        <v>43.200000000000003</v>
      </c>
      <c r="I152" s="222"/>
      <c r="J152" s="223">
        <f>ROUND(I152*H152,2)</f>
        <v>0</v>
      </c>
      <c r="K152" s="219" t="s">
        <v>1</v>
      </c>
      <c r="L152" s="40"/>
      <c r="M152" s="224" t="s">
        <v>1</v>
      </c>
      <c r="N152" s="225" t="s">
        <v>40</v>
      </c>
      <c r="O152" s="83"/>
      <c r="P152" s="226">
        <f>O152*H152</f>
        <v>0</v>
      </c>
      <c r="Q152" s="226">
        <v>0.00158</v>
      </c>
      <c r="R152" s="226">
        <f>Q152*H152</f>
        <v>0.068256000000000011</v>
      </c>
      <c r="S152" s="226">
        <v>0</v>
      </c>
      <c r="T152" s="227">
        <f>S152*H152</f>
        <v>0</v>
      </c>
      <c r="AR152" s="228" t="s">
        <v>124</v>
      </c>
      <c r="AT152" s="228" t="s">
        <v>120</v>
      </c>
      <c r="AU152" s="228" t="s">
        <v>85</v>
      </c>
      <c r="AY152" s="14" t="s">
        <v>117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83</v>
      </c>
      <c r="BK152" s="229">
        <f>ROUND(I152*H152,2)</f>
        <v>0</v>
      </c>
      <c r="BL152" s="14" t="s">
        <v>124</v>
      </c>
      <c r="BM152" s="228" t="s">
        <v>196</v>
      </c>
    </row>
    <row r="153" s="12" customFormat="1">
      <c r="B153" s="230"/>
      <c r="C153" s="231"/>
      <c r="D153" s="232" t="s">
        <v>126</v>
      </c>
      <c r="E153" s="231"/>
      <c r="F153" s="234" t="s">
        <v>193</v>
      </c>
      <c r="G153" s="231"/>
      <c r="H153" s="235">
        <v>43.200000000000003</v>
      </c>
      <c r="I153" s="236"/>
      <c r="J153" s="231"/>
      <c r="K153" s="231"/>
      <c r="L153" s="237"/>
      <c r="M153" s="238"/>
      <c r="N153" s="239"/>
      <c r="O153" s="239"/>
      <c r="P153" s="239"/>
      <c r="Q153" s="239"/>
      <c r="R153" s="239"/>
      <c r="S153" s="239"/>
      <c r="T153" s="240"/>
      <c r="AT153" s="241" t="s">
        <v>126</v>
      </c>
      <c r="AU153" s="241" t="s">
        <v>85</v>
      </c>
      <c r="AV153" s="12" t="s">
        <v>85</v>
      </c>
      <c r="AW153" s="12" t="s">
        <v>4</v>
      </c>
      <c r="AX153" s="12" t="s">
        <v>83</v>
      </c>
      <c r="AY153" s="241" t="s">
        <v>117</v>
      </c>
    </row>
    <row r="154" s="1" customFormat="1" ht="24" customHeight="1">
      <c r="B154" s="35"/>
      <c r="C154" s="217" t="s">
        <v>124</v>
      </c>
      <c r="D154" s="217" t="s">
        <v>120</v>
      </c>
      <c r="E154" s="218" t="s">
        <v>197</v>
      </c>
      <c r="F154" s="219" t="s">
        <v>198</v>
      </c>
      <c r="G154" s="220" t="s">
        <v>156</v>
      </c>
      <c r="H154" s="221">
        <v>70</v>
      </c>
      <c r="I154" s="222"/>
      <c r="J154" s="223">
        <f>ROUND(I154*H154,2)</f>
        <v>0</v>
      </c>
      <c r="K154" s="219" t="s">
        <v>1</v>
      </c>
      <c r="L154" s="40"/>
      <c r="M154" s="224" t="s">
        <v>1</v>
      </c>
      <c r="N154" s="225" t="s">
        <v>40</v>
      </c>
      <c r="O154" s="83"/>
      <c r="P154" s="226">
        <f>O154*H154</f>
        <v>0</v>
      </c>
      <c r="Q154" s="226">
        <v>1.0000000000000001E-05</v>
      </c>
      <c r="R154" s="226">
        <f>Q154*H154</f>
        <v>0.0007000000000000001</v>
      </c>
      <c r="S154" s="226">
        <v>0</v>
      </c>
      <c r="T154" s="227">
        <f>S154*H154</f>
        <v>0</v>
      </c>
      <c r="AR154" s="228" t="s">
        <v>124</v>
      </c>
      <c r="AT154" s="228" t="s">
        <v>120</v>
      </c>
      <c r="AU154" s="228" t="s">
        <v>85</v>
      </c>
      <c r="AY154" s="14" t="s">
        <v>117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83</v>
      </c>
      <c r="BK154" s="229">
        <f>ROUND(I154*H154,2)</f>
        <v>0</v>
      </c>
      <c r="BL154" s="14" t="s">
        <v>124</v>
      </c>
      <c r="BM154" s="228" t="s">
        <v>199</v>
      </c>
    </row>
    <row r="155" s="1" customFormat="1" ht="24" customHeight="1">
      <c r="B155" s="35"/>
      <c r="C155" s="217" t="s">
        <v>200</v>
      </c>
      <c r="D155" s="217" t="s">
        <v>120</v>
      </c>
      <c r="E155" s="218" t="s">
        <v>201</v>
      </c>
      <c r="F155" s="219" t="s">
        <v>202</v>
      </c>
      <c r="G155" s="220" t="s">
        <v>156</v>
      </c>
      <c r="H155" s="221">
        <v>10</v>
      </c>
      <c r="I155" s="222"/>
      <c r="J155" s="223">
        <f>ROUND(I155*H155,2)</f>
        <v>0</v>
      </c>
      <c r="K155" s="219" t="s">
        <v>1</v>
      </c>
      <c r="L155" s="40"/>
      <c r="M155" s="224" t="s">
        <v>1</v>
      </c>
      <c r="N155" s="225" t="s">
        <v>40</v>
      </c>
      <c r="O155" s="83"/>
      <c r="P155" s="226">
        <f>O155*H155</f>
        <v>0</v>
      </c>
      <c r="Q155" s="226">
        <v>5.0000000000000002E-05</v>
      </c>
      <c r="R155" s="226">
        <f>Q155*H155</f>
        <v>0.00050000000000000001</v>
      </c>
      <c r="S155" s="226">
        <v>0</v>
      </c>
      <c r="T155" s="227">
        <f>S155*H155</f>
        <v>0</v>
      </c>
      <c r="AR155" s="228" t="s">
        <v>124</v>
      </c>
      <c r="AT155" s="228" t="s">
        <v>120</v>
      </c>
      <c r="AU155" s="228" t="s">
        <v>85</v>
      </c>
      <c r="AY155" s="14" t="s">
        <v>117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83</v>
      </c>
      <c r="BK155" s="229">
        <f>ROUND(I155*H155,2)</f>
        <v>0</v>
      </c>
      <c r="BL155" s="14" t="s">
        <v>124</v>
      </c>
      <c r="BM155" s="228" t="s">
        <v>203</v>
      </c>
    </row>
    <row r="156" s="1" customFormat="1" ht="24" customHeight="1">
      <c r="B156" s="35"/>
      <c r="C156" s="217" t="s">
        <v>204</v>
      </c>
      <c r="D156" s="217" t="s">
        <v>120</v>
      </c>
      <c r="E156" s="218" t="s">
        <v>205</v>
      </c>
      <c r="F156" s="219" t="s">
        <v>206</v>
      </c>
      <c r="G156" s="220" t="s">
        <v>156</v>
      </c>
      <c r="H156" s="221">
        <v>10</v>
      </c>
      <c r="I156" s="222"/>
      <c r="J156" s="223">
        <f>ROUND(I156*H156,2)</f>
        <v>0</v>
      </c>
      <c r="K156" s="219" t="s">
        <v>1</v>
      </c>
      <c r="L156" s="40"/>
      <c r="M156" s="224" t="s">
        <v>1</v>
      </c>
      <c r="N156" s="225" t="s">
        <v>40</v>
      </c>
      <c r="O156" s="83"/>
      <c r="P156" s="226">
        <f>O156*H156</f>
        <v>0</v>
      </c>
      <c r="Q156" s="226">
        <v>6.0000000000000002E-05</v>
      </c>
      <c r="R156" s="226">
        <f>Q156*H156</f>
        <v>0.00060000000000000006</v>
      </c>
      <c r="S156" s="226">
        <v>0</v>
      </c>
      <c r="T156" s="227">
        <f>S156*H156</f>
        <v>0</v>
      </c>
      <c r="AR156" s="228" t="s">
        <v>124</v>
      </c>
      <c r="AT156" s="228" t="s">
        <v>120</v>
      </c>
      <c r="AU156" s="228" t="s">
        <v>85</v>
      </c>
      <c r="AY156" s="14" t="s">
        <v>117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83</v>
      </c>
      <c r="BK156" s="229">
        <f>ROUND(I156*H156,2)</f>
        <v>0</v>
      </c>
      <c r="BL156" s="14" t="s">
        <v>124</v>
      </c>
      <c r="BM156" s="228" t="s">
        <v>207</v>
      </c>
    </row>
    <row r="157" s="1" customFormat="1" ht="16.5" customHeight="1">
      <c r="B157" s="35"/>
      <c r="C157" s="217" t="s">
        <v>208</v>
      </c>
      <c r="D157" s="217" t="s">
        <v>120</v>
      </c>
      <c r="E157" s="218" t="s">
        <v>209</v>
      </c>
      <c r="F157" s="219" t="s">
        <v>210</v>
      </c>
      <c r="G157" s="220" t="s">
        <v>123</v>
      </c>
      <c r="H157" s="221">
        <v>540</v>
      </c>
      <c r="I157" s="222"/>
      <c r="J157" s="223">
        <f>ROUND(I157*H157,2)</f>
        <v>0</v>
      </c>
      <c r="K157" s="219" t="s">
        <v>1</v>
      </c>
      <c r="L157" s="40"/>
      <c r="M157" s="224" t="s">
        <v>1</v>
      </c>
      <c r="N157" s="225" t="s">
        <v>40</v>
      </c>
      <c r="O157" s="83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AR157" s="228" t="s">
        <v>124</v>
      </c>
      <c r="AT157" s="228" t="s">
        <v>120</v>
      </c>
      <c r="AU157" s="228" t="s">
        <v>85</v>
      </c>
      <c r="AY157" s="14" t="s">
        <v>117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83</v>
      </c>
      <c r="BK157" s="229">
        <f>ROUND(I157*H157,2)</f>
        <v>0</v>
      </c>
      <c r="BL157" s="14" t="s">
        <v>124</v>
      </c>
      <c r="BM157" s="228" t="s">
        <v>211</v>
      </c>
    </row>
    <row r="158" s="12" customFormat="1">
      <c r="B158" s="230"/>
      <c r="C158" s="231"/>
      <c r="D158" s="232" t="s">
        <v>126</v>
      </c>
      <c r="E158" s="233" t="s">
        <v>1</v>
      </c>
      <c r="F158" s="234" t="s">
        <v>212</v>
      </c>
      <c r="G158" s="231"/>
      <c r="H158" s="235">
        <v>540</v>
      </c>
      <c r="I158" s="236"/>
      <c r="J158" s="231"/>
      <c r="K158" s="231"/>
      <c r="L158" s="237"/>
      <c r="M158" s="238"/>
      <c r="N158" s="239"/>
      <c r="O158" s="239"/>
      <c r="P158" s="239"/>
      <c r="Q158" s="239"/>
      <c r="R158" s="239"/>
      <c r="S158" s="239"/>
      <c r="T158" s="240"/>
      <c r="AT158" s="241" t="s">
        <v>126</v>
      </c>
      <c r="AU158" s="241" t="s">
        <v>85</v>
      </c>
      <c r="AV158" s="12" t="s">
        <v>85</v>
      </c>
      <c r="AW158" s="12" t="s">
        <v>32</v>
      </c>
      <c r="AX158" s="12" t="s">
        <v>83</v>
      </c>
      <c r="AY158" s="241" t="s">
        <v>117</v>
      </c>
    </row>
    <row r="159" s="1" customFormat="1" ht="16.5" customHeight="1">
      <c r="B159" s="35"/>
      <c r="C159" s="217" t="s">
        <v>213</v>
      </c>
      <c r="D159" s="217" t="s">
        <v>120</v>
      </c>
      <c r="E159" s="218" t="s">
        <v>214</v>
      </c>
      <c r="F159" s="219" t="s">
        <v>215</v>
      </c>
      <c r="G159" s="220" t="s">
        <v>216</v>
      </c>
      <c r="H159" s="221">
        <v>24</v>
      </c>
      <c r="I159" s="222"/>
      <c r="J159" s="223">
        <f>ROUND(I159*H159,2)</f>
        <v>0</v>
      </c>
      <c r="K159" s="219" t="s">
        <v>1</v>
      </c>
      <c r="L159" s="40"/>
      <c r="M159" s="224" t="s">
        <v>1</v>
      </c>
      <c r="N159" s="225" t="s">
        <v>40</v>
      </c>
      <c r="O159" s="83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AR159" s="228" t="s">
        <v>124</v>
      </c>
      <c r="AT159" s="228" t="s">
        <v>120</v>
      </c>
      <c r="AU159" s="228" t="s">
        <v>85</v>
      </c>
      <c r="AY159" s="14" t="s">
        <v>117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83</v>
      </c>
      <c r="BK159" s="229">
        <f>ROUND(I159*H159,2)</f>
        <v>0</v>
      </c>
      <c r="BL159" s="14" t="s">
        <v>124</v>
      </c>
      <c r="BM159" s="228" t="s">
        <v>217</v>
      </c>
    </row>
    <row r="160" s="1" customFormat="1" ht="24" customHeight="1">
      <c r="B160" s="35"/>
      <c r="C160" s="217" t="s">
        <v>7</v>
      </c>
      <c r="D160" s="217" t="s">
        <v>120</v>
      </c>
      <c r="E160" s="218" t="s">
        <v>218</v>
      </c>
      <c r="F160" s="219" t="s">
        <v>219</v>
      </c>
      <c r="G160" s="220" t="s">
        <v>216</v>
      </c>
      <c r="H160" s="221">
        <v>32</v>
      </c>
      <c r="I160" s="222"/>
      <c r="J160" s="223">
        <f>ROUND(I160*H160,2)</f>
        <v>0</v>
      </c>
      <c r="K160" s="219" t="s">
        <v>1</v>
      </c>
      <c r="L160" s="40"/>
      <c r="M160" s="224" t="s">
        <v>1</v>
      </c>
      <c r="N160" s="225" t="s">
        <v>40</v>
      </c>
      <c r="O160" s="83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AR160" s="228" t="s">
        <v>124</v>
      </c>
      <c r="AT160" s="228" t="s">
        <v>120</v>
      </c>
      <c r="AU160" s="228" t="s">
        <v>85</v>
      </c>
      <c r="AY160" s="14" t="s">
        <v>117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83</v>
      </c>
      <c r="BK160" s="229">
        <f>ROUND(I160*H160,2)</f>
        <v>0</v>
      </c>
      <c r="BL160" s="14" t="s">
        <v>124</v>
      </c>
      <c r="BM160" s="228" t="s">
        <v>220</v>
      </c>
    </row>
    <row r="161" s="1" customFormat="1" ht="24" customHeight="1">
      <c r="B161" s="35"/>
      <c r="C161" s="217" t="s">
        <v>221</v>
      </c>
      <c r="D161" s="217" t="s">
        <v>120</v>
      </c>
      <c r="E161" s="218" t="s">
        <v>222</v>
      </c>
      <c r="F161" s="219" t="s">
        <v>223</v>
      </c>
      <c r="G161" s="220" t="s">
        <v>156</v>
      </c>
      <c r="H161" s="221">
        <v>12</v>
      </c>
      <c r="I161" s="222"/>
      <c r="J161" s="223">
        <f>ROUND(I161*H161,2)</f>
        <v>0</v>
      </c>
      <c r="K161" s="219" t="s">
        <v>1</v>
      </c>
      <c r="L161" s="40"/>
      <c r="M161" s="224" t="s">
        <v>1</v>
      </c>
      <c r="N161" s="225" t="s">
        <v>40</v>
      </c>
      <c r="O161" s="83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AR161" s="228" t="s">
        <v>124</v>
      </c>
      <c r="AT161" s="228" t="s">
        <v>120</v>
      </c>
      <c r="AU161" s="228" t="s">
        <v>85</v>
      </c>
      <c r="AY161" s="14" t="s">
        <v>117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83</v>
      </c>
      <c r="BK161" s="229">
        <f>ROUND(I161*H161,2)</f>
        <v>0</v>
      </c>
      <c r="BL161" s="14" t="s">
        <v>124</v>
      </c>
      <c r="BM161" s="228" t="s">
        <v>224</v>
      </c>
    </row>
    <row r="162" s="11" customFormat="1" ht="22.8" customHeight="1">
      <c r="B162" s="201"/>
      <c r="C162" s="202"/>
      <c r="D162" s="203" t="s">
        <v>74</v>
      </c>
      <c r="E162" s="215" t="s">
        <v>225</v>
      </c>
      <c r="F162" s="215" t="s">
        <v>226</v>
      </c>
      <c r="G162" s="202"/>
      <c r="H162" s="202"/>
      <c r="I162" s="205"/>
      <c r="J162" s="216">
        <f>BK162</f>
        <v>0</v>
      </c>
      <c r="K162" s="202"/>
      <c r="L162" s="207"/>
      <c r="M162" s="208"/>
      <c r="N162" s="209"/>
      <c r="O162" s="209"/>
      <c r="P162" s="210">
        <f>SUM(P163:P180)</f>
        <v>0</v>
      </c>
      <c r="Q162" s="209"/>
      <c r="R162" s="210">
        <f>SUM(R163:R180)</f>
        <v>0.050029999999999998</v>
      </c>
      <c r="S162" s="209"/>
      <c r="T162" s="211">
        <f>SUM(T163:T180)</f>
        <v>0</v>
      </c>
      <c r="AR162" s="212" t="s">
        <v>85</v>
      </c>
      <c r="AT162" s="213" t="s">
        <v>74</v>
      </c>
      <c r="AU162" s="213" t="s">
        <v>83</v>
      </c>
      <c r="AY162" s="212" t="s">
        <v>117</v>
      </c>
      <c r="BK162" s="214">
        <f>SUM(BK163:BK180)</f>
        <v>0</v>
      </c>
    </row>
    <row r="163" s="1" customFormat="1" ht="24" customHeight="1">
      <c r="B163" s="35"/>
      <c r="C163" s="217" t="s">
        <v>227</v>
      </c>
      <c r="D163" s="217" t="s">
        <v>120</v>
      </c>
      <c r="E163" s="218" t="s">
        <v>228</v>
      </c>
      <c r="F163" s="219" t="s">
        <v>229</v>
      </c>
      <c r="G163" s="220" t="s">
        <v>156</v>
      </c>
      <c r="H163" s="221">
        <v>2</v>
      </c>
      <c r="I163" s="222"/>
      <c r="J163" s="223">
        <f>ROUND(I163*H163,2)</f>
        <v>0</v>
      </c>
      <c r="K163" s="219" t="s">
        <v>1</v>
      </c>
      <c r="L163" s="40"/>
      <c r="M163" s="224" t="s">
        <v>1</v>
      </c>
      <c r="N163" s="225" t="s">
        <v>40</v>
      </c>
      <c r="O163" s="83"/>
      <c r="P163" s="226">
        <f>O163*H163</f>
        <v>0</v>
      </c>
      <c r="Q163" s="226">
        <v>0.00024000000000000001</v>
      </c>
      <c r="R163" s="226">
        <f>Q163*H163</f>
        <v>0.00048000000000000001</v>
      </c>
      <c r="S163" s="226">
        <v>0</v>
      </c>
      <c r="T163" s="227">
        <f>S163*H163</f>
        <v>0</v>
      </c>
      <c r="AR163" s="228" t="s">
        <v>124</v>
      </c>
      <c r="AT163" s="228" t="s">
        <v>120</v>
      </c>
      <c r="AU163" s="228" t="s">
        <v>85</v>
      </c>
      <c r="AY163" s="14" t="s">
        <v>117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83</v>
      </c>
      <c r="BK163" s="229">
        <f>ROUND(I163*H163,2)</f>
        <v>0</v>
      </c>
      <c r="BL163" s="14" t="s">
        <v>124</v>
      </c>
      <c r="BM163" s="228" t="s">
        <v>230</v>
      </c>
    </row>
    <row r="164" s="1" customFormat="1" ht="16.5" customHeight="1">
      <c r="B164" s="35"/>
      <c r="C164" s="217" t="s">
        <v>231</v>
      </c>
      <c r="D164" s="217" t="s">
        <v>120</v>
      </c>
      <c r="E164" s="218" t="s">
        <v>232</v>
      </c>
      <c r="F164" s="219" t="s">
        <v>233</v>
      </c>
      <c r="G164" s="220" t="s">
        <v>156</v>
      </c>
      <c r="H164" s="221">
        <v>1</v>
      </c>
      <c r="I164" s="222"/>
      <c r="J164" s="223">
        <f>ROUND(I164*H164,2)</f>
        <v>0</v>
      </c>
      <c r="K164" s="219" t="s">
        <v>1</v>
      </c>
      <c r="L164" s="40"/>
      <c r="M164" s="224" t="s">
        <v>1</v>
      </c>
      <c r="N164" s="225" t="s">
        <v>40</v>
      </c>
      <c r="O164" s="83"/>
      <c r="P164" s="226">
        <f>O164*H164</f>
        <v>0</v>
      </c>
      <c r="Q164" s="226">
        <v>0.00012999999999999999</v>
      </c>
      <c r="R164" s="226">
        <f>Q164*H164</f>
        <v>0.00012999999999999999</v>
      </c>
      <c r="S164" s="226">
        <v>0</v>
      </c>
      <c r="T164" s="227">
        <f>S164*H164</f>
        <v>0</v>
      </c>
      <c r="AR164" s="228" t="s">
        <v>124</v>
      </c>
      <c r="AT164" s="228" t="s">
        <v>120</v>
      </c>
      <c r="AU164" s="228" t="s">
        <v>85</v>
      </c>
      <c r="AY164" s="14" t="s">
        <v>117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83</v>
      </c>
      <c r="BK164" s="229">
        <f>ROUND(I164*H164,2)</f>
        <v>0</v>
      </c>
      <c r="BL164" s="14" t="s">
        <v>124</v>
      </c>
      <c r="BM164" s="228" t="s">
        <v>234</v>
      </c>
    </row>
    <row r="165" s="1" customFormat="1" ht="16.5" customHeight="1">
      <c r="B165" s="35"/>
      <c r="C165" s="217" t="s">
        <v>235</v>
      </c>
      <c r="D165" s="217" t="s">
        <v>120</v>
      </c>
      <c r="E165" s="218" t="s">
        <v>236</v>
      </c>
      <c r="F165" s="219" t="s">
        <v>237</v>
      </c>
      <c r="G165" s="220" t="s">
        <v>156</v>
      </c>
      <c r="H165" s="221">
        <v>1</v>
      </c>
      <c r="I165" s="222"/>
      <c r="J165" s="223">
        <f>ROUND(I165*H165,2)</f>
        <v>0</v>
      </c>
      <c r="K165" s="219" t="s">
        <v>1</v>
      </c>
      <c r="L165" s="40"/>
      <c r="M165" s="224" t="s">
        <v>1</v>
      </c>
      <c r="N165" s="225" t="s">
        <v>40</v>
      </c>
      <c r="O165" s="83"/>
      <c r="P165" s="226">
        <f>O165*H165</f>
        <v>0</v>
      </c>
      <c r="Q165" s="226">
        <v>0.00038000000000000002</v>
      </c>
      <c r="R165" s="226">
        <f>Q165*H165</f>
        <v>0.00038000000000000002</v>
      </c>
      <c r="S165" s="226">
        <v>0</v>
      </c>
      <c r="T165" s="227">
        <f>S165*H165</f>
        <v>0</v>
      </c>
      <c r="AR165" s="228" t="s">
        <v>124</v>
      </c>
      <c r="AT165" s="228" t="s">
        <v>120</v>
      </c>
      <c r="AU165" s="228" t="s">
        <v>85</v>
      </c>
      <c r="AY165" s="14" t="s">
        <v>117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83</v>
      </c>
      <c r="BK165" s="229">
        <f>ROUND(I165*H165,2)</f>
        <v>0</v>
      </c>
      <c r="BL165" s="14" t="s">
        <v>124</v>
      </c>
      <c r="BM165" s="228" t="s">
        <v>238</v>
      </c>
    </row>
    <row r="166" s="1" customFormat="1" ht="24" customHeight="1">
      <c r="B166" s="35"/>
      <c r="C166" s="217" t="s">
        <v>239</v>
      </c>
      <c r="D166" s="217" t="s">
        <v>120</v>
      </c>
      <c r="E166" s="218" t="s">
        <v>240</v>
      </c>
      <c r="F166" s="219" t="s">
        <v>241</v>
      </c>
      <c r="G166" s="220" t="s">
        <v>156</v>
      </c>
      <c r="H166" s="221">
        <v>5</v>
      </c>
      <c r="I166" s="222"/>
      <c r="J166" s="223">
        <f>ROUND(I166*H166,2)</f>
        <v>0</v>
      </c>
      <c r="K166" s="219" t="s">
        <v>1</v>
      </c>
      <c r="L166" s="40"/>
      <c r="M166" s="224" t="s">
        <v>1</v>
      </c>
      <c r="N166" s="225" t="s">
        <v>40</v>
      </c>
      <c r="O166" s="83"/>
      <c r="P166" s="226">
        <f>O166*H166</f>
        <v>0</v>
      </c>
      <c r="Q166" s="226">
        <v>0.00022000000000000001</v>
      </c>
      <c r="R166" s="226">
        <f>Q166*H166</f>
        <v>0.0011000000000000001</v>
      </c>
      <c r="S166" s="226">
        <v>0</v>
      </c>
      <c r="T166" s="227">
        <f>S166*H166</f>
        <v>0</v>
      </c>
      <c r="AR166" s="228" t="s">
        <v>124</v>
      </c>
      <c r="AT166" s="228" t="s">
        <v>120</v>
      </c>
      <c r="AU166" s="228" t="s">
        <v>85</v>
      </c>
      <c r="AY166" s="14" t="s">
        <v>117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83</v>
      </c>
      <c r="BK166" s="229">
        <f>ROUND(I166*H166,2)</f>
        <v>0</v>
      </c>
      <c r="BL166" s="14" t="s">
        <v>124</v>
      </c>
      <c r="BM166" s="228" t="s">
        <v>242</v>
      </c>
    </row>
    <row r="167" s="1" customFormat="1" ht="24" customHeight="1">
      <c r="B167" s="35"/>
      <c r="C167" s="217" t="s">
        <v>243</v>
      </c>
      <c r="D167" s="217" t="s">
        <v>120</v>
      </c>
      <c r="E167" s="218" t="s">
        <v>244</v>
      </c>
      <c r="F167" s="219" t="s">
        <v>245</v>
      </c>
      <c r="G167" s="220" t="s">
        <v>156</v>
      </c>
      <c r="H167" s="221">
        <v>1</v>
      </c>
      <c r="I167" s="222"/>
      <c r="J167" s="223">
        <f>ROUND(I167*H167,2)</f>
        <v>0</v>
      </c>
      <c r="K167" s="219" t="s">
        <v>1</v>
      </c>
      <c r="L167" s="40"/>
      <c r="M167" s="224" t="s">
        <v>1</v>
      </c>
      <c r="N167" s="225" t="s">
        <v>40</v>
      </c>
      <c r="O167" s="83"/>
      <c r="P167" s="226">
        <f>O167*H167</f>
        <v>0</v>
      </c>
      <c r="Q167" s="226">
        <v>0.00124</v>
      </c>
      <c r="R167" s="226">
        <f>Q167*H167</f>
        <v>0.00124</v>
      </c>
      <c r="S167" s="226">
        <v>0</v>
      </c>
      <c r="T167" s="227">
        <f>S167*H167</f>
        <v>0</v>
      </c>
      <c r="AR167" s="228" t="s">
        <v>124</v>
      </c>
      <c r="AT167" s="228" t="s">
        <v>120</v>
      </c>
      <c r="AU167" s="228" t="s">
        <v>85</v>
      </c>
      <c r="AY167" s="14" t="s">
        <v>117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83</v>
      </c>
      <c r="BK167" s="229">
        <f>ROUND(I167*H167,2)</f>
        <v>0</v>
      </c>
      <c r="BL167" s="14" t="s">
        <v>124</v>
      </c>
      <c r="BM167" s="228" t="s">
        <v>246</v>
      </c>
    </row>
    <row r="168" s="1" customFormat="1" ht="24" customHeight="1">
      <c r="B168" s="35"/>
      <c r="C168" s="217" t="s">
        <v>247</v>
      </c>
      <c r="D168" s="217" t="s">
        <v>120</v>
      </c>
      <c r="E168" s="218" t="s">
        <v>248</v>
      </c>
      <c r="F168" s="219" t="s">
        <v>249</v>
      </c>
      <c r="G168" s="220" t="s">
        <v>156</v>
      </c>
      <c r="H168" s="221">
        <v>5</v>
      </c>
      <c r="I168" s="222"/>
      <c r="J168" s="223">
        <f>ROUND(I168*H168,2)</f>
        <v>0</v>
      </c>
      <c r="K168" s="219" t="s">
        <v>1</v>
      </c>
      <c r="L168" s="40"/>
      <c r="M168" s="224" t="s">
        <v>1</v>
      </c>
      <c r="N168" s="225" t="s">
        <v>40</v>
      </c>
      <c r="O168" s="83"/>
      <c r="P168" s="226">
        <f>O168*H168</f>
        <v>0</v>
      </c>
      <c r="Q168" s="226">
        <v>0.00076000000000000004</v>
      </c>
      <c r="R168" s="226">
        <f>Q168*H168</f>
        <v>0.0038000000000000004</v>
      </c>
      <c r="S168" s="226">
        <v>0</v>
      </c>
      <c r="T168" s="227">
        <f>S168*H168</f>
        <v>0</v>
      </c>
      <c r="AR168" s="228" t="s">
        <v>124</v>
      </c>
      <c r="AT168" s="228" t="s">
        <v>120</v>
      </c>
      <c r="AU168" s="228" t="s">
        <v>85</v>
      </c>
      <c r="AY168" s="14" t="s">
        <v>117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83</v>
      </c>
      <c r="BK168" s="229">
        <f>ROUND(I168*H168,2)</f>
        <v>0</v>
      </c>
      <c r="BL168" s="14" t="s">
        <v>124</v>
      </c>
      <c r="BM168" s="228" t="s">
        <v>250</v>
      </c>
    </row>
    <row r="169" s="1" customFormat="1" ht="24" customHeight="1">
      <c r="B169" s="35"/>
      <c r="C169" s="217" t="s">
        <v>251</v>
      </c>
      <c r="D169" s="217" t="s">
        <v>120</v>
      </c>
      <c r="E169" s="218" t="s">
        <v>252</v>
      </c>
      <c r="F169" s="219" t="s">
        <v>253</v>
      </c>
      <c r="G169" s="220" t="s">
        <v>156</v>
      </c>
      <c r="H169" s="221">
        <v>1</v>
      </c>
      <c r="I169" s="222"/>
      <c r="J169" s="223">
        <f>ROUND(I169*H169,2)</f>
        <v>0</v>
      </c>
      <c r="K169" s="219" t="s">
        <v>1</v>
      </c>
      <c r="L169" s="40"/>
      <c r="M169" s="224" t="s">
        <v>1</v>
      </c>
      <c r="N169" s="225" t="s">
        <v>40</v>
      </c>
      <c r="O169" s="83"/>
      <c r="P169" s="226">
        <f>O169*H169</f>
        <v>0</v>
      </c>
      <c r="Q169" s="226">
        <v>0.00155</v>
      </c>
      <c r="R169" s="226">
        <f>Q169*H169</f>
        <v>0.00155</v>
      </c>
      <c r="S169" s="226">
        <v>0</v>
      </c>
      <c r="T169" s="227">
        <f>S169*H169</f>
        <v>0</v>
      </c>
      <c r="AR169" s="228" t="s">
        <v>124</v>
      </c>
      <c r="AT169" s="228" t="s">
        <v>120</v>
      </c>
      <c r="AU169" s="228" t="s">
        <v>85</v>
      </c>
      <c r="AY169" s="14" t="s">
        <v>117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83</v>
      </c>
      <c r="BK169" s="229">
        <f>ROUND(I169*H169,2)</f>
        <v>0</v>
      </c>
      <c r="BL169" s="14" t="s">
        <v>124</v>
      </c>
      <c r="BM169" s="228" t="s">
        <v>254</v>
      </c>
    </row>
    <row r="170" s="1" customFormat="1" ht="24" customHeight="1">
      <c r="B170" s="35"/>
      <c r="C170" s="217" t="s">
        <v>255</v>
      </c>
      <c r="D170" s="217" t="s">
        <v>120</v>
      </c>
      <c r="E170" s="218" t="s">
        <v>256</v>
      </c>
      <c r="F170" s="219" t="s">
        <v>257</v>
      </c>
      <c r="G170" s="220" t="s">
        <v>156</v>
      </c>
      <c r="H170" s="221">
        <v>4</v>
      </c>
      <c r="I170" s="222"/>
      <c r="J170" s="223">
        <f>ROUND(I170*H170,2)</f>
        <v>0</v>
      </c>
      <c r="K170" s="219" t="s">
        <v>1</v>
      </c>
      <c r="L170" s="40"/>
      <c r="M170" s="224" t="s">
        <v>1</v>
      </c>
      <c r="N170" s="225" t="s">
        <v>40</v>
      </c>
      <c r="O170" s="83"/>
      <c r="P170" s="226">
        <f>O170*H170</f>
        <v>0</v>
      </c>
      <c r="Q170" s="226">
        <v>0.00052999999999999998</v>
      </c>
      <c r="R170" s="226">
        <f>Q170*H170</f>
        <v>0.0021199999999999999</v>
      </c>
      <c r="S170" s="226">
        <v>0</v>
      </c>
      <c r="T170" s="227">
        <f>S170*H170</f>
        <v>0</v>
      </c>
      <c r="AR170" s="228" t="s">
        <v>124</v>
      </c>
      <c r="AT170" s="228" t="s">
        <v>120</v>
      </c>
      <c r="AU170" s="228" t="s">
        <v>85</v>
      </c>
      <c r="AY170" s="14" t="s">
        <v>117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83</v>
      </c>
      <c r="BK170" s="229">
        <f>ROUND(I170*H170,2)</f>
        <v>0</v>
      </c>
      <c r="BL170" s="14" t="s">
        <v>124</v>
      </c>
      <c r="BM170" s="228" t="s">
        <v>258</v>
      </c>
    </row>
    <row r="171" s="1" customFormat="1" ht="24" customHeight="1">
      <c r="B171" s="35"/>
      <c r="C171" s="217" t="s">
        <v>259</v>
      </c>
      <c r="D171" s="217" t="s">
        <v>120</v>
      </c>
      <c r="E171" s="218" t="s">
        <v>260</v>
      </c>
      <c r="F171" s="219" t="s">
        <v>261</v>
      </c>
      <c r="G171" s="220" t="s">
        <v>156</v>
      </c>
      <c r="H171" s="221">
        <v>4</v>
      </c>
      <c r="I171" s="222"/>
      <c r="J171" s="223">
        <f>ROUND(I171*H171,2)</f>
        <v>0</v>
      </c>
      <c r="K171" s="219" t="s">
        <v>1</v>
      </c>
      <c r="L171" s="40"/>
      <c r="M171" s="224" t="s">
        <v>1</v>
      </c>
      <c r="N171" s="225" t="s">
        <v>40</v>
      </c>
      <c r="O171" s="83"/>
      <c r="P171" s="226">
        <f>O171*H171</f>
        <v>0</v>
      </c>
      <c r="Q171" s="226">
        <v>0.00147</v>
      </c>
      <c r="R171" s="226">
        <f>Q171*H171</f>
        <v>0.0058799999999999998</v>
      </c>
      <c r="S171" s="226">
        <v>0</v>
      </c>
      <c r="T171" s="227">
        <f>S171*H171</f>
        <v>0</v>
      </c>
      <c r="AR171" s="228" t="s">
        <v>124</v>
      </c>
      <c r="AT171" s="228" t="s">
        <v>120</v>
      </c>
      <c r="AU171" s="228" t="s">
        <v>85</v>
      </c>
      <c r="AY171" s="14" t="s">
        <v>117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83</v>
      </c>
      <c r="BK171" s="229">
        <f>ROUND(I171*H171,2)</f>
        <v>0</v>
      </c>
      <c r="BL171" s="14" t="s">
        <v>124</v>
      </c>
      <c r="BM171" s="228" t="s">
        <v>262</v>
      </c>
    </row>
    <row r="172" s="1" customFormat="1" ht="36" customHeight="1">
      <c r="B172" s="35"/>
      <c r="C172" s="242" t="s">
        <v>131</v>
      </c>
      <c r="D172" s="242" t="s">
        <v>128</v>
      </c>
      <c r="E172" s="243" t="s">
        <v>263</v>
      </c>
      <c r="F172" s="244" t="s">
        <v>264</v>
      </c>
      <c r="G172" s="245" t="s">
        <v>156</v>
      </c>
      <c r="H172" s="246">
        <v>2</v>
      </c>
      <c r="I172" s="247"/>
      <c r="J172" s="248">
        <f>ROUND(I172*H172,2)</f>
        <v>0</v>
      </c>
      <c r="K172" s="244" t="s">
        <v>1</v>
      </c>
      <c r="L172" s="249"/>
      <c r="M172" s="250" t="s">
        <v>1</v>
      </c>
      <c r="N172" s="251" t="s">
        <v>40</v>
      </c>
      <c r="O172" s="83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AR172" s="228" t="s">
        <v>131</v>
      </c>
      <c r="AT172" s="228" t="s">
        <v>128</v>
      </c>
      <c r="AU172" s="228" t="s">
        <v>85</v>
      </c>
      <c r="AY172" s="14" t="s">
        <v>117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83</v>
      </c>
      <c r="BK172" s="229">
        <f>ROUND(I172*H172,2)</f>
        <v>0</v>
      </c>
      <c r="BL172" s="14" t="s">
        <v>124</v>
      </c>
      <c r="BM172" s="228" t="s">
        <v>265</v>
      </c>
    </row>
    <row r="173" s="1" customFormat="1" ht="16.5" customHeight="1">
      <c r="B173" s="35"/>
      <c r="C173" s="242" t="s">
        <v>266</v>
      </c>
      <c r="D173" s="242" t="s">
        <v>128</v>
      </c>
      <c r="E173" s="243" t="s">
        <v>267</v>
      </c>
      <c r="F173" s="244" t="s">
        <v>268</v>
      </c>
      <c r="G173" s="245" t="s">
        <v>156</v>
      </c>
      <c r="H173" s="246">
        <v>1</v>
      </c>
      <c r="I173" s="247"/>
      <c r="J173" s="248">
        <f>ROUND(I173*H173,2)</f>
        <v>0</v>
      </c>
      <c r="K173" s="244" t="s">
        <v>1</v>
      </c>
      <c r="L173" s="249"/>
      <c r="M173" s="250" t="s">
        <v>1</v>
      </c>
      <c r="N173" s="251" t="s">
        <v>40</v>
      </c>
      <c r="O173" s="83"/>
      <c r="P173" s="226">
        <f>O173*H173</f>
        <v>0</v>
      </c>
      <c r="Q173" s="226">
        <v>0.00023000000000000001</v>
      </c>
      <c r="R173" s="226">
        <f>Q173*H173</f>
        <v>0.00023000000000000001</v>
      </c>
      <c r="S173" s="226">
        <v>0</v>
      </c>
      <c r="T173" s="227">
        <f>S173*H173</f>
        <v>0</v>
      </c>
      <c r="AR173" s="228" t="s">
        <v>131</v>
      </c>
      <c r="AT173" s="228" t="s">
        <v>128</v>
      </c>
      <c r="AU173" s="228" t="s">
        <v>85</v>
      </c>
      <c r="AY173" s="14" t="s">
        <v>117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83</v>
      </c>
      <c r="BK173" s="229">
        <f>ROUND(I173*H173,2)</f>
        <v>0</v>
      </c>
      <c r="BL173" s="14" t="s">
        <v>124</v>
      </c>
      <c r="BM173" s="228" t="s">
        <v>269</v>
      </c>
    </row>
    <row r="174" s="1" customFormat="1" ht="36" customHeight="1">
      <c r="B174" s="35"/>
      <c r="C174" s="242" t="s">
        <v>270</v>
      </c>
      <c r="D174" s="242" t="s">
        <v>128</v>
      </c>
      <c r="E174" s="243" t="s">
        <v>271</v>
      </c>
      <c r="F174" s="244" t="s">
        <v>272</v>
      </c>
      <c r="G174" s="245" t="s">
        <v>156</v>
      </c>
      <c r="H174" s="246">
        <v>33</v>
      </c>
      <c r="I174" s="247"/>
      <c r="J174" s="248">
        <f>ROUND(I174*H174,2)</f>
        <v>0</v>
      </c>
      <c r="K174" s="244" t="s">
        <v>1</v>
      </c>
      <c r="L174" s="249"/>
      <c r="M174" s="250" t="s">
        <v>1</v>
      </c>
      <c r="N174" s="251" t="s">
        <v>40</v>
      </c>
      <c r="O174" s="83"/>
      <c r="P174" s="226">
        <f>O174*H174</f>
        <v>0</v>
      </c>
      <c r="Q174" s="226">
        <v>0.00023000000000000001</v>
      </c>
      <c r="R174" s="226">
        <f>Q174*H174</f>
        <v>0.0075900000000000004</v>
      </c>
      <c r="S174" s="226">
        <v>0</v>
      </c>
      <c r="T174" s="227">
        <f>S174*H174</f>
        <v>0</v>
      </c>
      <c r="AR174" s="228" t="s">
        <v>131</v>
      </c>
      <c r="AT174" s="228" t="s">
        <v>128</v>
      </c>
      <c r="AU174" s="228" t="s">
        <v>85</v>
      </c>
      <c r="AY174" s="14" t="s">
        <v>117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83</v>
      </c>
      <c r="BK174" s="229">
        <f>ROUND(I174*H174,2)</f>
        <v>0</v>
      </c>
      <c r="BL174" s="14" t="s">
        <v>124</v>
      </c>
      <c r="BM174" s="228" t="s">
        <v>273</v>
      </c>
    </row>
    <row r="175" s="1" customFormat="1" ht="48" customHeight="1">
      <c r="B175" s="35"/>
      <c r="C175" s="242" t="s">
        <v>274</v>
      </c>
      <c r="D175" s="242" t="s">
        <v>128</v>
      </c>
      <c r="E175" s="243" t="s">
        <v>275</v>
      </c>
      <c r="F175" s="244" t="s">
        <v>276</v>
      </c>
      <c r="G175" s="245" t="s">
        <v>156</v>
      </c>
      <c r="H175" s="246">
        <v>30</v>
      </c>
      <c r="I175" s="247"/>
      <c r="J175" s="248">
        <f>ROUND(I175*H175,2)</f>
        <v>0</v>
      </c>
      <c r="K175" s="244" t="s">
        <v>1</v>
      </c>
      <c r="L175" s="249"/>
      <c r="M175" s="250" t="s">
        <v>1</v>
      </c>
      <c r="N175" s="251" t="s">
        <v>40</v>
      </c>
      <c r="O175" s="83"/>
      <c r="P175" s="226">
        <f>O175*H175</f>
        <v>0</v>
      </c>
      <c r="Q175" s="226">
        <v>0.00023000000000000001</v>
      </c>
      <c r="R175" s="226">
        <f>Q175*H175</f>
        <v>0.0068999999999999999</v>
      </c>
      <c r="S175" s="226">
        <v>0</v>
      </c>
      <c r="T175" s="227">
        <f>S175*H175</f>
        <v>0</v>
      </c>
      <c r="AR175" s="228" t="s">
        <v>131</v>
      </c>
      <c r="AT175" s="228" t="s">
        <v>128</v>
      </c>
      <c r="AU175" s="228" t="s">
        <v>85</v>
      </c>
      <c r="AY175" s="14" t="s">
        <v>117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83</v>
      </c>
      <c r="BK175" s="229">
        <f>ROUND(I175*H175,2)</f>
        <v>0</v>
      </c>
      <c r="BL175" s="14" t="s">
        <v>124</v>
      </c>
      <c r="BM175" s="228" t="s">
        <v>277</v>
      </c>
    </row>
    <row r="176" s="1" customFormat="1" ht="48" customHeight="1">
      <c r="B176" s="35"/>
      <c r="C176" s="242" t="s">
        <v>278</v>
      </c>
      <c r="D176" s="242" t="s">
        <v>128</v>
      </c>
      <c r="E176" s="243" t="s">
        <v>279</v>
      </c>
      <c r="F176" s="244" t="s">
        <v>280</v>
      </c>
      <c r="G176" s="245" t="s">
        <v>156</v>
      </c>
      <c r="H176" s="246">
        <v>3</v>
      </c>
      <c r="I176" s="247"/>
      <c r="J176" s="248">
        <f>ROUND(I176*H176,2)</f>
        <v>0</v>
      </c>
      <c r="K176" s="244" t="s">
        <v>1</v>
      </c>
      <c r="L176" s="249"/>
      <c r="M176" s="250" t="s">
        <v>1</v>
      </c>
      <c r="N176" s="251" t="s">
        <v>40</v>
      </c>
      <c r="O176" s="83"/>
      <c r="P176" s="226">
        <f>O176*H176</f>
        <v>0</v>
      </c>
      <c r="Q176" s="226">
        <v>0.00023000000000000001</v>
      </c>
      <c r="R176" s="226">
        <f>Q176*H176</f>
        <v>0.00069000000000000008</v>
      </c>
      <c r="S176" s="226">
        <v>0</v>
      </c>
      <c r="T176" s="227">
        <f>S176*H176</f>
        <v>0</v>
      </c>
      <c r="AR176" s="228" t="s">
        <v>131</v>
      </c>
      <c r="AT176" s="228" t="s">
        <v>128</v>
      </c>
      <c r="AU176" s="228" t="s">
        <v>85</v>
      </c>
      <c r="AY176" s="14" t="s">
        <v>117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83</v>
      </c>
      <c r="BK176" s="229">
        <f>ROUND(I176*H176,2)</f>
        <v>0</v>
      </c>
      <c r="BL176" s="14" t="s">
        <v>124</v>
      </c>
      <c r="BM176" s="228" t="s">
        <v>281</v>
      </c>
    </row>
    <row r="177" s="1" customFormat="1" ht="16.5" customHeight="1">
      <c r="B177" s="35"/>
      <c r="C177" s="242" t="s">
        <v>282</v>
      </c>
      <c r="D177" s="242" t="s">
        <v>128</v>
      </c>
      <c r="E177" s="243" t="s">
        <v>283</v>
      </c>
      <c r="F177" s="244" t="s">
        <v>284</v>
      </c>
      <c r="G177" s="245" t="s">
        <v>156</v>
      </c>
      <c r="H177" s="246">
        <v>74</v>
      </c>
      <c r="I177" s="247"/>
      <c r="J177" s="248">
        <f>ROUND(I177*H177,2)</f>
        <v>0</v>
      </c>
      <c r="K177" s="244" t="s">
        <v>1</v>
      </c>
      <c r="L177" s="249"/>
      <c r="M177" s="250" t="s">
        <v>1</v>
      </c>
      <c r="N177" s="251" t="s">
        <v>40</v>
      </c>
      <c r="O177" s="83"/>
      <c r="P177" s="226">
        <f>O177*H177</f>
        <v>0</v>
      </c>
      <c r="Q177" s="226">
        <v>0.00023000000000000001</v>
      </c>
      <c r="R177" s="226">
        <f>Q177*H177</f>
        <v>0.01702</v>
      </c>
      <c r="S177" s="226">
        <v>0</v>
      </c>
      <c r="T177" s="227">
        <f>S177*H177</f>
        <v>0</v>
      </c>
      <c r="AR177" s="228" t="s">
        <v>131</v>
      </c>
      <c r="AT177" s="228" t="s">
        <v>128</v>
      </c>
      <c r="AU177" s="228" t="s">
        <v>85</v>
      </c>
      <c r="AY177" s="14" t="s">
        <v>117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83</v>
      </c>
      <c r="BK177" s="229">
        <f>ROUND(I177*H177,2)</f>
        <v>0</v>
      </c>
      <c r="BL177" s="14" t="s">
        <v>124</v>
      </c>
      <c r="BM177" s="228" t="s">
        <v>285</v>
      </c>
    </row>
    <row r="178" s="12" customFormat="1">
      <c r="B178" s="230"/>
      <c r="C178" s="231"/>
      <c r="D178" s="232" t="s">
        <v>126</v>
      </c>
      <c r="E178" s="233" t="s">
        <v>1</v>
      </c>
      <c r="F178" s="234" t="s">
        <v>286</v>
      </c>
      <c r="G178" s="231"/>
      <c r="H178" s="235">
        <v>74</v>
      </c>
      <c r="I178" s="236"/>
      <c r="J178" s="231"/>
      <c r="K178" s="231"/>
      <c r="L178" s="237"/>
      <c r="M178" s="238"/>
      <c r="N178" s="239"/>
      <c r="O178" s="239"/>
      <c r="P178" s="239"/>
      <c r="Q178" s="239"/>
      <c r="R178" s="239"/>
      <c r="S178" s="239"/>
      <c r="T178" s="240"/>
      <c r="AT178" s="241" t="s">
        <v>126</v>
      </c>
      <c r="AU178" s="241" t="s">
        <v>85</v>
      </c>
      <c r="AV178" s="12" t="s">
        <v>85</v>
      </c>
      <c r="AW178" s="12" t="s">
        <v>32</v>
      </c>
      <c r="AX178" s="12" t="s">
        <v>83</v>
      </c>
      <c r="AY178" s="241" t="s">
        <v>117</v>
      </c>
    </row>
    <row r="179" s="1" customFormat="1" ht="60" customHeight="1">
      <c r="B179" s="35"/>
      <c r="C179" s="242" t="s">
        <v>287</v>
      </c>
      <c r="D179" s="242" t="s">
        <v>128</v>
      </c>
      <c r="E179" s="243" t="s">
        <v>288</v>
      </c>
      <c r="F179" s="244" t="s">
        <v>289</v>
      </c>
      <c r="G179" s="245" t="s">
        <v>156</v>
      </c>
      <c r="H179" s="246">
        <v>4</v>
      </c>
      <c r="I179" s="247"/>
      <c r="J179" s="248">
        <f>ROUND(I179*H179,2)</f>
        <v>0</v>
      </c>
      <c r="K179" s="244" t="s">
        <v>1</v>
      </c>
      <c r="L179" s="249"/>
      <c r="M179" s="250" t="s">
        <v>1</v>
      </c>
      <c r="N179" s="251" t="s">
        <v>40</v>
      </c>
      <c r="O179" s="83"/>
      <c r="P179" s="226">
        <f>O179*H179</f>
        <v>0</v>
      </c>
      <c r="Q179" s="226">
        <v>0.00023000000000000001</v>
      </c>
      <c r="R179" s="226">
        <f>Q179*H179</f>
        <v>0.00092000000000000003</v>
      </c>
      <c r="S179" s="226">
        <v>0</v>
      </c>
      <c r="T179" s="227">
        <f>S179*H179</f>
        <v>0</v>
      </c>
      <c r="AR179" s="228" t="s">
        <v>131</v>
      </c>
      <c r="AT179" s="228" t="s">
        <v>128</v>
      </c>
      <c r="AU179" s="228" t="s">
        <v>85</v>
      </c>
      <c r="AY179" s="14" t="s">
        <v>117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83</v>
      </c>
      <c r="BK179" s="229">
        <f>ROUND(I179*H179,2)</f>
        <v>0</v>
      </c>
      <c r="BL179" s="14" t="s">
        <v>124</v>
      </c>
      <c r="BM179" s="228" t="s">
        <v>290</v>
      </c>
    </row>
    <row r="180" s="1" customFormat="1" ht="24" customHeight="1">
      <c r="B180" s="35"/>
      <c r="C180" s="217" t="s">
        <v>291</v>
      </c>
      <c r="D180" s="217" t="s">
        <v>120</v>
      </c>
      <c r="E180" s="218" t="s">
        <v>292</v>
      </c>
      <c r="F180" s="219" t="s">
        <v>293</v>
      </c>
      <c r="G180" s="220" t="s">
        <v>156</v>
      </c>
      <c r="H180" s="221">
        <v>2</v>
      </c>
      <c r="I180" s="222"/>
      <c r="J180" s="223">
        <f>ROUND(I180*H180,2)</f>
        <v>0</v>
      </c>
      <c r="K180" s="219" t="s">
        <v>1</v>
      </c>
      <c r="L180" s="40"/>
      <c r="M180" s="224" t="s">
        <v>1</v>
      </c>
      <c r="N180" s="225" t="s">
        <v>40</v>
      </c>
      <c r="O180" s="83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AR180" s="228" t="s">
        <v>124</v>
      </c>
      <c r="AT180" s="228" t="s">
        <v>120</v>
      </c>
      <c r="AU180" s="228" t="s">
        <v>85</v>
      </c>
      <c r="AY180" s="14" t="s">
        <v>117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83</v>
      </c>
      <c r="BK180" s="229">
        <f>ROUND(I180*H180,2)</f>
        <v>0</v>
      </c>
      <c r="BL180" s="14" t="s">
        <v>124</v>
      </c>
      <c r="BM180" s="228" t="s">
        <v>294</v>
      </c>
    </row>
    <row r="181" s="11" customFormat="1" ht="22.8" customHeight="1">
      <c r="B181" s="201"/>
      <c r="C181" s="202"/>
      <c r="D181" s="203" t="s">
        <v>74</v>
      </c>
      <c r="E181" s="215" t="s">
        <v>295</v>
      </c>
      <c r="F181" s="215" t="s">
        <v>296</v>
      </c>
      <c r="G181" s="202"/>
      <c r="H181" s="202"/>
      <c r="I181" s="205"/>
      <c r="J181" s="216">
        <f>BK181</f>
        <v>0</v>
      </c>
      <c r="K181" s="202"/>
      <c r="L181" s="207"/>
      <c r="M181" s="208"/>
      <c r="N181" s="209"/>
      <c r="O181" s="209"/>
      <c r="P181" s="210">
        <f>P182+SUM(P183:P203)</f>
        <v>0</v>
      </c>
      <c r="Q181" s="209"/>
      <c r="R181" s="210">
        <f>R182+SUM(R183:R203)</f>
        <v>1.3152549999999998</v>
      </c>
      <c r="S181" s="209"/>
      <c r="T181" s="211">
        <f>T182+SUM(T183:T203)</f>
        <v>0</v>
      </c>
      <c r="AR181" s="212" t="s">
        <v>85</v>
      </c>
      <c r="AT181" s="213" t="s">
        <v>74</v>
      </c>
      <c r="AU181" s="213" t="s">
        <v>83</v>
      </c>
      <c r="AY181" s="212" t="s">
        <v>117</v>
      </c>
      <c r="BK181" s="214">
        <f>BK182+SUM(BK183:BK203)</f>
        <v>0</v>
      </c>
    </row>
    <row r="182" s="1" customFormat="1" ht="24" customHeight="1">
      <c r="B182" s="35"/>
      <c r="C182" s="217" t="s">
        <v>297</v>
      </c>
      <c r="D182" s="217" t="s">
        <v>120</v>
      </c>
      <c r="E182" s="218" t="s">
        <v>298</v>
      </c>
      <c r="F182" s="219" t="s">
        <v>299</v>
      </c>
      <c r="G182" s="220" t="s">
        <v>156</v>
      </c>
      <c r="H182" s="221">
        <v>37</v>
      </c>
      <c r="I182" s="222"/>
      <c r="J182" s="223">
        <f>ROUND(I182*H182,2)</f>
        <v>0</v>
      </c>
      <c r="K182" s="219" t="s">
        <v>1</v>
      </c>
      <c r="L182" s="40"/>
      <c r="M182" s="224" t="s">
        <v>1</v>
      </c>
      <c r="N182" s="225" t="s">
        <v>40</v>
      </c>
      <c r="O182" s="83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AR182" s="228" t="s">
        <v>124</v>
      </c>
      <c r="AT182" s="228" t="s">
        <v>120</v>
      </c>
      <c r="AU182" s="228" t="s">
        <v>85</v>
      </c>
      <c r="AY182" s="14" t="s">
        <v>117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83</v>
      </c>
      <c r="BK182" s="229">
        <f>ROUND(I182*H182,2)</f>
        <v>0</v>
      </c>
      <c r="BL182" s="14" t="s">
        <v>124</v>
      </c>
      <c r="BM182" s="228" t="s">
        <v>300</v>
      </c>
    </row>
    <row r="183" s="12" customFormat="1">
      <c r="B183" s="230"/>
      <c r="C183" s="231"/>
      <c r="D183" s="232" t="s">
        <v>126</v>
      </c>
      <c r="E183" s="233" t="s">
        <v>1</v>
      </c>
      <c r="F183" s="234" t="s">
        <v>301</v>
      </c>
      <c r="G183" s="231"/>
      <c r="H183" s="235">
        <v>37</v>
      </c>
      <c r="I183" s="236"/>
      <c r="J183" s="231"/>
      <c r="K183" s="231"/>
      <c r="L183" s="237"/>
      <c r="M183" s="238"/>
      <c r="N183" s="239"/>
      <c r="O183" s="239"/>
      <c r="P183" s="239"/>
      <c r="Q183" s="239"/>
      <c r="R183" s="239"/>
      <c r="S183" s="239"/>
      <c r="T183" s="240"/>
      <c r="AT183" s="241" t="s">
        <v>126</v>
      </c>
      <c r="AU183" s="241" t="s">
        <v>85</v>
      </c>
      <c r="AV183" s="12" t="s">
        <v>85</v>
      </c>
      <c r="AW183" s="12" t="s">
        <v>32</v>
      </c>
      <c r="AX183" s="12" t="s">
        <v>83</v>
      </c>
      <c r="AY183" s="241" t="s">
        <v>117</v>
      </c>
    </row>
    <row r="184" s="1" customFormat="1" ht="24" customHeight="1">
      <c r="B184" s="35"/>
      <c r="C184" s="217" t="s">
        <v>302</v>
      </c>
      <c r="D184" s="217" t="s">
        <v>120</v>
      </c>
      <c r="E184" s="218" t="s">
        <v>303</v>
      </c>
      <c r="F184" s="219" t="s">
        <v>304</v>
      </c>
      <c r="G184" s="220" t="s">
        <v>156</v>
      </c>
      <c r="H184" s="221">
        <v>2</v>
      </c>
      <c r="I184" s="222"/>
      <c r="J184" s="223">
        <f>ROUND(I184*H184,2)</f>
        <v>0</v>
      </c>
      <c r="K184" s="219" t="s">
        <v>1</v>
      </c>
      <c r="L184" s="40"/>
      <c r="M184" s="224" t="s">
        <v>1</v>
      </c>
      <c r="N184" s="225" t="s">
        <v>40</v>
      </c>
      <c r="O184" s="83"/>
      <c r="P184" s="226">
        <f>O184*H184</f>
        <v>0</v>
      </c>
      <c r="Q184" s="226">
        <v>0.068000000000000005</v>
      </c>
      <c r="R184" s="226">
        <f>Q184*H184</f>
        <v>0.13600000000000001</v>
      </c>
      <c r="S184" s="226">
        <v>0</v>
      </c>
      <c r="T184" s="227">
        <f>S184*H184</f>
        <v>0</v>
      </c>
      <c r="AR184" s="228" t="s">
        <v>124</v>
      </c>
      <c r="AT184" s="228" t="s">
        <v>120</v>
      </c>
      <c r="AU184" s="228" t="s">
        <v>85</v>
      </c>
      <c r="AY184" s="14" t="s">
        <v>117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83</v>
      </c>
      <c r="BK184" s="229">
        <f>ROUND(I184*H184,2)</f>
        <v>0</v>
      </c>
      <c r="BL184" s="14" t="s">
        <v>124</v>
      </c>
      <c r="BM184" s="228" t="s">
        <v>305</v>
      </c>
    </row>
    <row r="185" s="1" customFormat="1" ht="24" customHeight="1">
      <c r="B185" s="35"/>
      <c r="C185" s="217" t="s">
        <v>306</v>
      </c>
      <c r="D185" s="217" t="s">
        <v>120</v>
      </c>
      <c r="E185" s="218" t="s">
        <v>307</v>
      </c>
      <c r="F185" s="219" t="s">
        <v>308</v>
      </c>
      <c r="G185" s="220" t="s">
        <v>156</v>
      </c>
      <c r="H185" s="221">
        <v>8</v>
      </c>
      <c r="I185" s="222"/>
      <c r="J185" s="223">
        <f>ROUND(I185*H185,2)</f>
        <v>0</v>
      </c>
      <c r="K185" s="219" t="s">
        <v>1</v>
      </c>
      <c r="L185" s="40"/>
      <c r="M185" s="224" t="s">
        <v>1</v>
      </c>
      <c r="N185" s="225" t="s">
        <v>40</v>
      </c>
      <c r="O185" s="83"/>
      <c r="P185" s="226">
        <f>O185*H185</f>
        <v>0</v>
      </c>
      <c r="Q185" s="226">
        <v>0.025999999999999999</v>
      </c>
      <c r="R185" s="226">
        <f>Q185*H185</f>
        <v>0.20799999999999999</v>
      </c>
      <c r="S185" s="226">
        <v>0</v>
      </c>
      <c r="T185" s="227">
        <f>S185*H185</f>
        <v>0</v>
      </c>
      <c r="AR185" s="228" t="s">
        <v>124</v>
      </c>
      <c r="AT185" s="228" t="s">
        <v>120</v>
      </c>
      <c r="AU185" s="228" t="s">
        <v>85</v>
      </c>
      <c r="AY185" s="14" t="s">
        <v>117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83</v>
      </c>
      <c r="BK185" s="229">
        <f>ROUND(I185*H185,2)</f>
        <v>0</v>
      </c>
      <c r="BL185" s="14" t="s">
        <v>124</v>
      </c>
      <c r="BM185" s="228" t="s">
        <v>309</v>
      </c>
    </row>
    <row r="186" s="1" customFormat="1" ht="24" customHeight="1">
      <c r="B186" s="35"/>
      <c r="C186" s="217" t="s">
        <v>310</v>
      </c>
      <c r="D186" s="217" t="s">
        <v>120</v>
      </c>
      <c r="E186" s="218" t="s">
        <v>311</v>
      </c>
      <c r="F186" s="219" t="s">
        <v>312</v>
      </c>
      <c r="G186" s="220" t="s">
        <v>156</v>
      </c>
      <c r="H186" s="221">
        <v>8</v>
      </c>
      <c r="I186" s="222"/>
      <c r="J186" s="223">
        <f>ROUND(I186*H186,2)</f>
        <v>0</v>
      </c>
      <c r="K186" s="219" t="s">
        <v>1</v>
      </c>
      <c r="L186" s="40"/>
      <c r="M186" s="224" t="s">
        <v>1</v>
      </c>
      <c r="N186" s="225" t="s">
        <v>40</v>
      </c>
      <c r="O186" s="83"/>
      <c r="P186" s="226">
        <f>O186*H186</f>
        <v>0</v>
      </c>
      <c r="Q186" s="226">
        <v>0.030759999999999999</v>
      </c>
      <c r="R186" s="226">
        <f>Q186*H186</f>
        <v>0.24607999999999999</v>
      </c>
      <c r="S186" s="226">
        <v>0</v>
      </c>
      <c r="T186" s="227">
        <f>S186*H186</f>
        <v>0</v>
      </c>
      <c r="AR186" s="228" t="s">
        <v>124</v>
      </c>
      <c r="AT186" s="228" t="s">
        <v>120</v>
      </c>
      <c r="AU186" s="228" t="s">
        <v>85</v>
      </c>
      <c r="AY186" s="14" t="s">
        <v>117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83</v>
      </c>
      <c r="BK186" s="229">
        <f>ROUND(I186*H186,2)</f>
        <v>0</v>
      </c>
      <c r="BL186" s="14" t="s">
        <v>124</v>
      </c>
      <c r="BM186" s="228" t="s">
        <v>313</v>
      </c>
    </row>
    <row r="187" s="1" customFormat="1" ht="24" customHeight="1">
      <c r="B187" s="35"/>
      <c r="C187" s="217" t="s">
        <v>314</v>
      </c>
      <c r="D187" s="217" t="s">
        <v>120</v>
      </c>
      <c r="E187" s="218" t="s">
        <v>315</v>
      </c>
      <c r="F187" s="219" t="s">
        <v>316</v>
      </c>
      <c r="G187" s="220" t="s">
        <v>156</v>
      </c>
      <c r="H187" s="221">
        <v>8</v>
      </c>
      <c r="I187" s="222"/>
      <c r="J187" s="223">
        <f>ROUND(I187*H187,2)</f>
        <v>0</v>
      </c>
      <c r="K187" s="219" t="s">
        <v>1</v>
      </c>
      <c r="L187" s="40"/>
      <c r="M187" s="224" t="s">
        <v>1</v>
      </c>
      <c r="N187" s="225" t="s">
        <v>40</v>
      </c>
      <c r="O187" s="83"/>
      <c r="P187" s="226">
        <f>O187*H187</f>
        <v>0</v>
      </c>
      <c r="Q187" s="226">
        <v>0.035520000000000003</v>
      </c>
      <c r="R187" s="226">
        <f>Q187*H187</f>
        <v>0.28416000000000002</v>
      </c>
      <c r="S187" s="226">
        <v>0</v>
      </c>
      <c r="T187" s="227">
        <f>S187*H187</f>
        <v>0</v>
      </c>
      <c r="AR187" s="228" t="s">
        <v>124</v>
      </c>
      <c r="AT187" s="228" t="s">
        <v>120</v>
      </c>
      <c r="AU187" s="228" t="s">
        <v>85</v>
      </c>
      <c r="AY187" s="14" t="s">
        <v>117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83</v>
      </c>
      <c r="BK187" s="229">
        <f>ROUND(I187*H187,2)</f>
        <v>0</v>
      </c>
      <c r="BL187" s="14" t="s">
        <v>124</v>
      </c>
      <c r="BM187" s="228" t="s">
        <v>317</v>
      </c>
    </row>
    <row r="188" s="1" customFormat="1" ht="24" customHeight="1">
      <c r="B188" s="35"/>
      <c r="C188" s="217" t="s">
        <v>318</v>
      </c>
      <c r="D188" s="217" t="s">
        <v>120</v>
      </c>
      <c r="E188" s="218" t="s">
        <v>319</v>
      </c>
      <c r="F188" s="219" t="s">
        <v>320</v>
      </c>
      <c r="G188" s="220" t="s">
        <v>156</v>
      </c>
      <c r="H188" s="221">
        <v>3</v>
      </c>
      <c r="I188" s="222"/>
      <c r="J188" s="223">
        <f>ROUND(I188*H188,2)</f>
        <v>0</v>
      </c>
      <c r="K188" s="219" t="s">
        <v>1</v>
      </c>
      <c r="L188" s="40"/>
      <c r="M188" s="224" t="s">
        <v>1</v>
      </c>
      <c r="N188" s="225" t="s">
        <v>40</v>
      </c>
      <c r="O188" s="83"/>
      <c r="P188" s="226">
        <f>O188*H188</f>
        <v>0</v>
      </c>
      <c r="Q188" s="226">
        <v>0.045319999999999999</v>
      </c>
      <c r="R188" s="226">
        <f>Q188*H188</f>
        <v>0.13596</v>
      </c>
      <c r="S188" s="226">
        <v>0</v>
      </c>
      <c r="T188" s="227">
        <f>S188*H188</f>
        <v>0</v>
      </c>
      <c r="AR188" s="228" t="s">
        <v>124</v>
      </c>
      <c r="AT188" s="228" t="s">
        <v>120</v>
      </c>
      <c r="AU188" s="228" t="s">
        <v>85</v>
      </c>
      <c r="AY188" s="14" t="s">
        <v>117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83</v>
      </c>
      <c r="BK188" s="229">
        <f>ROUND(I188*H188,2)</f>
        <v>0</v>
      </c>
      <c r="BL188" s="14" t="s">
        <v>124</v>
      </c>
      <c r="BM188" s="228" t="s">
        <v>321</v>
      </c>
    </row>
    <row r="189" s="1" customFormat="1" ht="24" customHeight="1">
      <c r="B189" s="35"/>
      <c r="C189" s="217" t="s">
        <v>322</v>
      </c>
      <c r="D189" s="217" t="s">
        <v>120</v>
      </c>
      <c r="E189" s="218" t="s">
        <v>323</v>
      </c>
      <c r="F189" s="219" t="s">
        <v>324</v>
      </c>
      <c r="G189" s="220" t="s">
        <v>156</v>
      </c>
      <c r="H189" s="221">
        <v>1</v>
      </c>
      <c r="I189" s="222"/>
      <c r="J189" s="223">
        <f>ROUND(I189*H189,2)</f>
        <v>0</v>
      </c>
      <c r="K189" s="219" t="s">
        <v>1</v>
      </c>
      <c r="L189" s="40"/>
      <c r="M189" s="224" t="s">
        <v>1</v>
      </c>
      <c r="N189" s="225" t="s">
        <v>40</v>
      </c>
      <c r="O189" s="83"/>
      <c r="P189" s="226">
        <f>O189*H189</f>
        <v>0</v>
      </c>
      <c r="Q189" s="226">
        <v>0.066879999999999995</v>
      </c>
      <c r="R189" s="226">
        <f>Q189*H189</f>
        <v>0.066879999999999995</v>
      </c>
      <c r="S189" s="226">
        <v>0</v>
      </c>
      <c r="T189" s="227">
        <f>S189*H189</f>
        <v>0</v>
      </c>
      <c r="AR189" s="228" t="s">
        <v>124</v>
      </c>
      <c r="AT189" s="228" t="s">
        <v>120</v>
      </c>
      <c r="AU189" s="228" t="s">
        <v>85</v>
      </c>
      <c r="AY189" s="14" t="s">
        <v>117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83</v>
      </c>
      <c r="BK189" s="229">
        <f>ROUND(I189*H189,2)</f>
        <v>0</v>
      </c>
      <c r="BL189" s="14" t="s">
        <v>124</v>
      </c>
      <c r="BM189" s="228" t="s">
        <v>325</v>
      </c>
    </row>
    <row r="190" s="1" customFormat="1" ht="36" customHeight="1">
      <c r="B190" s="35"/>
      <c r="C190" s="217" t="s">
        <v>326</v>
      </c>
      <c r="D190" s="217" t="s">
        <v>120</v>
      </c>
      <c r="E190" s="218" t="s">
        <v>327</v>
      </c>
      <c r="F190" s="219" t="s">
        <v>328</v>
      </c>
      <c r="G190" s="220" t="s">
        <v>156</v>
      </c>
      <c r="H190" s="221">
        <v>2</v>
      </c>
      <c r="I190" s="222"/>
      <c r="J190" s="223">
        <f>ROUND(I190*H190,2)</f>
        <v>0</v>
      </c>
      <c r="K190" s="219" t="s">
        <v>1</v>
      </c>
      <c r="L190" s="40"/>
      <c r="M190" s="224" t="s">
        <v>1</v>
      </c>
      <c r="N190" s="225" t="s">
        <v>40</v>
      </c>
      <c r="O190" s="83"/>
      <c r="P190" s="226">
        <f>O190*H190</f>
        <v>0</v>
      </c>
      <c r="Q190" s="226">
        <v>0.039100000000000003</v>
      </c>
      <c r="R190" s="226">
        <f>Q190*H190</f>
        <v>0.078200000000000006</v>
      </c>
      <c r="S190" s="226">
        <v>0</v>
      </c>
      <c r="T190" s="227">
        <f>S190*H190</f>
        <v>0</v>
      </c>
      <c r="AR190" s="228" t="s">
        <v>124</v>
      </c>
      <c r="AT190" s="228" t="s">
        <v>120</v>
      </c>
      <c r="AU190" s="228" t="s">
        <v>85</v>
      </c>
      <c r="AY190" s="14" t="s">
        <v>117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83</v>
      </c>
      <c r="BK190" s="229">
        <f>ROUND(I190*H190,2)</f>
        <v>0</v>
      </c>
      <c r="BL190" s="14" t="s">
        <v>124</v>
      </c>
      <c r="BM190" s="228" t="s">
        <v>329</v>
      </c>
    </row>
    <row r="191" s="1" customFormat="1" ht="36" customHeight="1">
      <c r="B191" s="35"/>
      <c r="C191" s="217" t="s">
        <v>330</v>
      </c>
      <c r="D191" s="217" t="s">
        <v>120</v>
      </c>
      <c r="E191" s="218" t="s">
        <v>331</v>
      </c>
      <c r="F191" s="219" t="s">
        <v>332</v>
      </c>
      <c r="G191" s="220" t="s">
        <v>156</v>
      </c>
      <c r="H191" s="221">
        <v>1</v>
      </c>
      <c r="I191" s="222"/>
      <c r="J191" s="223">
        <f>ROUND(I191*H191,2)</f>
        <v>0</v>
      </c>
      <c r="K191" s="219" t="s">
        <v>1</v>
      </c>
      <c r="L191" s="40"/>
      <c r="M191" s="224" t="s">
        <v>1</v>
      </c>
      <c r="N191" s="225" t="s">
        <v>40</v>
      </c>
      <c r="O191" s="83"/>
      <c r="P191" s="226">
        <f>O191*H191</f>
        <v>0</v>
      </c>
      <c r="Q191" s="226">
        <v>0.047399999999999998</v>
      </c>
      <c r="R191" s="226">
        <f>Q191*H191</f>
        <v>0.047399999999999998</v>
      </c>
      <c r="S191" s="226">
        <v>0</v>
      </c>
      <c r="T191" s="227">
        <f>S191*H191</f>
        <v>0</v>
      </c>
      <c r="AR191" s="228" t="s">
        <v>124</v>
      </c>
      <c r="AT191" s="228" t="s">
        <v>120</v>
      </c>
      <c r="AU191" s="228" t="s">
        <v>85</v>
      </c>
      <c r="AY191" s="14" t="s">
        <v>117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83</v>
      </c>
      <c r="BK191" s="229">
        <f>ROUND(I191*H191,2)</f>
        <v>0</v>
      </c>
      <c r="BL191" s="14" t="s">
        <v>124</v>
      </c>
      <c r="BM191" s="228" t="s">
        <v>333</v>
      </c>
    </row>
    <row r="192" s="1" customFormat="1" ht="16.5" customHeight="1">
      <c r="B192" s="35"/>
      <c r="C192" s="217" t="s">
        <v>334</v>
      </c>
      <c r="D192" s="217" t="s">
        <v>120</v>
      </c>
      <c r="E192" s="218" t="s">
        <v>335</v>
      </c>
      <c r="F192" s="219" t="s">
        <v>336</v>
      </c>
      <c r="G192" s="220" t="s">
        <v>156</v>
      </c>
      <c r="H192" s="221">
        <v>37</v>
      </c>
      <c r="I192" s="222"/>
      <c r="J192" s="223">
        <f>ROUND(I192*H192,2)</f>
        <v>0</v>
      </c>
      <c r="K192" s="219" t="s">
        <v>1</v>
      </c>
      <c r="L192" s="40"/>
      <c r="M192" s="224" t="s">
        <v>1</v>
      </c>
      <c r="N192" s="225" t="s">
        <v>40</v>
      </c>
      <c r="O192" s="83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AR192" s="228" t="s">
        <v>124</v>
      </c>
      <c r="AT192" s="228" t="s">
        <v>120</v>
      </c>
      <c r="AU192" s="228" t="s">
        <v>85</v>
      </c>
      <c r="AY192" s="14" t="s">
        <v>117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83</v>
      </c>
      <c r="BK192" s="229">
        <f>ROUND(I192*H192,2)</f>
        <v>0</v>
      </c>
      <c r="BL192" s="14" t="s">
        <v>124</v>
      </c>
      <c r="BM192" s="228" t="s">
        <v>337</v>
      </c>
    </row>
    <row r="193" s="12" customFormat="1">
      <c r="B193" s="230"/>
      <c r="C193" s="231"/>
      <c r="D193" s="232" t="s">
        <v>126</v>
      </c>
      <c r="E193" s="233" t="s">
        <v>1</v>
      </c>
      <c r="F193" s="234" t="s">
        <v>301</v>
      </c>
      <c r="G193" s="231"/>
      <c r="H193" s="235">
        <v>37</v>
      </c>
      <c r="I193" s="236"/>
      <c r="J193" s="231"/>
      <c r="K193" s="231"/>
      <c r="L193" s="237"/>
      <c r="M193" s="238"/>
      <c r="N193" s="239"/>
      <c r="O193" s="239"/>
      <c r="P193" s="239"/>
      <c r="Q193" s="239"/>
      <c r="R193" s="239"/>
      <c r="S193" s="239"/>
      <c r="T193" s="240"/>
      <c r="AT193" s="241" t="s">
        <v>126</v>
      </c>
      <c r="AU193" s="241" t="s">
        <v>85</v>
      </c>
      <c r="AV193" s="12" t="s">
        <v>85</v>
      </c>
      <c r="AW193" s="12" t="s">
        <v>32</v>
      </c>
      <c r="AX193" s="12" t="s">
        <v>83</v>
      </c>
      <c r="AY193" s="241" t="s">
        <v>117</v>
      </c>
    </row>
    <row r="194" s="1" customFormat="1" ht="16.5" customHeight="1">
      <c r="B194" s="35"/>
      <c r="C194" s="217" t="s">
        <v>338</v>
      </c>
      <c r="D194" s="217" t="s">
        <v>120</v>
      </c>
      <c r="E194" s="218" t="s">
        <v>339</v>
      </c>
      <c r="F194" s="219" t="s">
        <v>340</v>
      </c>
      <c r="G194" s="220" t="s">
        <v>341</v>
      </c>
      <c r="H194" s="221">
        <v>1000</v>
      </c>
      <c r="I194" s="222"/>
      <c r="J194" s="223">
        <f>ROUND(I194*H194,2)</f>
        <v>0</v>
      </c>
      <c r="K194" s="219" t="s">
        <v>1</v>
      </c>
      <c r="L194" s="40"/>
      <c r="M194" s="224" t="s">
        <v>1</v>
      </c>
      <c r="N194" s="225" t="s">
        <v>40</v>
      </c>
      <c r="O194" s="83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AR194" s="228" t="s">
        <v>124</v>
      </c>
      <c r="AT194" s="228" t="s">
        <v>120</v>
      </c>
      <c r="AU194" s="228" t="s">
        <v>85</v>
      </c>
      <c r="AY194" s="14" t="s">
        <v>117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83</v>
      </c>
      <c r="BK194" s="229">
        <f>ROUND(I194*H194,2)</f>
        <v>0</v>
      </c>
      <c r="BL194" s="14" t="s">
        <v>124</v>
      </c>
      <c r="BM194" s="228" t="s">
        <v>342</v>
      </c>
    </row>
    <row r="195" s="1" customFormat="1" ht="24" customHeight="1">
      <c r="B195" s="35"/>
      <c r="C195" s="217" t="s">
        <v>343</v>
      </c>
      <c r="D195" s="217" t="s">
        <v>120</v>
      </c>
      <c r="E195" s="218" t="s">
        <v>344</v>
      </c>
      <c r="F195" s="219" t="s">
        <v>345</v>
      </c>
      <c r="G195" s="220" t="s">
        <v>123</v>
      </c>
      <c r="H195" s="221">
        <v>384</v>
      </c>
      <c r="I195" s="222"/>
      <c r="J195" s="223">
        <f>ROUND(I195*H195,2)</f>
        <v>0</v>
      </c>
      <c r="K195" s="219" t="s">
        <v>1</v>
      </c>
      <c r="L195" s="40"/>
      <c r="M195" s="224" t="s">
        <v>1</v>
      </c>
      <c r="N195" s="225" t="s">
        <v>40</v>
      </c>
      <c r="O195" s="83"/>
      <c r="P195" s="226">
        <f>O195*H195</f>
        <v>0</v>
      </c>
      <c r="Q195" s="226">
        <v>0.00012</v>
      </c>
      <c r="R195" s="226">
        <f>Q195*H195</f>
        <v>0.046080000000000003</v>
      </c>
      <c r="S195" s="226">
        <v>0</v>
      </c>
      <c r="T195" s="227">
        <f>S195*H195</f>
        <v>0</v>
      </c>
      <c r="AR195" s="228" t="s">
        <v>124</v>
      </c>
      <c r="AT195" s="228" t="s">
        <v>120</v>
      </c>
      <c r="AU195" s="228" t="s">
        <v>85</v>
      </c>
      <c r="AY195" s="14" t="s">
        <v>117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4" t="s">
        <v>83</v>
      </c>
      <c r="BK195" s="229">
        <f>ROUND(I195*H195,2)</f>
        <v>0</v>
      </c>
      <c r="BL195" s="14" t="s">
        <v>124</v>
      </c>
      <c r="BM195" s="228" t="s">
        <v>346</v>
      </c>
    </row>
    <row r="196" s="12" customFormat="1">
      <c r="B196" s="230"/>
      <c r="C196" s="231"/>
      <c r="D196" s="232" t="s">
        <v>126</v>
      </c>
      <c r="E196" s="231"/>
      <c r="F196" s="234" t="s">
        <v>347</v>
      </c>
      <c r="G196" s="231"/>
      <c r="H196" s="235">
        <v>384</v>
      </c>
      <c r="I196" s="236"/>
      <c r="J196" s="231"/>
      <c r="K196" s="231"/>
      <c r="L196" s="237"/>
      <c r="M196" s="238"/>
      <c r="N196" s="239"/>
      <c r="O196" s="239"/>
      <c r="P196" s="239"/>
      <c r="Q196" s="239"/>
      <c r="R196" s="239"/>
      <c r="S196" s="239"/>
      <c r="T196" s="240"/>
      <c r="AT196" s="241" t="s">
        <v>126</v>
      </c>
      <c r="AU196" s="241" t="s">
        <v>85</v>
      </c>
      <c r="AV196" s="12" t="s">
        <v>85</v>
      </c>
      <c r="AW196" s="12" t="s">
        <v>4</v>
      </c>
      <c r="AX196" s="12" t="s">
        <v>83</v>
      </c>
      <c r="AY196" s="241" t="s">
        <v>117</v>
      </c>
    </row>
    <row r="197" s="1" customFormat="1" ht="48" customHeight="1">
      <c r="B197" s="35"/>
      <c r="C197" s="217" t="s">
        <v>348</v>
      </c>
      <c r="D197" s="217" t="s">
        <v>120</v>
      </c>
      <c r="E197" s="218" t="s">
        <v>349</v>
      </c>
      <c r="F197" s="219" t="s">
        <v>350</v>
      </c>
      <c r="G197" s="220" t="s">
        <v>341</v>
      </c>
      <c r="H197" s="221">
        <v>43.799999999999997</v>
      </c>
      <c r="I197" s="222"/>
      <c r="J197" s="223">
        <f>ROUND(I197*H197,2)</f>
        <v>0</v>
      </c>
      <c r="K197" s="219" t="s">
        <v>1</v>
      </c>
      <c r="L197" s="40"/>
      <c r="M197" s="224" t="s">
        <v>1</v>
      </c>
      <c r="N197" s="225" t="s">
        <v>40</v>
      </c>
      <c r="O197" s="83"/>
      <c r="P197" s="226">
        <f>O197*H197</f>
        <v>0</v>
      </c>
      <c r="Q197" s="226">
        <v>0.0013500000000000001</v>
      </c>
      <c r="R197" s="226">
        <f>Q197*H197</f>
        <v>0.059130000000000002</v>
      </c>
      <c r="S197" s="226">
        <v>0</v>
      </c>
      <c r="T197" s="227">
        <f>S197*H197</f>
        <v>0</v>
      </c>
      <c r="AR197" s="228" t="s">
        <v>124</v>
      </c>
      <c r="AT197" s="228" t="s">
        <v>120</v>
      </c>
      <c r="AU197" s="228" t="s">
        <v>85</v>
      </c>
      <c r="AY197" s="14" t="s">
        <v>117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4" t="s">
        <v>83</v>
      </c>
      <c r="BK197" s="229">
        <f>ROUND(I197*H197,2)</f>
        <v>0</v>
      </c>
      <c r="BL197" s="14" t="s">
        <v>124</v>
      </c>
      <c r="BM197" s="228" t="s">
        <v>351</v>
      </c>
    </row>
    <row r="198" s="12" customFormat="1">
      <c r="B198" s="230"/>
      <c r="C198" s="231"/>
      <c r="D198" s="232" t="s">
        <v>126</v>
      </c>
      <c r="E198" s="233" t="s">
        <v>1</v>
      </c>
      <c r="F198" s="234" t="s">
        <v>352</v>
      </c>
      <c r="G198" s="231"/>
      <c r="H198" s="235">
        <v>36.5</v>
      </c>
      <c r="I198" s="236"/>
      <c r="J198" s="231"/>
      <c r="K198" s="231"/>
      <c r="L198" s="237"/>
      <c r="M198" s="238"/>
      <c r="N198" s="239"/>
      <c r="O198" s="239"/>
      <c r="P198" s="239"/>
      <c r="Q198" s="239"/>
      <c r="R198" s="239"/>
      <c r="S198" s="239"/>
      <c r="T198" s="240"/>
      <c r="AT198" s="241" t="s">
        <v>126</v>
      </c>
      <c r="AU198" s="241" t="s">
        <v>85</v>
      </c>
      <c r="AV198" s="12" t="s">
        <v>85</v>
      </c>
      <c r="AW198" s="12" t="s">
        <v>32</v>
      </c>
      <c r="AX198" s="12" t="s">
        <v>83</v>
      </c>
      <c r="AY198" s="241" t="s">
        <v>117</v>
      </c>
    </row>
    <row r="199" s="12" customFormat="1">
      <c r="B199" s="230"/>
      <c r="C199" s="231"/>
      <c r="D199" s="232" t="s">
        <v>126</v>
      </c>
      <c r="E199" s="231"/>
      <c r="F199" s="234" t="s">
        <v>353</v>
      </c>
      <c r="G199" s="231"/>
      <c r="H199" s="235">
        <v>43.799999999999997</v>
      </c>
      <c r="I199" s="236"/>
      <c r="J199" s="231"/>
      <c r="K199" s="231"/>
      <c r="L199" s="237"/>
      <c r="M199" s="238"/>
      <c r="N199" s="239"/>
      <c r="O199" s="239"/>
      <c r="P199" s="239"/>
      <c r="Q199" s="239"/>
      <c r="R199" s="239"/>
      <c r="S199" s="239"/>
      <c r="T199" s="240"/>
      <c r="AT199" s="241" t="s">
        <v>126</v>
      </c>
      <c r="AU199" s="241" t="s">
        <v>85</v>
      </c>
      <c r="AV199" s="12" t="s">
        <v>85</v>
      </c>
      <c r="AW199" s="12" t="s">
        <v>4</v>
      </c>
      <c r="AX199" s="12" t="s">
        <v>83</v>
      </c>
      <c r="AY199" s="241" t="s">
        <v>117</v>
      </c>
    </row>
    <row r="200" s="1" customFormat="1" ht="24" customHeight="1">
      <c r="B200" s="35"/>
      <c r="C200" s="217" t="s">
        <v>354</v>
      </c>
      <c r="D200" s="217" t="s">
        <v>120</v>
      </c>
      <c r="E200" s="218" t="s">
        <v>355</v>
      </c>
      <c r="F200" s="219" t="s">
        <v>356</v>
      </c>
      <c r="G200" s="220" t="s">
        <v>123</v>
      </c>
      <c r="H200" s="221">
        <v>67.5</v>
      </c>
      <c r="I200" s="222"/>
      <c r="J200" s="223">
        <f>ROUND(I200*H200,2)</f>
        <v>0</v>
      </c>
      <c r="K200" s="219" t="s">
        <v>1</v>
      </c>
      <c r="L200" s="40"/>
      <c r="M200" s="224" t="s">
        <v>1</v>
      </c>
      <c r="N200" s="225" t="s">
        <v>40</v>
      </c>
      <c r="O200" s="83"/>
      <c r="P200" s="226">
        <f>O200*H200</f>
        <v>0</v>
      </c>
      <c r="Q200" s="226">
        <v>6.9999999999999994E-05</v>
      </c>
      <c r="R200" s="226">
        <f>Q200*H200</f>
        <v>0.0047249999999999992</v>
      </c>
      <c r="S200" s="226">
        <v>0</v>
      </c>
      <c r="T200" s="227">
        <f>S200*H200</f>
        <v>0</v>
      </c>
      <c r="AR200" s="228" t="s">
        <v>124</v>
      </c>
      <c r="AT200" s="228" t="s">
        <v>120</v>
      </c>
      <c r="AU200" s="228" t="s">
        <v>85</v>
      </c>
      <c r="AY200" s="14" t="s">
        <v>117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4" t="s">
        <v>83</v>
      </c>
      <c r="BK200" s="229">
        <f>ROUND(I200*H200,2)</f>
        <v>0</v>
      </c>
      <c r="BL200" s="14" t="s">
        <v>124</v>
      </c>
      <c r="BM200" s="228" t="s">
        <v>357</v>
      </c>
    </row>
    <row r="201" s="12" customFormat="1">
      <c r="B201" s="230"/>
      <c r="C201" s="231"/>
      <c r="D201" s="232" t="s">
        <v>126</v>
      </c>
      <c r="E201" s="233" t="s">
        <v>1</v>
      </c>
      <c r="F201" s="234" t="s">
        <v>358</v>
      </c>
      <c r="G201" s="231"/>
      <c r="H201" s="235">
        <v>67.5</v>
      </c>
      <c r="I201" s="236"/>
      <c r="J201" s="231"/>
      <c r="K201" s="231"/>
      <c r="L201" s="237"/>
      <c r="M201" s="238"/>
      <c r="N201" s="239"/>
      <c r="O201" s="239"/>
      <c r="P201" s="239"/>
      <c r="Q201" s="239"/>
      <c r="R201" s="239"/>
      <c r="S201" s="239"/>
      <c r="T201" s="240"/>
      <c r="AT201" s="241" t="s">
        <v>126</v>
      </c>
      <c r="AU201" s="241" t="s">
        <v>85</v>
      </c>
      <c r="AV201" s="12" t="s">
        <v>85</v>
      </c>
      <c r="AW201" s="12" t="s">
        <v>32</v>
      </c>
      <c r="AX201" s="12" t="s">
        <v>83</v>
      </c>
      <c r="AY201" s="241" t="s">
        <v>117</v>
      </c>
    </row>
    <row r="202" s="1" customFormat="1" ht="24" customHeight="1">
      <c r="B202" s="35"/>
      <c r="C202" s="217" t="s">
        <v>359</v>
      </c>
      <c r="D202" s="217" t="s">
        <v>120</v>
      </c>
      <c r="E202" s="218" t="s">
        <v>360</v>
      </c>
      <c r="F202" s="219" t="s">
        <v>361</v>
      </c>
      <c r="G202" s="220" t="s">
        <v>156</v>
      </c>
      <c r="H202" s="221">
        <v>10</v>
      </c>
      <c r="I202" s="222"/>
      <c r="J202" s="223">
        <f>ROUND(I202*H202,2)</f>
        <v>0</v>
      </c>
      <c r="K202" s="219" t="s">
        <v>1</v>
      </c>
      <c r="L202" s="40"/>
      <c r="M202" s="224" t="s">
        <v>1</v>
      </c>
      <c r="N202" s="225" t="s">
        <v>40</v>
      </c>
      <c r="O202" s="83"/>
      <c r="P202" s="226">
        <f>O202*H202</f>
        <v>0</v>
      </c>
      <c r="Q202" s="226">
        <v>9.0000000000000006E-05</v>
      </c>
      <c r="R202" s="226">
        <f>Q202*H202</f>
        <v>0.00090000000000000008</v>
      </c>
      <c r="S202" s="226">
        <v>0</v>
      </c>
      <c r="T202" s="227">
        <f>S202*H202</f>
        <v>0</v>
      </c>
      <c r="AR202" s="228" t="s">
        <v>124</v>
      </c>
      <c r="AT202" s="228" t="s">
        <v>120</v>
      </c>
      <c r="AU202" s="228" t="s">
        <v>85</v>
      </c>
      <c r="AY202" s="14" t="s">
        <v>117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4" t="s">
        <v>83</v>
      </c>
      <c r="BK202" s="229">
        <f>ROUND(I202*H202,2)</f>
        <v>0</v>
      </c>
      <c r="BL202" s="14" t="s">
        <v>124</v>
      </c>
      <c r="BM202" s="228" t="s">
        <v>362</v>
      </c>
    </row>
    <row r="203" s="11" customFormat="1" ht="20.88" customHeight="1">
      <c r="B203" s="201"/>
      <c r="C203" s="202"/>
      <c r="D203" s="203" t="s">
        <v>74</v>
      </c>
      <c r="E203" s="215" t="s">
        <v>363</v>
      </c>
      <c r="F203" s="215" t="s">
        <v>364</v>
      </c>
      <c r="G203" s="202"/>
      <c r="H203" s="202"/>
      <c r="I203" s="205"/>
      <c r="J203" s="216">
        <f>BK203</f>
        <v>0</v>
      </c>
      <c r="K203" s="202"/>
      <c r="L203" s="207"/>
      <c r="M203" s="208"/>
      <c r="N203" s="209"/>
      <c r="O203" s="209"/>
      <c r="P203" s="210">
        <f>SUM(P204:P209)</f>
        <v>0</v>
      </c>
      <c r="Q203" s="209"/>
      <c r="R203" s="210">
        <f>SUM(R204:R209)</f>
        <v>0.00174</v>
      </c>
      <c r="S203" s="209"/>
      <c r="T203" s="211">
        <f>SUM(T204:T209)</f>
        <v>0</v>
      </c>
      <c r="AR203" s="212" t="s">
        <v>85</v>
      </c>
      <c r="AT203" s="213" t="s">
        <v>74</v>
      </c>
      <c r="AU203" s="213" t="s">
        <v>85</v>
      </c>
      <c r="AY203" s="212" t="s">
        <v>117</v>
      </c>
      <c r="BK203" s="214">
        <f>SUM(BK204:BK209)</f>
        <v>0</v>
      </c>
    </row>
    <row r="204" s="1" customFormat="1" ht="48" customHeight="1">
      <c r="B204" s="35"/>
      <c r="C204" s="217" t="s">
        <v>365</v>
      </c>
      <c r="D204" s="217" t="s">
        <v>120</v>
      </c>
      <c r="E204" s="218" t="s">
        <v>366</v>
      </c>
      <c r="F204" s="219" t="s">
        <v>367</v>
      </c>
      <c r="G204" s="220" t="s">
        <v>216</v>
      </c>
      <c r="H204" s="221">
        <v>32</v>
      </c>
      <c r="I204" s="222"/>
      <c r="J204" s="223">
        <f>ROUND(I204*H204,2)</f>
        <v>0</v>
      </c>
      <c r="K204" s="219" t="s">
        <v>1</v>
      </c>
      <c r="L204" s="40"/>
      <c r="M204" s="224" t="s">
        <v>1</v>
      </c>
      <c r="N204" s="225" t="s">
        <v>40</v>
      </c>
      <c r="O204" s="83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AR204" s="228" t="s">
        <v>124</v>
      </c>
      <c r="AT204" s="228" t="s">
        <v>120</v>
      </c>
      <c r="AU204" s="228" t="s">
        <v>134</v>
      </c>
      <c r="AY204" s="14" t="s">
        <v>117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4" t="s">
        <v>83</v>
      </c>
      <c r="BK204" s="229">
        <f>ROUND(I204*H204,2)</f>
        <v>0</v>
      </c>
      <c r="BL204" s="14" t="s">
        <v>124</v>
      </c>
      <c r="BM204" s="228" t="s">
        <v>368</v>
      </c>
    </row>
    <row r="205" s="1" customFormat="1" ht="24" customHeight="1">
      <c r="B205" s="35"/>
      <c r="C205" s="217" t="s">
        <v>369</v>
      </c>
      <c r="D205" s="217" t="s">
        <v>120</v>
      </c>
      <c r="E205" s="218" t="s">
        <v>370</v>
      </c>
      <c r="F205" s="219" t="s">
        <v>371</v>
      </c>
      <c r="G205" s="220" t="s">
        <v>156</v>
      </c>
      <c r="H205" s="221">
        <v>1</v>
      </c>
      <c r="I205" s="222"/>
      <c r="J205" s="223">
        <f>ROUND(I205*H205,2)</f>
        <v>0</v>
      </c>
      <c r="K205" s="219" t="s">
        <v>1</v>
      </c>
      <c r="L205" s="40"/>
      <c r="M205" s="224" t="s">
        <v>1</v>
      </c>
      <c r="N205" s="225" t="s">
        <v>40</v>
      </c>
      <c r="O205" s="83"/>
      <c r="P205" s="226">
        <f>O205*H205</f>
        <v>0</v>
      </c>
      <c r="Q205" s="226">
        <v>0.00029</v>
      </c>
      <c r="R205" s="226">
        <f>Q205*H205</f>
        <v>0.00029</v>
      </c>
      <c r="S205" s="226">
        <v>0</v>
      </c>
      <c r="T205" s="227">
        <f>S205*H205</f>
        <v>0</v>
      </c>
      <c r="AR205" s="228" t="s">
        <v>124</v>
      </c>
      <c r="AT205" s="228" t="s">
        <v>120</v>
      </c>
      <c r="AU205" s="228" t="s">
        <v>134</v>
      </c>
      <c r="AY205" s="14" t="s">
        <v>117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83</v>
      </c>
      <c r="BK205" s="229">
        <f>ROUND(I205*H205,2)</f>
        <v>0</v>
      </c>
      <c r="BL205" s="14" t="s">
        <v>124</v>
      </c>
      <c r="BM205" s="228" t="s">
        <v>372</v>
      </c>
    </row>
    <row r="206" s="1" customFormat="1" ht="36" customHeight="1">
      <c r="B206" s="35"/>
      <c r="C206" s="217" t="s">
        <v>373</v>
      </c>
      <c r="D206" s="217" t="s">
        <v>120</v>
      </c>
      <c r="E206" s="218" t="s">
        <v>374</v>
      </c>
      <c r="F206" s="219" t="s">
        <v>375</v>
      </c>
      <c r="G206" s="220" t="s">
        <v>156</v>
      </c>
      <c r="H206" s="221">
        <v>1</v>
      </c>
      <c r="I206" s="222"/>
      <c r="J206" s="223">
        <f>ROUND(I206*H206,2)</f>
        <v>0</v>
      </c>
      <c r="K206" s="219" t="s">
        <v>1</v>
      </c>
      <c r="L206" s="40"/>
      <c r="M206" s="224" t="s">
        <v>1</v>
      </c>
      <c r="N206" s="225" t="s">
        <v>40</v>
      </c>
      <c r="O206" s="83"/>
      <c r="P206" s="226">
        <f>O206*H206</f>
        <v>0</v>
      </c>
      <c r="Q206" s="226">
        <v>0.00029</v>
      </c>
      <c r="R206" s="226">
        <f>Q206*H206</f>
        <v>0.00029</v>
      </c>
      <c r="S206" s="226">
        <v>0</v>
      </c>
      <c r="T206" s="227">
        <f>S206*H206</f>
        <v>0</v>
      </c>
      <c r="AR206" s="228" t="s">
        <v>124</v>
      </c>
      <c r="AT206" s="228" t="s">
        <v>120</v>
      </c>
      <c r="AU206" s="228" t="s">
        <v>134</v>
      </c>
      <c r="AY206" s="14" t="s">
        <v>117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4" t="s">
        <v>83</v>
      </c>
      <c r="BK206" s="229">
        <f>ROUND(I206*H206,2)</f>
        <v>0</v>
      </c>
      <c r="BL206" s="14" t="s">
        <v>124</v>
      </c>
      <c r="BM206" s="228" t="s">
        <v>376</v>
      </c>
    </row>
    <row r="207" s="1" customFormat="1" ht="36" customHeight="1">
      <c r="B207" s="35"/>
      <c r="C207" s="217" t="s">
        <v>377</v>
      </c>
      <c r="D207" s="217" t="s">
        <v>120</v>
      </c>
      <c r="E207" s="218" t="s">
        <v>378</v>
      </c>
      <c r="F207" s="219" t="s">
        <v>379</v>
      </c>
      <c r="G207" s="220" t="s">
        <v>156</v>
      </c>
      <c r="H207" s="221">
        <v>1</v>
      </c>
      <c r="I207" s="222"/>
      <c r="J207" s="223">
        <f>ROUND(I207*H207,2)</f>
        <v>0</v>
      </c>
      <c r="K207" s="219" t="s">
        <v>1</v>
      </c>
      <c r="L207" s="40"/>
      <c r="M207" s="224" t="s">
        <v>1</v>
      </c>
      <c r="N207" s="225" t="s">
        <v>40</v>
      </c>
      <c r="O207" s="83"/>
      <c r="P207" s="226">
        <f>O207*H207</f>
        <v>0</v>
      </c>
      <c r="Q207" s="226">
        <v>0.00029</v>
      </c>
      <c r="R207" s="226">
        <f>Q207*H207</f>
        <v>0.00029</v>
      </c>
      <c r="S207" s="226">
        <v>0</v>
      </c>
      <c r="T207" s="227">
        <f>S207*H207</f>
        <v>0</v>
      </c>
      <c r="AR207" s="228" t="s">
        <v>124</v>
      </c>
      <c r="AT207" s="228" t="s">
        <v>120</v>
      </c>
      <c r="AU207" s="228" t="s">
        <v>134</v>
      </c>
      <c r="AY207" s="14" t="s">
        <v>117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4" t="s">
        <v>83</v>
      </c>
      <c r="BK207" s="229">
        <f>ROUND(I207*H207,2)</f>
        <v>0</v>
      </c>
      <c r="BL207" s="14" t="s">
        <v>124</v>
      </c>
      <c r="BM207" s="228" t="s">
        <v>380</v>
      </c>
    </row>
    <row r="208" s="1" customFormat="1" ht="24" customHeight="1">
      <c r="B208" s="35"/>
      <c r="C208" s="217" t="s">
        <v>381</v>
      </c>
      <c r="D208" s="217" t="s">
        <v>120</v>
      </c>
      <c r="E208" s="218" t="s">
        <v>382</v>
      </c>
      <c r="F208" s="219" t="s">
        <v>383</v>
      </c>
      <c r="G208" s="220" t="s">
        <v>156</v>
      </c>
      <c r="H208" s="221">
        <v>1</v>
      </c>
      <c r="I208" s="222"/>
      <c r="J208" s="223">
        <f>ROUND(I208*H208,2)</f>
        <v>0</v>
      </c>
      <c r="K208" s="219" t="s">
        <v>1</v>
      </c>
      <c r="L208" s="40"/>
      <c r="M208" s="224" t="s">
        <v>1</v>
      </c>
      <c r="N208" s="225" t="s">
        <v>40</v>
      </c>
      <c r="O208" s="83"/>
      <c r="P208" s="226">
        <f>O208*H208</f>
        <v>0</v>
      </c>
      <c r="Q208" s="226">
        <v>0.00029</v>
      </c>
      <c r="R208" s="226">
        <f>Q208*H208</f>
        <v>0.00029</v>
      </c>
      <c r="S208" s="226">
        <v>0</v>
      </c>
      <c r="T208" s="227">
        <f>S208*H208</f>
        <v>0</v>
      </c>
      <c r="AR208" s="228" t="s">
        <v>124</v>
      </c>
      <c r="AT208" s="228" t="s">
        <v>120</v>
      </c>
      <c r="AU208" s="228" t="s">
        <v>134</v>
      </c>
      <c r="AY208" s="14" t="s">
        <v>117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4" t="s">
        <v>83</v>
      </c>
      <c r="BK208" s="229">
        <f>ROUND(I208*H208,2)</f>
        <v>0</v>
      </c>
      <c r="BL208" s="14" t="s">
        <v>124</v>
      </c>
      <c r="BM208" s="228" t="s">
        <v>384</v>
      </c>
    </row>
    <row r="209" s="1" customFormat="1" ht="16.5" customHeight="1">
      <c r="B209" s="35"/>
      <c r="C209" s="217" t="s">
        <v>385</v>
      </c>
      <c r="D209" s="217" t="s">
        <v>120</v>
      </c>
      <c r="E209" s="218" t="s">
        <v>386</v>
      </c>
      <c r="F209" s="219" t="s">
        <v>387</v>
      </c>
      <c r="G209" s="220" t="s">
        <v>156</v>
      </c>
      <c r="H209" s="221">
        <v>2</v>
      </c>
      <c r="I209" s="222"/>
      <c r="J209" s="223">
        <f>ROUND(I209*H209,2)</f>
        <v>0</v>
      </c>
      <c r="K209" s="219" t="s">
        <v>1</v>
      </c>
      <c r="L209" s="40"/>
      <c r="M209" s="252" t="s">
        <v>1</v>
      </c>
      <c r="N209" s="253" t="s">
        <v>40</v>
      </c>
      <c r="O209" s="254"/>
      <c r="P209" s="255">
        <f>O209*H209</f>
        <v>0</v>
      </c>
      <c r="Q209" s="255">
        <v>0.00029</v>
      </c>
      <c r="R209" s="255">
        <f>Q209*H209</f>
        <v>0.00058</v>
      </c>
      <c r="S209" s="255">
        <v>0</v>
      </c>
      <c r="T209" s="256">
        <f>S209*H209</f>
        <v>0</v>
      </c>
      <c r="AR209" s="228" t="s">
        <v>124</v>
      </c>
      <c r="AT209" s="228" t="s">
        <v>120</v>
      </c>
      <c r="AU209" s="228" t="s">
        <v>134</v>
      </c>
      <c r="AY209" s="14" t="s">
        <v>117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4" t="s">
        <v>83</v>
      </c>
      <c r="BK209" s="229">
        <f>ROUND(I209*H209,2)</f>
        <v>0</v>
      </c>
      <c r="BL209" s="14" t="s">
        <v>124</v>
      </c>
      <c r="BM209" s="228" t="s">
        <v>388</v>
      </c>
    </row>
    <row r="210" s="1" customFormat="1" ht="6.96" customHeight="1">
      <c r="B210" s="58"/>
      <c r="C210" s="59"/>
      <c r="D210" s="59"/>
      <c r="E210" s="59"/>
      <c r="F210" s="59"/>
      <c r="G210" s="59"/>
      <c r="H210" s="59"/>
      <c r="I210" s="166"/>
      <c r="J210" s="59"/>
      <c r="K210" s="59"/>
      <c r="L210" s="40"/>
    </row>
  </sheetData>
  <sheetProtection sheet="1" autoFilter="0" formatColumns="0" formatRows="0" objects="1" scenarios="1" spinCount="100000" saltValue="gSThqRc7lkyrV5N0y6SuCqhVQNL7U7JWOuoUr0WG5HnifXwzxSO3FHgfUaXMzihRwrDGIMiyy5PDA7kayK0PFA==" hashValue="V3Cvg0Ga6nMZ8oWas0Ax4u6rqCxO+yfkvqErthNbQi8eqB9Urtss7bv5xOABeHi4MltfZfS3SRwThz0z4Kwslw==" algorithmName="SHA-512" password="CC35"/>
  <autoFilter ref="C122:K209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DELL\Ondra</dc:creator>
  <cp:lastModifiedBy>DELL\Ondra</cp:lastModifiedBy>
  <dcterms:created xsi:type="dcterms:W3CDTF">2020-03-15T23:54:57Z</dcterms:created>
  <dcterms:modified xsi:type="dcterms:W3CDTF">2020-03-15T23:54:59Z</dcterms:modified>
</cp:coreProperties>
</file>