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600" windowWidth="19815" windowHeight="7365" activeTab="1"/>
  </bookViews>
  <sheets>
    <sheet name="Rekapitulace stavby" sheetId="1" r:id="rId1"/>
    <sheet name="ChocenVBZTZm - Choceň ON ..." sheetId="2" r:id="rId2"/>
  </sheets>
  <definedNames>
    <definedName name="_xlnm._FilterDatabase" localSheetId="1" hidden="1">'ChocenVBZTZm - Choceň ON ...'!$C$120:$K$544</definedName>
    <definedName name="_xlnm.Print_Titles" localSheetId="1">'ChocenVBZTZm - Choceň ON ...'!$120:$120</definedName>
    <definedName name="_xlnm.Print_Titles" localSheetId="0">'Rekapitulace stavby'!$92:$92</definedName>
    <definedName name="_xlnm.Print_Area" localSheetId="1">'ChocenVBZTZm - Choceň ON ...'!$C$4:$J$76,'ChocenVBZTZm - Choceň ON ...'!$C$82:$J$104,'ChocenVBZTZm - Choceň ON ...'!$C$110:$K$544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542" i="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0"/>
  <c r="J89"/>
  <c r="F89"/>
  <c r="F87"/>
  <c r="E85"/>
  <c r="J16"/>
  <c r="E16"/>
  <c r="F118"/>
  <c r="J15"/>
  <c r="J10"/>
  <c r="J115" s="1"/>
  <c r="L90" i="1"/>
  <c r="AM90"/>
  <c r="AM89"/>
  <c r="L89"/>
  <c r="AM87"/>
  <c r="L87"/>
  <c r="L85"/>
  <c r="L84"/>
  <c r="BK536" i="2"/>
  <c r="J531"/>
  <c r="BK522"/>
  <c r="J520"/>
  <c r="J517"/>
  <c r="J514"/>
  <c r="BK511"/>
  <c r="J508"/>
  <c r="BK505"/>
  <c r="BK503"/>
  <c r="BK485"/>
  <c r="BK482"/>
  <c r="J479"/>
  <c r="BK476"/>
  <c r="BK470"/>
  <c r="J467"/>
  <c r="BK464"/>
  <c r="BK458"/>
  <c r="BK455"/>
  <c r="BK452"/>
  <c r="J449"/>
  <c r="J438"/>
  <c r="J429"/>
  <c r="J426"/>
  <c r="BK423"/>
  <c r="J414"/>
  <c r="J405"/>
  <c r="BK393"/>
  <c r="J387"/>
  <c r="BK384"/>
  <c r="J378"/>
  <c r="J369"/>
  <c r="BK363"/>
  <c r="BK360"/>
  <c r="J342"/>
  <c r="J339"/>
  <c r="BK311"/>
  <c r="J286"/>
  <c r="BK281"/>
  <c r="J269"/>
  <c r="BK266"/>
  <c r="BK263"/>
  <c r="J258"/>
  <c r="J248"/>
  <c r="BK243"/>
  <c r="J240"/>
  <c r="BK237"/>
  <c r="J234"/>
  <c r="J231"/>
  <c r="BK228"/>
  <c r="J224"/>
  <c r="J220"/>
  <c r="J216"/>
  <c r="BK212"/>
  <c r="BK197"/>
  <c r="BK192"/>
  <c r="J187"/>
  <c r="J182"/>
  <c r="BK158"/>
  <c r="BK155"/>
  <c r="BK152"/>
  <c r="J142"/>
  <c r="BK127"/>
  <c r="AS94" i="1"/>
  <c r="J542" i="2"/>
  <c r="J536"/>
  <c r="BK528"/>
  <c r="BK520"/>
  <c r="J511"/>
  <c r="BK508"/>
  <c r="J491"/>
  <c r="BK488"/>
  <c r="J473"/>
  <c r="BK467"/>
  <c r="J464"/>
  <c r="J461"/>
  <c r="J443"/>
  <c r="BK438"/>
  <c r="J435"/>
  <c r="BK432"/>
  <c r="BK429"/>
  <c r="J420"/>
  <c r="J411"/>
  <c r="J408"/>
  <c r="BK396"/>
  <c r="J393"/>
  <c r="BK390"/>
  <c r="J372"/>
  <c r="J360"/>
  <c r="J357"/>
  <c r="J354"/>
  <c r="BK351"/>
  <c r="J345"/>
  <c r="J336"/>
  <c r="BK317"/>
  <c r="BK314"/>
  <c r="J311"/>
  <c r="J278"/>
  <c r="J275"/>
  <c r="J266"/>
  <c r="BK253"/>
  <c r="J246"/>
  <c r="J237"/>
  <c r="BK234"/>
  <c r="BK224"/>
  <c r="BK207"/>
  <c r="J192"/>
  <c r="BK187"/>
  <c r="BK182"/>
  <c r="J177"/>
  <c r="J149"/>
  <c r="BK147"/>
  <c r="J124"/>
  <c r="J539"/>
  <c r="BK531"/>
  <c r="BK525"/>
  <c r="J522"/>
  <c r="BK514"/>
  <c r="J505"/>
  <c r="J503"/>
  <c r="BK500"/>
  <c r="J497"/>
  <c r="BK494"/>
  <c r="BK491"/>
  <c r="J488"/>
  <c r="J470"/>
  <c r="BK461"/>
  <c r="J455"/>
  <c r="J452"/>
  <c r="BK449"/>
  <c r="J446"/>
  <c r="BK443"/>
  <c r="J440"/>
  <c r="J423"/>
  <c r="BK420"/>
  <c r="BK417"/>
  <c r="BK402"/>
  <c r="BK399"/>
  <c r="J396"/>
  <c r="J390"/>
  <c r="BK381"/>
  <c r="BK375"/>
  <c r="BK372"/>
  <c r="BK369"/>
  <c r="J366"/>
  <c r="BK357"/>
  <c r="J351"/>
  <c r="BK348"/>
  <c r="BK345"/>
  <c r="BK342"/>
  <c r="BK339"/>
  <c r="BK333"/>
  <c r="J330"/>
  <c r="BK325"/>
  <c r="J321"/>
  <c r="BK306"/>
  <c r="J301"/>
  <c r="BK296"/>
  <c r="BK291"/>
  <c r="BK286"/>
  <c r="BK272"/>
  <c r="BK269"/>
  <c r="BK248"/>
  <c r="J228"/>
  <c r="J202"/>
  <c r="J197"/>
  <c r="BK177"/>
  <c r="J172"/>
  <c r="BK167"/>
  <c r="BK164"/>
  <c r="BK161"/>
  <c r="J158"/>
  <c r="J155"/>
  <c r="J152"/>
  <c r="BK149"/>
  <c r="J147"/>
  <c r="BK142"/>
  <c r="J137"/>
  <c r="BK132"/>
  <c r="J127"/>
  <c r="BK124"/>
  <c r="BK542"/>
  <c r="BK539"/>
  <c r="J528"/>
  <c r="J525"/>
  <c r="BK517"/>
  <c r="J500"/>
  <c r="BK497"/>
  <c r="J494"/>
  <c r="J485"/>
  <c r="J482"/>
  <c r="BK479"/>
  <c r="J476"/>
  <c r="BK473"/>
  <c r="J458"/>
  <c r="BK446"/>
  <c r="BK440"/>
  <c r="BK435"/>
  <c r="J432"/>
  <c r="BK426"/>
  <c r="J417"/>
  <c r="BK414"/>
  <c r="BK411"/>
  <c r="BK408"/>
  <c r="BK405"/>
  <c r="J402"/>
  <c r="J399"/>
  <c r="BK387"/>
  <c r="J384"/>
  <c r="J381"/>
  <c r="BK378"/>
  <c r="J375"/>
  <c r="BK366"/>
  <c r="J363"/>
  <c r="BK354"/>
  <c r="J348"/>
  <c r="BK336"/>
  <c r="J333"/>
  <c r="BK330"/>
  <c r="J325"/>
  <c r="BK321"/>
  <c r="J317"/>
  <c r="J314"/>
  <c r="J306"/>
  <c r="BK301"/>
  <c r="J296"/>
  <c r="J291"/>
  <c r="J281"/>
  <c r="BK278"/>
  <c r="BK275"/>
  <c r="J272"/>
  <c r="J263"/>
  <c r="BK258"/>
  <c r="J253"/>
  <c r="BK246"/>
  <c r="J243"/>
  <c r="BK240"/>
  <c r="BK231"/>
  <c r="BK220"/>
  <c r="BK216"/>
  <c r="J212"/>
  <c r="J207"/>
  <c r="BK202"/>
  <c r="BK172"/>
  <c r="J167"/>
  <c r="J164"/>
  <c r="J161"/>
  <c r="BK137"/>
  <c r="J132"/>
  <c r="P247" l="1"/>
  <c r="BK123"/>
  <c r="J123" s="1"/>
  <c r="J96" s="1"/>
  <c r="R123"/>
  <c r="T123"/>
  <c r="BK247"/>
  <c r="J247" s="1"/>
  <c r="J98" s="1"/>
  <c r="P521"/>
  <c r="P123"/>
  <c r="P148"/>
  <c r="R148"/>
  <c r="R247"/>
  <c r="BK439"/>
  <c r="J439" s="1"/>
  <c r="J99" s="1"/>
  <c r="R439"/>
  <c r="T439"/>
  <c r="BK504"/>
  <c r="J504"/>
  <c r="J100" s="1"/>
  <c r="P504"/>
  <c r="R504"/>
  <c r="T504"/>
  <c r="BK521"/>
  <c r="J521"/>
  <c r="J101" s="1"/>
  <c r="R521"/>
  <c r="T521"/>
  <c r="BK535"/>
  <c r="J535" s="1"/>
  <c r="J103" s="1"/>
  <c r="P535"/>
  <c r="P534"/>
  <c r="R535"/>
  <c r="R534"/>
  <c r="BK148"/>
  <c r="J148"/>
  <c r="J97" s="1"/>
  <c r="T148"/>
  <c r="T247"/>
  <c r="P439"/>
  <c r="T535"/>
  <c r="T534"/>
  <c r="F90"/>
  <c r="BE124"/>
  <c r="BE149"/>
  <c r="BE155"/>
  <c r="BE177"/>
  <c r="BE187"/>
  <c r="BE192"/>
  <c r="BE224"/>
  <c r="BE234"/>
  <c r="BE263"/>
  <c r="BE266"/>
  <c r="BE306"/>
  <c r="BE342"/>
  <c r="BE357"/>
  <c r="BE369"/>
  <c r="BE390"/>
  <c r="BE393"/>
  <c r="BE420"/>
  <c r="BE438"/>
  <c r="BE449"/>
  <c r="BE452"/>
  <c r="BE458"/>
  <c r="BE461"/>
  <c r="BE467"/>
  <c r="BE503"/>
  <c r="BE508"/>
  <c r="BE511"/>
  <c r="BE520"/>
  <c r="BE528"/>
  <c r="BE542"/>
  <c r="J87"/>
  <c r="BE182"/>
  <c r="BE207"/>
  <c r="BE220"/>
  <c r="BE231"/>
  <c r="BE240"/>
  <c r="BE243"/>
  <c r="BE253"/>
  <c r="BE275"/>
  <c r="BE278"/>
  <c r="BE311"/>
  <c r="BE314"/>
  <c r="BE381"/>
  <c r="BE402"/>
  <c r="BE405"/>
  <c r="BE411"/>
  <c r="BE426"/>
  <c r="BE429"/>
  <c r="BE435"/>
  <c r="BE464"/>
  <c r="BE470"/>
  <c r="BE476"/>
  <c r="BE485"/>
  <c r="BE491"/>
  <c r="BE517"/>
  <c r="BE127"/>
  <c r="BE137"/>
  <c r="BE152"/>
  <c r="BE158"/>
  <c r="BE164"/>
  <c r="BE167"/>
  <c r="BE197"/>
  <c r="BE212"/>
  <c r="BE216"/>
  <c r="BE228"/>
  <c r="BE237"/>
  <c r="BE246"/>
  <c r="BE258"/>
  <c r="BE269"/>
  <c r="BE281"/>
  <c r="BE286"/>
  <c r="BE296"/>
  <c r="BE325"/>
  <c r="BE330"/>
  <c r="BE336"/>
  <c r="BE339"/>
  <c r="BE348"/>
  <c r="BE360"/>
  <c r="BE366"/>
  <c r="BE375"/>
  <c r="BE378"/>
  <c r="BE384"/>
  <c r="BE399"/>
  <c r="BE414"/>
  <c r="BE423"/>
  <c r="BE473"/>
  <c r="BE479"/>
  <c r="BE482"/>
  <c r="BE494"/>
  <c r="BE500"/>
  <c r="BE505"/>
  <c r="BE514"/>
  <c r="BE522"/>
  <c r="BE531"/>
  <c r="BE536"/>
  <c r="BE132"/>
  <c r="BE142"/>
  <c r="BE147"/>
  <c r="BE161"/>
  <c r="BE172"/>
  <c r="BE202"/>
  <c r="BE248"/>
  <c r="BE272"/>
  <c r="BE291"/>
  <c r="BE301"/>
  <c r="BE317"/>
  <c r="BE321"/>
  <c r="BE333"/>
  <c r="BE345"/>
  <c r="BE351"/>
  <c r="BE354"/>
  <c r="BE363"/>
  <c r="BE372"/>
  <c r="BE387"/>
  <c r="BE396"/>
  <c r="BE408"/>
  <c r="BE417"/>
  <c r="BE432"/>
  <c r="BE440"/>
  <c r="BE443"/>
  <c r="BE446"/>
  <c r="BE455"/>
  <c r="BE488"/>
  <c r="BE497"/>
  <c r="BE525"/>
  <c r="BE539"/>
  <c r="J32"/>
  <c r="AW95" i="1"/>
  <c r="F34" i="2"/>
  <c r="BC95" i="1" s="1"/>
  <c r="BC94" s="1"/>
  <c r="AY94" s="1"/>
  <c r="F32" i="2"/>
  <c r="BA95" i="1" s="1"/>
  <c r="BA94" s="1"/>
  <c r="AW94" s="1"/>
  <c r="AK30" s="1"/>
  <c r="F33" i="2"/>
  <c r="BB95" i="1" s="1"/>
  <c r="BB94" s="1"/>
  <c r="W31" s="1"/>
  <c r="F35" i="2"/>
  <c r="BD95" i="1" s="1"/>
  <c r="BD94" s="1"/>
  <c r="W33" s="1"/>
  <c r="T122" i="2" l="1"/>
  <c r="T121" s="1"/>
  <c r="R122"/>
  <c r="R121" s="1"/>
  <c r="P122"/>
  <c r="P121" s="1"/>
  <c r="AU95" i="1" s="1"/>
  <c r="AU94" s="1"/>
  <c r="BK534" i="2"/>
  <c r="J534"/>
  <c r="J102" s="1"/>
  <c r="BK122"/>
  <c r="J122" s="1"/>
  <c r="J95" s="1"/>
  <c r="AX94" i="1"/>
  <c r="W30"/>
  <c r="J31" i="2"/>
  <c r="AV95" i="1" s="1"/>
  <c r="AT95" s="1"/>
  <c r="F31" i="2"/>
  <c r="AZ95" i="1" s="1"/>
  <c r="AZ94" s="1"/>
  <c r="W29" s="1"/>
  <c r="W32"/>
  <c r="BK121" i="2" l="1"/>
  <c r="J121" s="1"/>
  <c r="J94" s="1"/>
  <c r="AV94" i="1"/>
  <c r="AK29"/>
  <c r="J28" i="2" l="1"/>
  <c r="AG95" i="1" s="1"/>
  <c r="AG94" s="1"/>
  <c r="AT94"/>
  <c r="AN95" l="1"/>
  <c r="J37" i="2"/>
  <c r="AN94" i="1"/>
  <c r="AK26"/>
  <c r="AK35"/>
</calcChain>
</file>

<file path=xl/sharedStrings.xml><?xml version="1.0" encoding="utf-8"?>
<sst xmlns="http://schemas.openxmlformats.org/spreadsheetml/2006/main" count="4815" uniqueCount="725">
  <si>
    <t>Export Komplet</t>
  </si>
  <si>
    <t/>
  </si>
  <si>
    <t>2.0</t>
  </si>
  <si>
    <t>False</t>
  </si>
  <si>
    <t>{0a404218-539b-4806-927f-05b5c5b0ea32}</t>
  </si>
  <si>
    <t>&gt;&gt;  skryté sloupce  &lt;&lt;</t>
  </si>
  <si>
    <t>0,001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</si>
  <si>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</si>
  <si>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</si>
  <si>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</si>
  <si>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</si>
  <si>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</si>
  <si>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</si>
  <si>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ChocenVBZTZm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</si>
  <si>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</si>
  <si>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0,01</t>
  </si>
  <si>
    <t>Stavba:</t>
  </si>
  <si>
    <t>Choceň ON č.p.400(p.č.st.439) rekonstrukce vnitřních prostor -  ZTI</t>
  </si>
  <si>
    <t>0,1</t>
  </si>
  <si>
    <t>KSO:</t>
  </si>
  <si>
    <t>CC-CZ:</t>
  </si>
  <si>
    <t>1</t>
  </si>
  <si>
    <t>Místo:</t>
  </si>
  <si>
    <t xml:space="preserve"> </t>
  </si>
  <si>
    <t>Datum:</t>
  </si>
  <si>
    <t>20. 2. 2020</t>
  </si>
  <si>
    <t>Zadavatel:</t>
  </si>
  <si>
    <t>IČ:</t>
  </si>
  <si>
    <t>SŽDC s.o., SON Hradec Králové</t>
  </si>
  <si>
    <t>DIČ:</t>
  </si>
  <si>
    <t>Uchazeč:</t>
  </si>
  <si>
    <t>Vyplň údaj</t>
  </si>
  <si>
    <t>Projektant:</t>
  </si>
  <si>
    <t>PROINSTAL - Zahradník</t>
  </si>
  <si>
    <t>True</t>
  </si>
  <si>
    <t>Zpracovatel:</t>
  </si>
  <si>
    <t>Ing. Zahradník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</si>
  <si>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</si>
  <si>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</si>
  <si>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</si>
  <si>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</si>
  <si>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</si>
  <si>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</si>
  <si>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</si>
  <si>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</si>
  <si>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</si>
  <si>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</si>
  <si>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</si>
  <si>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</si>
  <si>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</si>
  <si>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</si>
  <si>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</si>
  <si>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</si>
  <si>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</si>
  <si>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</si>
  <si>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</si>
  <si>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</si>
  <si>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</si>
  <si>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</si>
  <si>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</si>
  <si>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</si>
  <si>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</si>
  <si>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</si>
  <si>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</si>
  <si>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</si>
  <si>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</si>
  <si>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</si>
  <si>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</si>
  <si>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</si>
  <si>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</si>
  <si>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</si>
  <si>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</si>
  <si>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</si>
  <si>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</si>
  <si>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</si>
  <si>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</si>
  <si>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</si>
  <si>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</si>
  <si>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</si>
  <si>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</si>
  <si>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</si>
  <si>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</si>
  <si>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</si>
  <si>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</si>
  <si>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</si>
  <si>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</si>
  <si>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</si>
  <si>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</si>
  <si>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</si>
  <si>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</si>
  <si>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</si>
  <si>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</si>
  <si>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</si>
  <si>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</si>
  <si>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</si>
  <si>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</si>
  <si>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</si>
  <si>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</si>
  <si>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OST - OST</t>
  </si>
  <si>
    <t xml:space="preserve">    O01 -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</si>
  <si>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</si>
  <si>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</si>
  <si>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</si>
  <si>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</si>
  <si>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</si>
  <si>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</si>
  <si>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</si>
  <si>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</si>
  <si>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</si>
  <si>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</si>
  <si>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</si>
  <si>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</si>
  <si>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</si>
  <si>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</si>
  <si>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</si>
  <si>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713</t>
  </si>
  <si>
    <t>Izolace tepelné</t>
  </si>
  <si>
    <t>K</t>
  </si>
  <si>
    <t>713463211</t>
  </si>
  <si>
    <t>Montáž izolace tepelné potrubí potrubními pouzdry s Al fólií staženými Al páskou 1x D do 50 mm</t>
  </si>
  <si>
    <t>m</t>
  </si>
  <si>
    <t>CS ÚRS 2020 01</t>
  </si>
  <si>
    <t>16</t>
  </si>
  <si>
    <t>-617458076</t>
  </si>
  <si>
    <t>VV</t>
  </si>
  <si>
    <t>"dle D.1.4.a.-02-04,07-08" 106+31+9+32</t>
  </si>
  <si>
    <t>Součet</t>
  </si>
  <si>
    <t>4</t>
  </si>
  <si>
    <t>M</t>
  </si>
  <si>
    <t>63154571</t>
  </si>
  <si>
    <t>pouzdro izolační potrubní z minerální vlny s Al fólií max. 250/100°C 28/40mm</t>
  </si>
  <si>
    <t>32</t>
  </si>
  <si>
    <t>423854149</t>
  </si>
  <si>
    <t>"dle D.1.4.a.-02-04,07-08 spočítáno programem Cadkon+10% prořez"</t>
  </si>
  <si>
    <t>105,21</t>
  </si>
  <si>
    <t>"zaokrouhlení" 0,79</t>
  </si>
  <si>
    <t>3</t>
  </si>
  <si>
    <t>63154572</t>
  </si>
  <si>
    <t>pouzdro izolační potrubní z minerální vlny s Al fólií max. 250/100°C 35/40mm</t>
  </si>
  <si>
    <t>-269562584</t>
  </si>
  <si>
    <t>30,55</t>
  </si>
  <si>
    <t>"zaokrouhlení" 0,45</t>
  </si>
  <si>
    <t>63154573</t>
  </si>
  <si>
    <t>pouzdro izolační potrubní z minerální vlny s Al fólií max. 250/100°C 42/40mm</t>
  </si>
  <si>
    <t>-1675869835</t>
  </si>
  <si>
    <t>8,83</t>
  </si>
  <si>
    <t>"zaokrouhlení" 0,17</t>
  </si>
  <si>
    <t>5</t>
  </si>
  <si>
    <t>63154574</t>
  </si>
  <si>
    <t>pouzdro izolační potrubní z minerální vlny s Al fólií max. 250/100°C 48/40mm</t>
  </si>
  <si>
    <t>1159556175</t>
  </si>
  <si>
    <t>31,78</t>
  </si>
  <si>
    <t>"zaokrouhlení" 0,22</t>
  </si>
  <si>
    <t>6</t>
  </si>
  <si>
    <t>998713202</t>
  </si>
  <si>
    <t>Přesun hmot procentní pro izolace tepelné v objektech v do 12 m</t>
  </si>
  <si>
    <t>%</t>
  </si>
  <si>
    <t>2014775324</t>
  </si>
  <si>
    <t>721</t>
  </si>
  <si>
    <t>Zdravotechnika - vnitřní kanalizace</t>
  </si>
  <si>
    <t>7</t>
  </si>
  <si>
    <t>721170972</t>
  </si>
  <si>
    <t>Potrubí z PVC krácení trub DN 50</t>
  </si>
  <si>
    <t>kus</t>
  </si>
  <si>
    <t>-1465207773</t>
  </si>
  <si>
    <t>"dle D.1.4.a.-02-06" 1</t>
  </si>
  <si>
    <t>8</t>
  </si>
  <si>
    <t>721170973</t>
  </si>
  <si>
    <t>Potrubí z PVC krácení trub DN 70</t>
  </si>
  <si>
    <t>-281610212</t>
  </si>
  <si>
    <t>9</t>
  </si>
  <si>
    <t>721170975</t>
  </si>
  <si>
    <t>Potrubí z PVC krácení trub DN 125</t>
  </si>
  <si>
    <t>-1124854748</t>
  </si>
  <si>
    <t>"dle D.1.4.a.-02-06" 4</t>
  </si>
  <si>
    <t>10</t>
  </si>
  <si>
    <t>721171913</t>
  </si>
  <si>
    <t>Potrubí z PP propojení potrubí DN 50</t>
  </si>
  <si>
    <t>-1201236250</t>
  </si>
  <si>
    <t>11</t>
  </si>
  <si>
    <t>721171914</t>
  </si>
  <si>
    <t>Potrubí z PP propojení potrubí DN 75</t>
  </si>
  <si>
    <t>-1275883668</t>
  </si>
  <si>
    <t>12</t>
  </si>
  <si>
    <t>721171915</t>
  </si>
  <si>
    <t>Potrubí z PP propojení potrubí DN 110</t>
  </si>
  <si>
    <t>-1423904007</t>
  </si>
  <si>
    <t>13</t>
  </si>
  <si>
    <t>721173401</t>
  </si>
  <si>
    <t>Potrubí kanalizační z PVC SN 4 svodné DN 110</t>
  </si>
  <si>
    <t>733629162</t>
  </si>
  <si>
    <t>"dle D.1.4.a.-02-06"</t>
  </si>
  <si>
    <t>0,96+1,99+2,27</t>
  </si>
  <si>
    <t>"prořez+zaokrouhlení" 0,78</t>
  </si>
  <si>
    <t>14</t>
  </si>
  <si>
    <t>721173402</t>
  </si>
  <si>
    <t>Potrubí kanalizační z PVC SN 4 svodné DN 125</t>
  </si>
  <si>
    <t>1583201714</t>
  </si>
  <si>
    <t>4,48+9,91+15,68+3,50+2,77+7,23+1,10+0,56+2,37+3,03+0,65+2,07</t>
  </si>
  <si>
    <t>"prořez+zaokrouhlení" 3,65</t>
  </si>
  <si>
    <t>721173403</t>
  </si>
  <si>
    <t>Potrubí kanalizační z PVC SN 4 svodné DN 160</t>
  </si>
  <si>
    <t>1588773199</t>
  </si>
  <si>
    <t>5,19</t>
  </si>
  <si>
    <t>"prořez+zaokrouhlení" 0,81</t>
  </si>
  <si>
    <t>721174042</t>
  </si>
  <si>
    <t>Potrubí kanalizační z PP připojovací DN 40</t>
  </si>
  <si>
    <t>2096866488</t>
  </si>
  <si>
    <t>0,5*6+1</t>
  </si>
  <si>
    <t>"prořez+zaokrouhlení" 1</t>
  </si>
  <si>
    <t>17</t>
  </si>
  <si>
    <t>721174043</t>
  </si>
  <si>
    <t>Potrubí kanalizační z PP připojovací DN 50</t>
  </si>
  <si>
    <t>-76971951</t>
  </si>
  <si>
    <t>2+2+3+1+1+2+0,5++2+4,5+1+1+3+0,5+1,5</t>
  </si>
  <si>
    <t>"prořez+zaokrouhlení" 2</t>
  </si>
  <si>
    <t>18</t>
  </si>
  <si>
    <t>721174044</t>
  </si>
  <si>
    <t>Potrubí kanalizační z PP připojovací DN 75</t>
  </si>
  <si>
    <t>-1686459995</t>
  </si>
  <si>
    <t>0,5</t>
  </si>
  <si>
    <t>"prořez+zaokrouhlení" 0,5</t>
  </si>
  <si>
    <t>19</t>
  </si>
  <si>
    <t>721174045</t>
  </si>
  <si>
    <t>Potrubí kanalizační z PP připojovací DN 110</t>
  </si>
  <si>
    <t>1350111949</t>
  </si>
  <si>
    <t>"dle D.1.4.a.-03-06"</t>
  </si>
  <si>
    <t>0,5+1+0,5+1+1+1+0,5+2,5+0,5+0,5</t>
  </si>
  <si>
    <t>20</t>
  </si>
  <si>
    <t>721175111</t>
  </si>
  <si>
    <t>Potrubí kanalizační z PP odpadní vysoce odhlučněné třívrstvé DN 75</t>
  </si>
  <si>
    <t>-361515530</t>
  </si>
  <si>
    <t>3+5+1,5+0,5</t>
  </si>
  <si>
    <t>721175112</t>
  </si>
  <si>
    <t>Potrubí kanalizační z PP odpadní vysoce odhlučněné třívrstvé DN 110</t>
  </si>
  <si>
    <t>1983990609</t>
  </si>
  <si>
    <t>15+4+3+4+5,5+12+9+13,5+3+4+1,5+3,5+4+3</t>
  </si>
  <si>
    <t>"prořez+zaokrouhlení" 4</t>
  </si>
  <si>
    <t>22</t>
  </si>
  <si>
    <t>721194104</t>
  </si>
  <si>
    <t>Vyvedení a upevnění odpadních výpustek DN 40</t>
  </si>
  <si>
    <t>1461878932</t>
  </si>
  <si>
    <t>23</t>
  </si>
  <si>
    <t>721194105</t>
  </si>
  <si>
    <t>Vyvedení a upevnění odpadních výpustek DN 50</t>
  </si>
  <si>
    <t>1639853859</t>
  </si>
  <si>
    <t>24</t>
  </si>
  <si>
    <t>721194109</t>
  </si>
  <si>
    <t>Vyvedení a upevnění odpadních výpustek DN 100</t>
  </si>
  <si>
    <t>957476743</t>
  </si>
  <si>
    <t>25</t>
  </si>
  <si>
    <t>551618410R02</t>
  </si>
  <si>
    <t xml:space="preserve">podomítková vodní zápachová uzávěrka s hygienickým adaptérem DN 32 pro kondenzát s kuličkou D+M </t>
  </si>
  <si>
    <t>1485372539</t>
  </si>
  <si>
    <t>26</t>
  </si>
  <si>
    <t>551618410R03</t>
  </si>
  <si>
    <t xml:space="preserve">umyvadlová zápachová uzávěrka podomítková DN 40  D+M </t>
  </si>
  <si>
    <t>365412185</t>
  </si>
  <si>
    <t>"dle D.1.4.a.-03-06" 1</t>
  </si>
  <si>
    <t>27</t>
  </si>
  <si>
    <t>721226513R01</t>
  </si>
  <si>
    <t xml:space="preserve">Zápachová uzávěrka podomítková pro pračku a myčku DN 40/50 s přípojem vody </t>
  </si>
  <si>
    <t>478692425</t>
  </si>
  <si>
    <t>28</t>
  </si>
  <si>
    <t>721273153</t>
  </si>
  <si>
    <t>Hlavice ventilační polypropylen PP DN 110</t>
  </si>
  <si>
    <t>-24982138</t>
  </si>
  <si>
    <t>"dle D.1.4.a.-02-06" 3</t>
  </si>
  <si>
    <t>29</t>
  </si>
  <si>
    <t>721290111</t>
  </si>
  <si>
    <t>Zkouška těsnosti potrubí kanalizace vodou do DN 125</t>
  </si>
  <si>
    <t>-2001953274</t>
  </si>
  <si>
    <t>"dle D.1.4.a.-02-06" 6+57</t>
  </si>
  <si>
    <t>30</t>
  </si>
  <si>
    <t>721290112</t>
  </si>
  <si>
    <t>Zkouška těsnosti potrubí kanalizace vodou do DN 200</t>
  </si>
  <si>
    <t>-269494284</t>
  </si>
  <si>
    <t>"dle D.1.4.a.-02-06" 6</t>
  </si>
  <si>
    <t>31</t>
  </si>
  <si>
    <t>721290123</t>
  </si>
  <si>
    <t>Zkouška těsnosti potrubí kanalizace kouřem do DN 300</t>
  </si>
  <si>
    <t>-889918926</t>
  </si>
  <si>
    <t>"dle D.1.4.a.-02-06" 5+27+1+17+10+89</t>
  </si>
  <si>
    <t>998721202</t>
  </si>
  <si>
    <t>Přesun hmot procentní pro vnitřní kanalizace v objektech v do 12 m</t>
  </si>
  <si>
    <t>1954429012</t>
  </si>
  <si>
    <t>722</t>
  </si>
  <si>
    <t>Zdravotechnika - vnitřní vodovod</t>
  </si>
  <si>
    <t>33</t>
  </si>
  <si>
    <t>722130234</t>
  </si>
  <si>
    <t>Potrubí vodovodní ocelové závitové pozinkované svařované běžné DN 32</t>
  </si>
  <si>
    <t>2027398056</t>
  </si>
  <si>
    <t>13,05</t>
  </si>
  <si>
    <t>"zaokrouhlení" 0,95</t>
  </si>
  <si>
    <t>34</t>
  </si>
  <si>
    <t>722130235</t>
  </si>
  <si>
    <t>Potrubí vodovodní ocelové závitové pozinkované svařované běžné DN 40</t>
  </si>
  <si>
    <t>-1146418860</t>
  </si>
  <si>
    <t>19,43</t>
  </si>
  <si>
    <t>"zaokrouhlení" 0,57</t>
  </si>
  <si>
    <t>35</t>
  </si>
  <si>
    <t>722130236</t>
  </si>
  <si>
    <t>Potrubí vodovodní ocelové závitové pozinkované svařované běžné DN 50</t>
  </si>
  <si>
    <t>812443757</t>
  </si>
  <si>
    <t>23,72</t>
  </si>
  <si>
    <t>"zaokrouhlení" 0,28</t>
  </si>
  <si>
    <t>36</t>
  </si>
  <si>
    <t>722130916</t>
  </si>
  <si>
    <t>Potrubí pozinkované závitové přeřezání ocelové trubky do DN 50</t>
  </si>
  <si>
    <t>-1078567972</t>
  </si>
  <si>
    <t>"dle D.1.4.a.-02-04,07-08" 2</t>
  </si>
  <si>
    <t>37</t>
  </si>
  <si>
    <t>722131935</t>
  </si>
  <si>
    <t>Potrubí pozinkované závitové propojení potrubí DN 40</t>
  </si>
  <si>
    <t>205334813</t>
  </si>
  <si>
    <t>"dle D.1.4.a.-02-04,07-08" 1</t>
  </si>
  <si>
    <t>38</t>
  </si>
  <si>
    <t>722131936</t>
  </si>
  <si>
    <t>Potrubí pozinkované závitové propojení potrubí DN 50</t>
  </si>
  <si>
    <t>-1319134366</t>
  </si>
  <si>
    <t>39</t>
  </si>
  <si>
    <t>722173914</t>
  </si>
  <si>
    <t>Potrubí plastové spoje svar polyfuze D do 32 mm</t>
  </si>
  <si>
    <t>398515513</t>
  </si>
  <si>
    <t>40</t>
  </si>
  <si>
    <t>722173916</t>
  </si>
  <si>
    <t>Potrubí plastové spoje svar polyfuze D do 50 mm</t>
  </si>
  <si>
    <t>-1972389204</t>
  </si>
  <si>
    <t>41</t>
  </si>
  <si>
    <t>722173917</t>
  </si>
  <si>
    <t>Potrubí plastové spoje svar polyfuze D do 63 mm</t>
  </si>
  <si>
    <t>-697503729</t>
  </si>
  <si>
    <t>42</t>
  </si>
  <si>
    <t>722174022R01</t>
  </si>
  <si>
    <t>Potrubí vodovodní plastové PPR svar polyfuze PN 22 D 20 x 2,8 mm</t>
  </si>
  <si>
    <t>-595804969</t>
  </si>
  <si>
    <t>91,37</t>
  </si>
  <si>
    <t>"zaokrouhlení" 0,63</t>
  </si>
  <si>
    <t>43</t>
  </si>
  <si>
    <t>722174023R01</t>
  </si>
  <si>
    <t>Potrubí vodovodní plastové PPR svar polyfuze PN 22 D 25 x 3,6 mm</t>
  </si>
  <si>
    <t>858957392</t>
  </si>
  <si>
    <t>199,79</t>
  </si>
  <si>
    <t>"zaokrouhlení" 0,21</t>
  </si>
  <si>
    <t>44</t>
  </si>
  <si>
    <t>722174024R01</t>
  </si>
  <si>
    <t>Potrubí vodovodní plastové PPR svar polyfuze PN 22 D 32 x3,6 mm</t>
  </si>
  <si>
    <t>-1010508076</t>
  </si>
  <si>
    <t>45,43</t>
  </si>
  <si>
    <t>45</t>
  </si>
  <si>
    <t>722174025R01</t>
  </si>
  <si>
    <t>Potrubí vodovodní plastové PPR svar polyfuze PN 22 D 40 x4,5 mm</t>
  </si>
  <si>
    <t>-828415775</t>
  </si>
  <si>
    <t>13,13</t>
  </si>
  <si>
    <t>"zaokrouhlení" 0,87</t>
  </si>
  <si>
    <t>46</t>
  </si>
  <si>
    <t>722174026R01</t>
  </si>
  <si>
    <t>Potrubí vodovodní plastové PPR svar polyfuze PN 22 D 50 x 5,6 mm</t>
  </si>
  <si>
    <t>-913664996</t>
  </si>
  <si>
    <t>85,37</t>
  </si>
  <si>
    <t>47</t>
  </si>
  <si>
    <t>722174027R01</t>
  </si>
  <si>
    <t xml:space="preserve">Potrubí vodovodní plastové PPR svar polyfuze PN 22 D 63 x 7,1 mm </t>
  </si>
  <si>
    <t>-1069210891</t>
  </si>
  <si>
    <t>22,49</t>
  </si>
  <si>
    <t>"zaokrouhlení" 0,51</t>
  </si>
  <si>
    <t>48</t>
  </si>
  <si>
    <t>PC22</t>
  </si>
  <si>
    <t>Uchycení ležatého potrubí - kovová doplňková konstukce pro upevnění uložení potrubí D+M</t>
  </si>
  <si>
    <t>soubo</t>
  </si>
  <si>
    <t>844784881</t>
  </si>
  <si>
    <t>"dle D.1.4.a.-02-04,07-08" 30</t>
  </si>
  <si>
    <t>49</t>
  </si>
  <si>
    <t>722181221</t>
  </si>
  <si>
    <t>Ochrana vodovodního potrubí přilepenými termoizolačními trubicemi z PE tl do 9 mm DN do 22 mm</t>
  </si>
  <si>
    <t>344596399</t>
  </si>
  <si>
    <t>"dle D.1.4.a.-02-04,07-08" 92</t>
  </si>
  <si>
    <t>50</t>
  </si>
  <si>
    <t>722181222</t>
  </si>
  <si>
    <t>Ochrana vodovodního potrubí přilepenými termoizolačními trubicemi z PE tl do 9 mm DN do 45 mm</t>
  </si>
  <si>
    <t>1034926025</t>
  </si>
  <si>
    <t xml:space="preserve">"dle D.1.4.a.-02-04,07-08" </t>
  </si>
  <si>
    <t>(200+46+14)-(106+31+9+29)</t>
  </si>
  <si>
    <t>51</t>
  </si>
  <si>
    <t>722181223</t>
  </si>
  <si>
    <t>Ochrana vodovodního potrubí přilepenými termoizolačními trubicemi z PE tl do 9 mm DN do 63 mm</t>
  </si>
  <si>
    <t>497852862</t>
  </si>
  <si>
    <t>(86+23)-32</t>
  </si>
  <si>
    <t>52</t>
  </si>
  <si>
    <t>722181232</t>
  </si>
  <si>
    <t>Ochrana vodovodního potrubí přilepenými termoizolačními trubicemi z PE tl do 13 mm DN do 45 mm</t>
  </si>
  <si>
    <t>-1501225403</t>
  </si>
  <si>
    <t>22,07+5,39</t>
  </si>
  <si>
    <t>"zaokrouhlení" 1,54</t>
  </si>
  <si>
    <t>53</t>
  </si>
  <si>
    <t>722182012</t>
  </si>
  <si>
    <t>Podpůrný žlab pro potrubí D 25</t>
  </si>
  <si>
    <t>1332257892</t>
  </si>
  <si>
    <t>"dle D.1.4.a.-02-04,07-08" 146</t>
  </si>
  <si>
    <t>54</t>
  </si>
  <si>
    <t>722182013</t>
  </si>
  <si>
    <t>Podpůrný žlab pro potrubí D 32</t>
  </si>
  <si>
    <t>-785139620</t>
  </si>
  <si>
    <t>"dle D.1.4.a.-02-04,07-08" 34</t>
  </si>
  <si>
    <t>55</t>
  </si>
  <si>
    <t>722182014</t>
  </si>
  <si>
    <t>Podpůrný žlab pro potrubí D 40</t>
  </si>
  <si>
    <t>1142510415</t>
  </si>
  <si>
    <t>"dle D.1.4.a.-02-04,07-08" 11</t>
  </si>
  <si>
    <t>56</t>
  </si>
  <si>
    <t>722182015</t>
  </si>
  <si>
    <t>Podpůrný žlab pro potrubí D 50</t>
  </si>
  <si>
    <t>2097473121</t>
  </si>
  <si>
    <t>"dle D.1.4.a.-02-04,07-08" 74</t>
  </si>
  <si>
    <t>57</t>
  </si>
  <si>
    <t>722182016</t>
  </si>
  <si>
    <t>Podpůrný žlab pro potrubí D 63</t>
  </si>
  <si>
    <t>269909784</t>
  </si>
  <si>
    <t>"dle D.1.4.a.-02-04,07-08" 22</t>
  </si>
  <si>
    <t>58</t>
  </si>
  <si>
    <t>722190401</t>
  </si>
  <si>
    <t>Vyvedení a upevnění výpustku do DN 25</t>
  </si>
  <si>
    <t>945874226</t>
  </si>
  <si>
    <t>"dle D.1.4.a.-02-04,07-08" 11+2*3+3+10*2+2*2+3*2+1</t>
  </si>
  <si>
    <t>59</t>
  </si>
  <si>
    <t>722190901</t>
  </si>
  <si>
    <t>Uzavření nebo otevření vodovodního potrubí při opravách</t>
  </si>
  <si>
    <t>-405511130</t>
  </si>
  <si>
    <t>"dle D.1.4.a.-02-04,07-08" 8</t>
  </si>
  <si>
    <t>60</t>
  </si>
  <si>
    <t>722220111</t>
  </si>
  <si>
    <t>Nástěnka pro výtokový ventil G 1/2 s jedním závitem</t>
  </si>
  <si>
    <t>-243654265</t>
  </si>
  <si>
    <t>"dle D.1.4.a.-02-04,07-08" 51</t>
  </si>
  <si>
    <t>61</t>
  </si>
  <si>
    <t>722220231</t>
  </si>
  <si>
    <t>Přechodka dGK PPR PN 20 D 20 x G 1/2 s kovovým vnitřním závitem</t>
  </si>
  <si>
    <t>1667648073</t>
  </si>
  <si>
    <t>"dle D.1.4.a.-02-04,07-08" 12</t>
  </si>
  <si>
    <t>62</t>
  </si>
  <si>
    <t>722220232</t>
  </si>
  <si>
    <t>Přechodka dGK PPR PN 20 D 25 x G 3/4 s kovovým vnitřním závitem</t>
  </si>
  <si>
    <t>1408874507</t>
  </si>
  <si>
    <t>"dle D.1.4.a.-02-04,07-08" 36</t>
  </si>
  <si>
    <t>63</t>
  </si>
  <si>
    <t>722220233</t>
  </si>
  <si>
    <t>Přechodka dGK PPR PN 20 D 32 x G 1 s kovovým vnitřním závitem</t>
  </si>
  <si>
    <t>-1035325799</t>
  </si>
  <si>
    <t>"dle D.1.4.a.-02-04,07-08" 4</t>
  </si>
  <si>
    <t>64</t>
  </si>
  <si>
    <t>722220235</t>
  </si>
  <si>
    <t>Přechodka dGK PPR PN 20 D 50 x G 6/4 s kovovým vnitřním závitem</t>
  </si>
  <si>
    <t>720859606</t>
  </si>
  <si>
    <t>65</t>
  </si>
  <si>
    <t>722220236</t>
  </si>
  <si>
    <t>Přechodka dGK PPR PN 20 D 63 x G 2 s kovovým vnitřním závitem</t>
  </si>
  <si>
    <t>2129166784</t>
  </si>
  <si>
    <t>"dle D.1.4.a.-02-04,07-08" 6</t>
  </si>
  <si>
    <t>66</t>
  </si>
  <si>
    <t>722224115</t>
  </si>
  <si>
    <t>Kohout plnicí nebo vypouštěcí G 1/2 PN 10 s jedním závitem</t>
  </si>
  <si>
    <t>1082373482</t>
  </si>
  <si>
    <t>67</t>
  </si>
  <si>
    <t>722230103</t>
  </si>
  <si>
    <t>Ventil přímý G 1 se dvěma závity</t>
  </si>
  <si>
    <t>-15246093</t>
  </si>
  <si>
    <t>68</t>
  </si>
  <si>
    <t>722230105</t>
  </si>
  <si>
    <t>Ventil přímý G 6/4 se dvěma závity</t>
  </si>
  <si>
    <t>55030248</t>
  </si>
  <si>
    <t>69</t>
  </si>
  <si>
    <t>722230106</t>
  </si>
  <si>
    <t>Ventil přímý G 2 se dvěma závity</t>
  </si>
  <si>
    <t>114876830</t>
  </si>
  <si>
    <t>70</t>
  </si>
  <si>
    <t>722230111</t>
  </si>
  <si>
    <t>Ventil přímý G 1/2 s odvodněním a dvěma závity</t>
  </si>
  <si>
    <t>104397483</t>
  </si>
  <si>
    <t>71</t>
  </si>
  <si>
    <t>722230112</t>
  </si>
  <si>
    <t>Ventil přímý G 3/4 s odvodněním a dvěma závity</t>
  </si>
  <si>
    <t>-149916016</t>
  </si>
  <si>
    <t>"dle D.1.4.a.-02-04,07-08" 18</t>
  </si>
  <si>
    <t>72</t>
  </si>
  <si>
    <t>722230113</t>
  </si>
  <si>
    <t>Ventil přímý G 1 s odvodněním a dvěma závity</t>
  </si>
  <si>
    <t>573674595</t>
  </si>
  <si>
    <t>73</t>
  </si>
  <si>
    <t>722230115</t>
  </si>
  <si>
    <t>Ventil přímý G 6/4 s odvodněním a dvěma závity</t>
  </si>
  <si>
    <t>238848236</t>
  </si>
  <si>
    <t>74</t>
  </si>
  <si>
    <t>722230116</t>
  </si>
  <si>
    <t>Ventil přímý G 2 s odvodněním a dvěma závity</t>
  </si>
  <si>
    <t>1624520470</t>
  </si>
  <si>
    <t>75</t>
  </si>
  <si>
    <t>722231072</t>
  </si>
  <si>
    <t>Ventil zpětný mosazný G 1/2 PN 10 do 110°C se dvěma závity</t>
  </si>
  <si>
    <t>-1758974725</t>
  </si>
  <si>
    <t>76</t>
  </si>
  <si>
    <t>722231073</t>
  </si>
  <si>
    <t>Ventil zpětný mosazný G 3/4 PN 10 do 110°C se dvěma závity</t>
  </si>
  <si>
    <t>551111603</t>
  </si>
  <si>
    <t>77</t>
  </si>
  <si>
    <t>722231076</t>
  </si>
  <si>
    <t>Ventil zpětný mosazný G 6/4 PN 10 do 110°C se dvěma závity</t>
  </si>
  <si>
    <t>-188819637</t>
  </si>
  <si>
    <t>78</t>
  </si>
  <si>
    <t>722232171</t>
  </si>
  <si>
    <t>Kohout kulový rohový G 1/2 PN 42 do 185°C plnoprůtokový s vnějším a vnitřním závitem</t>
  </si>
  <si>
    <t>704288553</t>
  </si>
  <si>
    <t>"dle D.1.4.a.-02-04,07-08" 10*2+2*2</t>
  </si>
  <si>
    <t>79</t>
  </si>
  <si>
    <t>722234263</t>
  </si>
  <si>
    <t>Filtr mosazný G 1/2 PN 20 do 80°C s 2x vnitřním závitem</t>
  </si>
  <si>
    <t>-879092883</t>
  </si>
  <si>
    <t>80</t>
  </si>
  <si>
    <t>722234264</t>
  </si>
  <si>
    <t>Filtr mosazný G 3/4 PN 20 do 80°C s 2x vnitřním závitem</t>
  </si>
  <si>
    <t>681364398</t>
  </si>
  <si>
    <t>81</t>
  </si>
  <si>
    <t>722239101</t>
  </si>
  <si>
    <t>Montáž armatur vodovodních se dvěma závity G 1/2</t>
  </si>
  <si>
    <t>331353291</t>
  </si>
  <si>
    <t>"dle D.1.4.a.-02-04,07-08" 5</t>
  </si>
  <si>
    <t>82</t>
  </si>
  <si>
    <t>PC107</t>
  </si>
  <si>
    <t>Vyvaž. ventil TA STAD DN 15</t>
  </si>
  <si>
    <t>2125676969</t>
  </si>
  <si>
    <t>83</t>
  </si>
  <si>
    <t>PC1071</t>
  </si>
  <si>
    <t>Vyvaž. ventil TA STAD DN 15 s vyp.</t>
  </si>
  <si>
    <t>245190537</t>
  </si>
  <si>
    <t>"dle D.1.4.a.-02-04,07-08" 3</t>
  </si>
  <si>
    <t>84</t>
  </si>
  <si>
    <t>722250133</t>
  </si>
  <si>
    <t>Hydrantový systém s tvarově stálou hadicí D 25 x 30 m celoplechový</t>
  </si>
  <si>
    <t>soubor</t>
  </si>
  <si>
    <t>-1942444021</t>
  </si>
  <si>
    <t>85</t>
  </si>
  <si>
    <t>722262302R01</t>
  </si>
  <si>
    <t>Vodoměr závitový vícevtokový suchoběžný do 40°C G 1 x 260 mm Qn 6 m3/h horizontální</t>
  </si>
  <si>
    <t>1507723189</t>
  </si>
  <si>
    <t>86</t>
  </si>
  <si>
    <t>722263214R01</t>
  </si>
  <si>
    <t>Patní měřič TeV osazený šroubovým nerezovým výměníkem 3kW DN 25 6m3/hod, trvalý chod čerpadla D+M</t>
  </si>
  <si>
    <t>-1386961796</t>
  </si>
  <si>
    <t>87</t>
  </si>
  <si>
    <t>722290226</t>
  </si>
  <si>
    <t>Zkouška těsnosti vodovodního potrubí závitového do DN 50</t>
  </si>
  <si>
    <t>-1004563339</t>
  </si>
  <si>
    <t>"dle D.1.4.a.-02-04,07-08" 519</t>
  </si>
  <si>
    <t>88</t>
  </si>
  <si>
    <t>722290234</t>
  </si>
  <si>
    <t>Proplach a dezinfekce vodovodního potrubí do DN 80</t>
  </si>
  <si>
    <t>1780703774</t>
  </si>
  <si>
    <t>89</t>
  </si>
  <si>
    <t>998722202</t>
  </si>
  <si>
    <t>Přesun hmot procentní pro vnitřní vodovod v objektech v do 12 m</t>
  </si>
  <si>
    <t>-897139305</t>
  </si>
  <si>
    <t>725</t>
  </si>
  <si>
    <t>Zdravotechnika - zařizovací předměty</t>
  </si>
  <si>
    <t>90</t>
  </si>
  <si>
    <t>725112022</t>
  </si>
  <si>
    <t>Klozet keramický závěsný na nosné stěny s hlubokým splachováním odpad vodorovný</t>
  </si>
  <si>
    <t>2133960404</t>
  </si>
  <si>
    <t>"dle D.1.4.a.-01-07" 8</t>
  </si>
  <si>
    <t>91</t>
  </si>
  <si>
    <t>725119125</t>
  </si>
  <si>
    <t>Montáž klozetových mís závěsných na nosné stěny</t>
  </si>
  <si>
    <t>-592719634</t>
  </si>
  <si>
    <t>"dle D.1.4.a.-01-07" 2</t>
  </si>
  <si>
    <t>92</t>
  </si>
  <si>
    <t>642360510R01</t>
  </si>
  <si>
    <t>klozet keramický závěsný hluboké splachování handicap bílý vč. pneumat.odd. splachování a desky</t>
  </si>
  <si>
    <t>161951673</t>
  </si>
  <si>
    <t>"dle D.1.4.a.-01-07" 1</t>
  </si>
  <si>
    <t>93</t>
  </si>
  <si>
    <t>55167394</t>
  </si>
  <si>
    <t>sedátko klozetové duroplastové bílé antibakteriální</t>
  </si>
  <si>
    <t>254061027</t>
  </si>
  <si>
    <t>"dle D.1.4.a.-01-07" 8+1</t>
  </si>
  <si>
    <t>94</t>
  </si>
  <si>
    <t>725121525</t>
  </si>
  <si>
    <t>Pisoárový záchodek automatický s radarovým senzorem</t>
  </si>
  <si>
    <t>937606710</t>
  </si>
  <si>
    <t>"dle D.1.4.a.-01-07" 3</t>
  </si>
  <si>
    <t>95</t>
  </si>
  <si>
    <t>725211603</t>
  </si>
  <si>
    <t>Umyvadlo keramické bílé šířky 600 mm bez krytu na sifon připevněné na stěnu šrouby</t>
  </si>
  <si>
    <t>-890753144</t>
  </si>
  <si>
    <t>"dle D.1.4.a.-01-07" 6+3</t>
  </si>
  <si>
    <t>96</t>
  </si>
  <si>
    <t>64211009</t>
  </si>
  <si>
    <t>kryt sifonu keramický bílý 210x285x345mm</t>
  </si>
  <si>
    <t>1523863591</t>
  </si>
  <si>
    <t>97</t>
  </si>
  <si>
    <t>725211681</t>
  </si>
  <si>
    <t>Umyvadlo keramické bílé zdravotní šířky 640 mm připevněné na stěnu šrouby</t>
  </si>
  <si>
    <t>-893727805</t>
  </si>
  <si>
    <t>98</t>
  </si>
  <si>
    <t>725241112</t>
  </si>
  <si>
    <t>Vanička sprchová akrylátová čtvercová 900x900 mm</t>
  </si>
  <si>
    <t>-1206478640</t>
  </si>
  <si>
    <t>"dle D.1.4.a.-01-07" 4</t>
  </si>
  <si>
    <t>99</t>
  </si>
  <si>
    <t>725244906</t>
  </si>
  <si>
    <t>Montáž zástěny sprchové do niky</t>
  </si>
  <si>
    <t>357191888</t>
  </si>
  <si>
    <t>100</t>
  </si>
  <si>
    <t>55484335</t>
  </si>
  <si>
    <t>kout sprchový do niky posuvné dveře třídílné 900x1900mm</t>
  </si>
  <si>
    <t>-1237969718</t>
  </si>
  <si>
    <t>101</t>
  </si>
  <si>
    <t>725339111</t>
  </si>
  <si>
    <t>Montáž výlevky</t>
  </si>
  <si>
    <t>-517309393</t>
  </si>
  <si>
    <t>102</t>
  </si>
  <si>
    <t>64271101R01</t>
  </si>
  <si>
    <t>výlevka keramická bílá závěsná s plastovou mřížkou</t>
  </si>
  <si>
    <t>-1408584809</t>
  </si>
  <si>
    <t>103</t>
  </si>
  <si>
    <t>725319111</t>
  </si>
  <si>
    <t>Montáž dřezu ostatních typů</t>
  </si>
  <si>
    <t>-1615366229</t>
  </si>
  <si>
    <t>104</t>
  </si>
  <si>
    <t>725813112</t>
  </si>
  <si>
    <t>Ventil rohový pračkový G 3/4</t>
  </si>
  <si>
    <t>2050326107</t>
  </si>
  <si>
    <t>105</t>
  </si>
  <si>
    <t>725821312</t>
  </si>
  <si>
    <t>Baterie dřezová nástěnná páková s otáčivým kulatým ústím a délkou ramínka 210 mm</t>
  </si>
  <si>
    <t>-1685334164</t>
  </si>
  <si>
    <t>106</t>
  </si>
  <si>
    <t>725821325</t>
  </si>
  <si>
    <t>Baterie dřezová stojánková páková s otáčivým kulatým ústím a délkou ramínka 220 mm</t>
  </si>
  <si>
    <t>961267958</t>
  </si>
  <si>
    <t>107</t>
  </si>
  <si>
    <t>725822611</t>
  </si>
  <si>
    <t>Baterie umyvadlová stojánková páková bez výpusti</t>
  </si>
  <si>
    <t>-1233760291</t>
  </si>
  <si>
    <t>"dle D.1.4.a.-01-07" 10</t>
  </si>
  <si>
    <t>108</t>
  </si>
  <si>
    <t>725841311</t>
  </si>
  <si>
    <t>Baterie sprchová nástěnná páková</t>
  </si>
  <si>
    <t>-1629915538</t>
  </si>
  <si>
    <t>109</t>
  </si>
  <si>
    <t>725980123</t>
  </si>
  <si>
    <t>Dvířka 30/30</t>
  </si>
  <si>
    <t>-565482283</t>
  </si>
  <si>
    <t>"dle D.1.4.a.-01-07" 18</t>
  </si>
  <si>
    <t>110</t>
  </si>
  <si>
    <t>PC2582</t>
  </si>
  <si>
    <t>Dvířka do SDK podhledu 30/30 mm požární D+M</t>
  </si>
  <si>
    <t>-973442392</t>
  </si>
  <si>
    <t>111</t>
  </si>
  <si>
    <t>998725202</t>
  </si>
  <si>
    <t>Přesun hmot procentní pro zařizovací předměty v objektech v do 12 m</t>
  </si>
  <si>
    <t>-81824083</t>
  </si>
  <si>
    <t>726</t>
  </si>
  <si>
    <t>Zdravotechnika - předstěnové instalace</t>
  </si>
  <si>
    <t>112</t>
  </si>
  <si>
    <t>726131001</t>
  </si>
  <si>
    <t>Instalační předstěna - umyvadlo do v 1120 mm se stojánkovou baterií do lehkých stěn s kovovou kcí</t>
  </si>
  <si>
    <t>-870546094</t>
  </si>
  <si>
    <t>113</t>
  </si>
  <si>
    <t>726131021</t>
  </si>
  <si>
    <t>Instalační předstěna - pisoár v 1300 mm do lehkých stěn s kovovou kcí</t>
  </si>
  <si>
    <t>-1312959260</t>
  </si>
  <si>
    <t>114</t>
  </si>
  <si>
    <t>726131041</t>
  </si>
  <si>
    <t>Instalační předstěna - klozet závěsný v 1120 mm s ovládáním zepředu do lehkých stěn s kovovou kcí</t>
  </si>
  <si>
    <t>1687823351</t>
  </si>
  <si>
    <t>115</t>
  </si>
  <si>
    <t>726131041R01</t>
  </si>
  <si>
    <t xml:space="preserve">Instalační předstěna - výlevka závěsná v 1460 mm s ovládáním zepředu do lehkých stěn s kovovou kcí </t>
  </si>
  <si>
    <t>87537297</t>
  </si>
  <si>
    <t>116</t>
  </si>
  <si>
    <t>726131043</t>
  </si>
  <si>
    <t>Instalační předstěna - klozet závěsný v 1120 mm s ovládáním zepředu pro postižené do stěn s kov kcí</t>
  </si>
  <si>
    <t>353430816</t>
  </si>
  <si>
    <t>117</t>
  </si>
  <si>
    <t>998726212</t>
  </si>
  <si>
    <t>Přesun hmot procentní pro instalační prefabrikáty v objektech v do 12 m</t>
  </si>
  <si>
    <t>-113509384</t>
  </si>
  <si>
    <t>727</t>
  </si>
  <si>
    <t>Zdravotechnika - požární ochrana</t>
  </si>
  <si>
    <t>118</t>
  </si>
  <si>
    <t>727111342R01</t>
  </si>
  <si>
    <t>Prostup potrubí D 25 mm stěnou  včetně dodatečné izolace požární odolnost EI 180 vč. idnetifikačního štítku</t>
  </si>
  <si>
    <t>-1190024293</t>
  </si>
  <si>
    <t>"dle D.1.4.a.-02-04,06-07" 6</t>
  </si>
  <si>
    <t>119</t>
  </si>
  <si>
    <t>727111344R01</t>
  </si>
  <si>
    <t>Prostup potrubí D 33 mm stěnou  včetně dodatečné izolace požární odolnost EI 180 vč. idnetifikačního štítku</t>
  </si>
  <si>
    <t>1184546280</t>
  </si>
  <si>
    <t>"dle D.1.4.a.-02-04,06-07" 2</t>
  </si>
  <si>
    <t>120</t>
  </si>
  <si>
    <t>727111346R01</t>
  </si>
  <si>
    <t>Prostup potrubí D 54 mm stěnou včetně dodatečné izolace požární odolnost EI 180 vč. idnetifikačního štítku</t>
  </si>
  <si>
    <t>768094981</t>
  </si>
  <si>
    <t>"dle D.1.4.a.-02-04,06-07" 3</t>
  </si>
  <si>
    <t>121</t>
  </si>
  <si>
    <t>727121107R01</t>
  </si>
  <si>
    <t>Protipožární manžeta D 110 mm z jedné strany dělící konstrukce požární odolnost EI 90 vč. identifikačního štítku</t>
  </si>
  <si>
    <t>-1047702418</t>
  </si>
  <si>
    <t>"dle D.1.4.a.-06" 3</t>
  </si>
  <si>
    <t>OST</t>
  </si>
  <si>
    <t>O01</t>
  </si>
  <si>
    <t>HZS</t>
  </si>
  <si>
    <t>122</t>
  </si>
  <si>
    <t>0001</t>
  </si>
  <si>
    <t>Vyvážení systému TeV vyvažovacím přístrojem</t>
  </si>
  <si>
    <t>512</t>
  </si>
  <si>
    <t>-1055264315</t>
  </si>
  <si>
    <t>123</t>
  </si>
  <si>
    <t>0002</t>
  </si>
  <si>
    <t>Bakteriologický rozbor vody včetně dokladu o nezávadnosti</t>
  </si>
  <si>
    <t>943587281</t>
  </si>
  <si>
    <t>124</t>
  </si>
  <si>
    <t>0003</t>
  </si>
  <si>
    <t>Demontáže ZTI</t>
  </si>
  <si>
    <t>1770406471</t>
  </si>
  <si>
    <t>Správa železnic, Stavební správa východ, Nerudova 1, 779 00 Olomouc</t>
  </si>
  <si>
    <t>Rekonstrukce vnitřních prostor žst. Choceň -  ZTI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</si>
</sst>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6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6</v>
      </c>
    </row>
    <row r="5" spans="1:74" s="1" customFormat="1" ht="12" customHeight="1">
      <c r="B5" s="20"/>
      <c r="D5" s="24" t="s">
        <v>12</v>
      </c>
      <c r="K5" s="237" t="s">
        <v>13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20"/>
      <c r="BE5" s="234" t="s">
        <v>14</v>
      </c>
      <c r="BS5" s="17" t="s">
        <v>15</v>
      </c>
    </row>
    <row r="6" spans="1:74" s="1" customFormat="1" ht="36.950000000000003" customHeight="1">
      <c r="B6" s="20"/>
      <c r="D6" s="26" t="s">
        <v>16</v>
      </c>
      <c r="K6" s="23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20"/>
      <c r="BE6" s="235"/>
      <c r="BS6" s="17" t="s">
        <v>18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35"/>
      <c r="BS7" s="17" t="s">
        <v>21</v>
      </c>
    </row>
    <row r="8" spans="1:74" s="1" customFormat="1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35"/>
      <c r="BS8" s="17" t="s">
        <v>15</v>
      </c>
    </row>
    <row r="9" spans="1:74" s="1" customFormat="1" ht="14.45" customHeight="1">
      <c r="B9" s="20"/>
      <c r="AR9" s="20"/>
      <c r="BE9" s="235"/>
      <c r="BS9" s="17" t="s">
        <v>15</v>
      </c>
    </row>
    <row r="10" spans="1:74" s="1" customFormat="1" ht="12" customHeight="1">
      <c r="B10" s="20"/>
      <c r="D10" s="27" t="s">
        <v>26</v>
      </c>
      <c r="AK10" s="27" t="s">
        <v>27</v>
      </c>
      <c r="AN10" s="25" t="s">
        <v>1</v>
      </c>
      <c r="AR10" s="20"/>
      <c r="BE10" s="235"/>
      <c r="BS10" s="17" t="s">
        <v>18</v>
      </c>
    </row>
    <row r="11" spans="1:74" s="1" customFormat="1" ht="18.399999999999999" customHeight="1">
      <c r="B11" s="20"/>
      <c r="E11" s="25" t="s">
        <v>28</v>
      </c>
      <c r="AK11" s="27" t="s">
        <v>29</v>
      </c>
      <c r="AN11" s="25" t="s">
        <v>1</v>
      </c>
      <c r="AR11" s="20"/>
      <c r="BE11" s="235"/>
      <c r="BS11" s="17" t="s">
        <v>18</v>
      </c>
    </row>
    <row r="12" spans="1:74" s="1" customFormat="1" ht="6.95" customHeight="1">
      <c r="B12" s="20"/>
      <c r="AR12" s="20"/>
      <c r="BE12" s="235"/>
      <c r="BS12" s="17" t="s">
        <v>18</v>
      </c>
    </row>
    <row r="13" spans="1:74" s="1" customFormat="1" ht="12" customHeight="1">
      <c r="B13" s="20"/>
      <c r="D13" s="27" t="s">
        <v>30</v>
      </c>
      <c r="AK13" s="27" t="s">
        <v>27</v>
      </c>
      <c r="AN13" s="29" t="s">
        <v>31</v>
      </c>
      <c r="AR13" s="20"/>
      <c r="BE13" s="235"/>
      <c r="BS13" s="17" t="s">
        <v>15</v>
      </c>
    </row>
    <row r="14" spans="1:74" ht="12.75">
      <c r="B14" s="20"/>
      <c r="E14" s="239" t="s">
        <v>31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7" t="s">
        <v>29</v>
      </c>
      <c r="AN14" s="29" t="s">
        <v>31</v>
      </c>
      <c r="AR14" s="20"/>
      <c r="BE14" s="235"/>
      <c r="BS14" s="17" t="s">
        <v>15</v>
      </c>
    </row>
    <row r="15" spans="1:74" s="1" customFormat="1" ht="6.95" customHeight="1">
      <c r="B15" s="20"/>
      <c r="AR15" s="20"/>
      <c r="BE15" s="235"/>
      <c r="BS15" s="17" t="s">
        <v>3</v>
      </c>
    </row>
    <row r="16" spans="1:74" s="1" customFormat="1" ht="12" customHeight="1">
      <c r="B16" s="20"/>
      <c r="D16" s="27" t="s">
        <v>32</v>
      </c>
      <c r="AK16" s="27" t="s">
        <v>27</v>
      </c>
      <c r="AN16" s="25" t="s">
        <v>1</v>
      </c>
      <c r="AR16" s="20"/>
      <c r="BE16" s="235"/>
      <c r="BS16" s="17" t="s">
        <v>3</v>
      </c>
    </row>
    <row r="17" spans="1:71" s="1" customFormat="1" ht="18.399999999999999" customHeight="1">
      <c r="B17" s="20"/>
      <c r="E17" s="25" t="s">
        <v>33</v>
      </c>
      <c r="AK17" s="27" t="s">
        <v>29</v>
      </c>
      <c r="AN17" s="25" t="s">
        <v>1</v>
      </c>
      <c r="AR17" s="20"/>
      <c r="BE17" s="235"/>
      <c r="BS17" s="17" t="s">
        <v>34</v>
      </c>
    </row>
    <row r="18" spans="1:71" s="1" customFormat="1" ht="6.95" customHeight="1">
      <c r="B18" s="20"/>
      <c r="AR18" s="20"/>
      <c r="BE18" s="235"/>
      <c r="BS18" s="17" t="s">
        <v>15</v>
      </c>
    </row>
    <row r="19" spans="1:71" s="1" customFormat="1" ht="12" customHeight="1">
      <c r="B19" s="20"/>
      <c r="D19" s="27" t="s">
        <v>35</v>
      </c>
      <c r="AK19" s="27" t="s">
        <v>27</v>
      </c>
      <c r="AN19" s="25" t="s">
        <v>1</v>
      </c>
      <c r="AR19" s="20"/>
      <c r="BE19" s="235"/>
      <c r="BS19" s="17" t="s">
        <v>15</v>
      </c>
    </row>
    <row r="20" spans="1:71" s="1" customFormat="1" ht="18.399999999999999" customHeight="1">
      <c r="B20" s="20"/>
      <c r="E20" s="25" t="s">
        <v>36</v>
      </c>
      <c r="AK20" s="27" t="s">
        <v>29</v>
      </c>
      <c r="AN20" s="25" t="s">
        <v>1</v>
      </c>
      <c r="AR20" s="20"/>
      <c r="BE20" s="235"/>
      <c r="BS20" s="17" t="s">
        <v>34</v>
      </c>
    </row>
    <row r="21" spans="1:71" s="1" customFormat="1" ht="6.95" customHeight="1">
      <c r="B21" s="20"/>
      <c r="AR21" s="20"/>
      <c r="BE21" s="235"/>
    </row>
    <row r="22" spans="1:71" s="1" customFormat="1" ht="12" customHeight="1">
      <c r="B22" s="20"/>
      <c r="D22" s="27" t="s">
        <v>37</v>
      </c>
      <c r="AR22" s="20"/>
      <c r="BE22" s="235"/>
    </row>
    <row r="23" spans="1:71" s="1" customFormat="1" ht="16.5" customHeight="1">
      <c r="B23" s="20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20"/>
      <c r="BE23" s="235"/>
    </row>
    <row r="24" spans="1:71" s="1" customFormat="1" ht="6.95" customHeight="1">
      <c r="B24" s="20"/>
      <c r="AR24" s="20"/>
      <c r="BE24" s="23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5"/>
    </row>
    <row r="26" spans="1:71" s="2" customFormat="1" ht="25.9" customHeight="1">
      <c r="A26" s="32"/>
      <c r="B26" s="33"/>
      <c r="C26" s="32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2">
        <f>ROUND(AG94,2)</f>
        <v>0</v>
      </c>
      <c r="AL26" s="243"/>
      <c r="AM26" s="243"/>
      <c r="AN26" s="243"/>
      <c r="AO26" s="243"/>
      <c r="AP26" s="32"/>
      <c r="AQ26" s="32"/>
      <c r="AR26" s="33"/>
      <c r="BE26" s="23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4" t="s">
        <v>39</v>
      </c>
      <c r="M28" s="244"/>
      <c r="N28" s="244"/>
      <c r="O28" s="244"/>
      <c r="P28" s="244"/>
      <c r="Q28" s="32"/>
      <c r="R28" s="32"/>
      <c r="S28" s="32"/>
      <c r="T28" s="32"/>
      <c r="U28" s="32"/>
      <c r="V28" s="32"/>
      <c r="W28" s="244" t="s">
        <v>40</v>
      </c>
      <c r="X28" s="244"/>
      <c r="Y28" s="244"/>
      <c r="Z28" s="244"/>
      <c r="AA28" s="244"/>
      <c r="AB28" s="244"/>
      <c r="AC28" s="244"/>
      <c r="AD28" s="244"/>
      <c r="AE28" s="244"/>
      <c r="AF28" s="32"/>
      <c r="AG28" s="32"/>
      <c r="AH28" s="32"/>
      <c r="AI28" s="32"/>
      <c r="AJ28" s="32"/>
      <c r="AK28" s="244" t="s">
        <v>41</v>
      </c>
      <c r="AL28" s="244"/>
      <c r="AM28" s="244"/>
      <c r="AN28" s="244"/>
      <c r="AO28" s="244"/>
      <c r="AP28" s="32"/>
      <c r="AQ28" s="32"/>
      <c r="AR28" s="33"/>
      <c r="BE28" s="235"/>
    </row>
    <row r="29" spans="1:71" s="3" customFormat="1" ht="14.45" customHeight="1">
      <c r="B29" s="37"/>
      <c r="D29" s="27" t="s">
        <v>42</v>
      </c>
      <c r="F29" s="27" t="s">
        <v>43</v>
      </c>
      <c r="L29" s="229">
        <v>0.21</v>
      </c>
      <c r="M29" s="228"/>
      <c r="N29" s="228"/>
      <c r="O29" s="228"/>
      <c r="P29" s="228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K29" s="227">
        <f>ROUND(AV94, 2)</f>
        <v>0</v>
      </c>
      <c r="AL29" s="228"/>
      <c r="AM29" s="228"/>
      <c r="AN29" s="228"/>
      <c r="AO29" s="228"/>
      <c r="AR29" s="37"/>
      <c r="BE29" s="236"/>
    </row>
    <row r="30" spans="1:71" s="3" customFormat="1" ht="14.45" customHeight="1">
      <c r="B30" s="37"/>
      <c r="F30" s="27" t="s">
        <v>44</v>
      </c>
      <c r="L30" s="229">
        <v>0.15</v>
      </c>
      <c r="M30" s="228"/>
      <c r="N30" s="228"/>
      <c r="O30" s="228"/>
      <c r="P30" s="228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K30" s="227">
        <f>ROUND(AW94, 2)</f>
        <v>0</v>
      </c>
      <c r="AL30" s="228"/>
      <c r="AM30" s="228"/>
      <c r="AN30" s="228"/>
      <c r="AO30" s="228"/>
      <c r="AR30" s="37"/>
      <c r="BE30" s="236"/>
    </row>
    <row r="31" spans="1:71" s="3" customFormat="1" ht="14.45" hidden="1" customHeight="1">
      <c r="B31" s="37"/>
      <c r="F31" s="27" t="s">
        <v>45</v>
      </c>
      <c r="L31" s="229">
        <v>0.21</v>
      </c>
      <c r="M31" s="228"/>
      <c r="N31" s="228"/>
      <c r="O31" s="228"/>
      <c r="P31" s="228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K31" s="227">
        <v>0</v>
      </c>
      <c r="AL31" s="228"/>
      <c r="AM31" s="228"/>
      <c r="AN31" s="228"/>
      <c r="AO31" s="228"/>
      <c r="AR31" s="37"/>
      <c r="BE31" s="236"/>
    </row>
    <row r="32" spans="1:71" s="3" customFormat="1" ht="14.45" hidden="1" customHeight="1">
      <c r="B32" s="37"/>
      <c r="F32" s="27" t="s">
        <v>46</v>
      </c>
      <c r="L32" s="229">
        <v>0.15</v>
      </c>
      <c r="M32" s="228"/>
      <c r="N32" s="228"/>
      <c r="O32" s="228"/>
      <c r="P32" s="228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K32" s="227">
        <v>0</v>
      </c>
      <c r="AL32" s="228"/>
      <c r="AM32" s="228"/>
      <c r="AN32" s="228"/>
      <c r="AO32" s="228"/>
      <c r="AR32" s="37"/>
      <c r="BE32" s="236"/>
    </row>
    <row r="33" spans="1:57" s="3" customFormat="1" ht="14.45" hidden="1" customHeight="1">
      <c r="B33" s="37"/>
      <c r="F33" s="27" t="s">
        <v>47</v>
      </c>
      <c r="L33" s="229">
        <v>0</v>
      </c>
      <c r="M33" s="228"/>
      <c r="N33" s="228"/>
      <c r="O33" s="228"/>
      <c r="P33" s="228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K33" s="227">
        <v>0</v>
      </c>
      <c r="AL33" s="228"/>
      <c r="AM33" s="228"/>
      <c r="AN33" s="228"/>
      <c r="AO33" s="228"/>
      <c r="AR33" s="37"/>
      <c r="BE33" s="23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5"/>
    </row>
    <row r="35" spans="1:57" s="2" customFormat="1" ht="25.9" customHeight="1">
      <c r="A35" s="32"/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30" t="s">
        <v>50</v>
      </c>
      <c r="Y35" s="231"/>
      <c r="Z35" s="231"/>
      <c r="AA35" s="231"/>
      <c r="AB35" s="231"/>
      <c r="AC35" s="40"/>
      <c r="AD35" s="40"/>
      <c r="AE35" s="40"/>
      <c r="AF35" s="40"/>
      <c r="AG35" s="40"/>
      <c r="AH35" s="40"/>
      <c r="AI35" s="40"/>
      <c r="AJ35" s="40"/>
      <c r="AK35" s="232">
        <f>SUM(AK26:AK33)</f>
        <v>0</v>
      </c>
      <c r="AL35" s="231"/>
      <c r="AM35" s="231"/>
      <c r="AN35" s="231"/>
      <c r="AO35" s="233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52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53</v>
      </c>
      <c r="AI60" s="35"/>
      <c r="AJ60" s="35"/>
      <c r="AK60" s="35"/>
      <c r="AL60" s="35"/>
      <c r="AM60" s="45" t="s">
        <v>54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56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53</v>
      </c>
      <c r="AI75" s="35"/>
      <c r="AJ75" s="35"/>
      <c r="AK75" s="35"/>
      <c r="AL75" s="35"/>
      <c r="AM75" s="45" t="s">
        <v>54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12</v>
      </c>
      <c r="L84" s="4" t="str">
        <f>K5</f>
        <v>ChocenVBZTZm</v>
      </c>
      <c r="AR84" s="51"/>
    </row>
    <row r="85" spans="1:90" s="5" customFormat="1" ht="36.950000000000003" customHeight="1">
      <c r="B85" s="52"/>
      <c r="C85" s="53" t="s">
        <v>16</v>
      </c>
      <c r="L85" s="218" t="str">
        <f>K6</f>
        <v>Choceň ON č.p.400(p.č.st.439) rekonstrukce vnitřních prostor -  ZTI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22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24</v>
      </c>
      <c r="AJ87" s="32"/>
      <c r="AK87" s="32"/>
      <c r="AL87" s="32"/>
      <c r="AM87" s="220" t="str">
        <f>IF(AN8= "","",AN8)</f>
        <v>20. 2. 2020</v>
      </c>
      <c r="AN87" s="220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26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SŽDC s.o., SON Hradec Králové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32</v>
      </c>
      <c r="AJ89" s="32"/>
      <c r="AK89" s="32"/>
      <c r="AL89" s="32"/>
      <c r="AM89" s="221" t="str">
        <f>IF(E17="","",E17)</f>
        <v>PROINSTAL - Zahradník</v>
      </c>
      <c r="AN89" s="222"/>
      <c r="AO89" s="222"/>
      <c r="AP89" s="222"/>
      <c r="AQ89" s="32"/>
      <c r="AR89" s="33"/>
      <c r="AS89" s="223" t="s">
        <v>58</v>
      </c>
      <c r="AT89" s="22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30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35</v>
      </c>
      <c r="AJ90" s="32"/>
      <c r="AK90" s="32"/>
      <c r="AL90" s="32"/>
      <c r="AM90" s="221" t="str">
        <f>IF(E20="","",E20)</f>
        <v>Ing. Zahradník</v>
      </c>
      <c r="AN90" s="222"/>
      <c r="AO90" s="222"/>
      <c r="AP90" s="222"/>
      <c r="AQ90" s="32"/>
      <c r="AR90" s="33"/>
      <c r="AS90" s="225"/>
      <c r="AT90" s="22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5"/>
      <c r="AT91" s="22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08" t="s">
        <v>59</v>
      </c>
      <c r="D92" s="209"/>
      <c r="E92" s="209"/>
      <c r="F92" s="209"/>
      <c r="G92" s="209"/>
      <c r="H92" s="60"/>
      <c r="I92" s="210" t="s">
        <v>60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61</v>
      </c>
      <c r="AH92" s="209"/>
      <c r="AI92" s="209"/>
      <c r="AJ92" s="209"/>
      <c r="AK92" s="209"/>
      <c r="AL92" s="209"/>
      <c r="AM92" s="209"/>
      <c r="AN92" s="210" t="s">
        <v>62</v>
      </c>
      <c r="AO92" s="209"/>
      <c r="AP92" s="212"/>
      <c r="AQ92" s="61" t="s">
        <v>63</v>
      </c>
      <c r="AR92" s="33"/>
      <c r="AS92" s="62" t="s">
        <v>64</v>
      </c>
      <c r="AT92" s="63" t="s">
        <v>65</v>
      </c>
      <c r="AU92" s="63" t="s">
        <v>66</v>
      </c>
      <c r="AV92" s="63" t="s">
        <v>67</v>
      </c>
      <c r="AW92" s="63" t="s">
        <v>68</v>
      </c>
      <c r="AX92" s="63" t="s">
        <v>69</v>
      </c>
      <c r="AY92" s="63" t="s">
        <v>70</v>
      </c>
      <c r="AZ92" s="63" t="s">
        <v>71</v>
      </c>
      <c r="BA92" s="63" t="s">
        <v>72</v>
      </c>
      <c r="BB92" s="63" t="s">
        <v>73</v>
      </c>
      <c r="BC92" s="63" t="s">
        <v>74</v>
      </c>
      <c r="BD92" s="64" t="s">
        <v>75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76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77</v>
      </c>
      <c r="BT94" s="77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0" s="7" customFormat="1" ht="24.75" customHeight="1">
      <c r="A95" s="78" t="s">
        <v>81</v>
      </c>
      <c r="B95" s="79"/>
      <c r="C95" s="80"/>
      <c r="D95" s="215" t="s">
        <v>13</v>
      </c>
      <c r="E95" s="215"/>
      <c r="F95" s="215"/>
      <c r="G95" s="215"/>
      <c r="H95" s="215"/>
      <c r="I95" s="81"/>
      <c r="J95" s="215" t="s">
        <v>17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'ChocenVBZTZm - Choceň ON ...'!J28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2" t="s">
        <v>82</v>
      </c>
      <c r="AR95" s="79"/>
      <c r="AS95" s="83">
        <v>0</v>
      </c>
      <c r="AT95" s="84">
        <f>ROUND(SUM(AV95:AW95),2)</f>
        <v>0</v>
      </c>
      <c r="AU95" s="85">
        <f>'ChocenVBZTZm - Choceň ON ...'!P121</f>
        <v>0</v>
      </c>
      <c r="AV95" s="84">
        <f>'ChocenVBZTZm - Choceň ON ...'!J31</f>
        <v>0</v>
      </c>
      <c r="AW95" s="84">
        <f>'ChocenVBZTZm - Choceň ON ...'!J32</f>
        <v>0</v>
      </c>
      <c r="AX95" s="84">
        <f>'ChocenVBZTZm - Choceň ON ...'!J33</f>
        <v>0</v>
      </c>
      <c r="AY95" s="84">
        <f>'ChocenVBZTZm - Choceň ON ...'!J34</f>
        <v>0</v>
      </c>
      <c r="AZ95" s="84">
        <f>'ChocenVBZTZm - Choceň ON ...'!F31</f>
        <v>0</v>
      </c>
      <c r="BA95" s="84">
        <f>'ChocenVBZTZm - Choceň ON ...'!F32</f>
        <v>0</v>
      </c>
      <c r="BB95" s="84">
        <f>'ChocenVBZTZm - Choceň ON ...'!F33</f>
        <v>0</v>
      </c>
      <c r="BC95" s="84">
        <f>'ChocenVBZTZm - Choceň ON ...'!F34</f>
        <v>0</v>
      </c>
      <c r="BD95" s="86">
        <f>'ChocenVBZTZm - Choceň ON ...'!F35</f>
        <v>0</v>
      </c>
      <c r="BT95" s="87" t="s">
        <v>21</v>
      </c>
      <c r="BU95" s="87" t="s">
        <v>83</v>
      </c>
      <c r="BV95" s="87" t="s">
        <v>79</v>
      </c>
      <c r="BW95" s="87" t="s">
        <v>4</v>
      </c>
      <c r="BX95" s="87" t="s">
        <v>80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ChocenVBZTZm - Choceň ON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45"/>
  <sheetViews>
    <sheetView showGridLines="0" tabSelected="1" topLeftCell="A519" workbookViewId="0">
      <selection activeCell="E8" sqref="E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8"/>
      <c r="L2" s="206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85</v>
      </c>
      <c r="I4" s="88"/>
      <c r="L4" s="20"/>
      <c r="M4" s="90" t="s">
        <v>10</v>
      </c>
      <c r="AT4" s="17" t="s">
        <v>3</v>
      </c>
    </row>
    <row r="5" spans="1:46" s="1" customFormat="1" ht="6.95" customHeight="1">
      <c r="B5" s="20"/>
      <c r="I5" s="88"/>
      <c r="L5" s="20"/>
    </row>
    <row r="6" spans="1:46" s="2" customFormat="1" ht="12" customHeight="1">
      <c r="A6" s="32"/>
      <c r="B6" s="33"/>
      <c r="C6" s="32"/>
      <c r="D6" s="27" t="s">
        <v>16</v>
      </c>
      <c r="E6" s="32"/>
      <c r="F6" s="32"/>
      <c r="G6" s="32"/>
      <c r="H6" s="32"/>
      <c r="I6" s="91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3"/>
      <c r="C7" s="32"/>
      <c r="D7" s="32"/>
      <c r="E7" s="218" t="s">
        <v>724</v>
      </c>
      <c r="F7" s="245"/>
      <c r="G7" s="245"/>
      <c r="H7" s="245"/>
      <c r="I7" s="91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91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19</v>
      </c>
      <c r="E9" s="32"/>
      <c r="F9" s="25" t="s">
        <v>1</v>
      </c>
      <c r="G9" s="32"/>
      <c r="H9" s="32"/>
      <c r="I9" s="92" t="s">
        <v>20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22</v>
      </c>
      <c r="E10" s="32"/>
      <c r="F10" s="25" t="s">
        <v>23</v>
      </c>
      <c r="G10" s="32"/>
      <c r="H10" s="32"/>
      <c r="I10" s="92" t="s">
        <v>24</v>
      </c>
      <c r="J10" s="55" t="str">
        <f>'Rekapitulace stavby'!AN8</f>
        <v>20. 2. 2020</v>
      </c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91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26</v>
      </c>
      <c r="E12" s="32"/>
      <c r="F12" s="32"/>
      <c r="G12" s="32"/>
      <c r="H12" s="32"/>
      <c r="I12" s="92" t="s">
        <v>27</v>
      </c>
      <c r="J12" s="25" t="s">
        <v>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05" t="s">
        <v>723</v>
      </c>
      <c r="F13" s="32"/>
      <c r="G13" s="32"/>
      <c r="H13" s="32"/>
      <c r="I13" s="92" t="s">
        <v>29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91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30</v>
      </c>
      <c r="E15" s="32"/>
      <c r="F15" s="32"/>
      <c r="G15" s="32"/>
      <c r="H15" s="32"/>
      <c r="I15" s="92" t="s">
        <v>27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46" t="str">
        <f>'Rekapitulace stavby'!E14</f>
        <v>Vyplň údaj</v>
      </c>
      <c r="F16" s="237"/>
      <c r="G16" s="237"/>
      <c r="H16" s="237"/>
      <c r="I16" s="92" t="s">
        <v>29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91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32</v>
      </c>
      <c r="E18" s="32"/>
      <c r="F18" s="32"/>
      <c r="G18" s="32"/>
      <c r="H18" s="32"/>
      <c r="I18" s="92" t="s">
        <v>27</v>
      </c>
      <c r="J18" s="25" t="s">
        <v>1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">
        <v>33</v>
      </c>
      <c r="F19" s="32"/>
      <c r="G19" s="32"/>
      <c r="H19" s="32"/>
      <c r="I19" s="92" t="s">
        <v>29</v>
      </c>
      <c r="J19" s="25" t="s">
        <v>1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91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35</v>
      </c>
      <c r="E21" s="32"/>
      <c r="F21" s="32"/>
      <c r="G21" s="32"/>
      <c r="H21" s="32"/>
      <c r="I21" s="92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">
        <v>36</v>
      </c>
      <c r="F22" s="32"/>
      <c r="G22" s="32"/>
      <c r="H22" s="32"/>
      <c r="I22" s="92" t="s">
        <v>29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91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37</v>
      </c>
      <c r="E24" s="32"/>
      <c r="F24" s="32"/>
      <c r="G24" s="32"/>
      <c r="H24" s="32"/>
      <c r="I24" s="91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93"/>
      <c r="B25" s="94"/>
      <c r="C25" s="93"/>
      <c r="D25" s="93"/>
      <c r="E25" s="241" t="s">
        <v>1</v>
      </c>
      <c r="F25" s="241"/>
      <c r="G25" s="241"/>
      <c r="H25" s="241"/>
      <c r="I25" s="95"/>
      <c r="J25" s="93"/>
      <c r="K25" s="93"/>
      <c r="L25" s="96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91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97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8" t="s">
        <v>38</v>
      </c>
      <c r="E28" s="32"/>
      <c r="F28" s="32"/>
      <c r="G28" s="32"/>
      <c r="H28" s="32"/>
      <c r="I28" s="91"/>
      <c r="J28" s="71">
        <f>ROUND(J121,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7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40</v>
      </c>
      <c r="G30" s="32"/>
      <c r="H30" s="32"/>
      <c r="I30" s="99" t="s">
        <v>39</v>
      </c>
      <c r="J30" s="36" t="s">
        <v>41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0" t="s">
        <v>42</v>
      </c>
      <c r="E31" s="27" t="s">
        <v>43</v>
      </c>
      <c r="F31" s="101">
        <f>ROUND((SUM(BE121:BE544)),  2)</f>
        <v>0</v>
      </c>
      <c r="G31" s="32"/>
      <c r="H31" s="32"/>
      <c r="I31" s="102">
        <v>0.21</v>
      </c>
      <c r="J31" s="101">
        <f>ROUND(((SUM(BE121:BE544))*I31),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44</v>
      </c>
      <c r="F32" s="101">
        <f>ROUND((SUM(BF121:BF544)),  2)</f>
        <v>0</v>
      </c>
      <c r="G32" s="32"/>
      <c r="H32" s="32"/>
      <c r="I32" s="102">
        <v>0.15</v>
      </c>
      <c r="J32" s="101">
        <f>ROUND(((SUM(BF121:BF544))*I32),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45</v>
      </c>
      <c r="F33" s="101">
        <f>ROUND((SUM(BG121:BG544)),  2)</f>
        <v>0</v>
      </c>
      <c r="G33" s="32"/>
      <c r="H33" s="32"/>
      <c r="I33" s="102">
        <v>0.21</v>
      </c>
      <c r="J33" s="101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46</v>
      </c>
      <c r="F34" s="101">
        <f>ROUND((SUM(BH121:BH544)),  2)</f>
        <v>0</v>
      </c>
      <c r="G34" s="32"/>
      <c r="H34" s="32"/>
      <c r="I34" s="102">
        <v>0.15</v>
      </c>
      <c r="J34" s="101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101">
        <f>ROUND((SUM(BI121:BI544)),  2)</f>
        <v>0</v>
      </c>
      <c r="G35" s="32"/>
      <c r="H35" s="32"/>
      <c r="I35" s="102">
        <v>0</v>
      </c>
      <c r="J35" s="101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91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103"/>
      <c r="D37" s="104" t="s">
        <v>48</v>
      </c>
      <c r="E37" s="60"/>
      <c r="F37" s="60"/>
      <c r="G37" s="105" t="s">
        <v>49</v>
      </c>
      <c r="H37" s="106" t="s">
        <v>50</v>
      </c>
      <c r="I37" s="107"/>
      <c r="J37" s="108">
        <f>SUM(J28:J35)</f>
        <v>0</v>
      </c>
      <c r="K37" s="109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I39" s="88"/>
      <c r="L39" s="20"/>
    </row>
    <row r="40" spans="1:31" s="1" customFormat="1" ht="14.45" customHeight="1">
      <c r="B40" s="20"/>
      <c r="I40" s="88"/>
      <c r="L40" s="20"/>
    </row>
    <row r="41" spans="1:31" s="1" customFormat="1" ht="14.45" customHeight="1">
      <c r="B41" s="20"/>
      <c r="I41" s="88"/>
      <c r="L41" s="20"/>
    </row>
    <row r="42" spans="1:31" s="1" customFormat="1" ht="14.45" customHeight="1">
      <c r="B42" s="20"/>
      <c r="I42" s="88"/>
      <c r="L42" s="20"/>
    </row>
    <row r="43" spans="1:31" s="1" customFormat="1" ht="14.45" customHeight="1">
      <c r="B43" s="20"/>
      <c r="I43" s="88"/>
      <c r="L43" s="20"/>
    </row>
    <row r="44" spans="1:31" s="1" customFormat="1" ht="14.45" customHeight="1">
      <c r="B44" s="20"/>
      <c r="I44" s="88"/>
      <c r="L44" s="20"/>
    </row>
    <row r="45" spans="1:31" s="1" customFormat="1" ht="14.45" customHeight="1">
      <c r="B45" s="20"/>
      <c r="I45" s="88"/>
      <c r="L45" s="20"/>
    </row>
    <row r="46" spans="1:31" s="1" customFormat="1" ht="14.45" customHeight="1">
      <c r="B46" s="20"/>
      <c r="I46" s="88"/>
      <c r="L46" s="20"/>
    </row>
    <row r="47" spans="1:31" s="1" customFormat="1" ht="14.45" customHeight="1">
      <c r="B47" s="20"/>
      <c r="I47" s="88"/>
      <c r="L47" s="20"/>
    </row>
    <row r="48" spans="1:31" s="1" customFormat="1" ht="14.45" customHeight="1">
      <c r="B48" s="20"/>
      <c r="I48" s="88"/>
      <c r="L48" s="20"/>
    </row>
    <row r="49" spans="1:31" s="1" customFormat="1" ht="14.45" customHeight="1">
      <c r="B49" s="20"/>
      <c r="I49" s="88"/>
      <c r="L49" s="20"/>
    </row>
    <row r="50" spans="1:31" s="2" customFormat="1" ht="14.45" customHeight="1">
      <c r="B50" s="42"/>
      <c r="D50" s="43" t="s">
        <v>51</v>
      </c>
      <c r="E50" s="44"/>
      <c r="F50" s="44"/>
      <c r="G50" s="43" t="s">
        <v>52</v>
      </c>
      <c r="H50" s="44"/>
      <c r="I50" s="110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53</v>
      </c>
      <c r="E61" s="35"/>
      <c r="F61" s="111" t="s">
        <v>54</v>
      </c>
      <c r="G61" s="45" t="s">
        <v>53</v>
      </c>
      <c r="H61" s="35"/>
      <c r="I61" s="112"/>
      <c r="J61" s="113" t="s">
        <v>54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55</v>
      </c>
      <c r="E65" s="46"/>
      <c r="F65" s="46"/>
      <c r="G65" s="43" t="s">
        <v>56</v>
      </c>
      <c r="H65" s="46"/>
      <c r="I65" s="114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53</v>
      </c>
      <c r="E76" s="35"/>
      <c r="F76" s="111" t="s">
        <v>54</v>
      </c>
      <c r="G76" s="45" t="s">
        <v>53</v>
      </c>
      <c r="H76" s="35"/>
      <c r="I76" s="112"/>
      <c r="J76" s="113" t="s">
        <v>54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5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6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86</v>
      </c>
      <c r="D82" s="32"/>
      <c r="E82" s="32"/>
      <c r="F82" s="32"/>
      <c r="G82" s="32"/>
      <c r="H82" s="32"/>
      <c r="I82" s="91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1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18" t="str">
        <f>E7</f>
        <v>Rekonstrukce vnitřních prostor žst. Choceň -  ZTI</v>
      </c>
      <c r="F85" s="245"/>
      <c r="G85" s="245"/>
      <c r="H85" s="245"/>
      <c r="I85" s="91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91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22</v>
      </c>
      <c r="D87" s="32"/>
      <c r="E87" s="32"/>
      <c r="F87" s="25" t="str">
        <f>F10</f>
        <v xml:space="preserve"> </v>
      </c>
      <c r="G87" s="32"/>
      <c r="H87" s="32"/>
      <c r="I87" s="92" t="s">
        <v>24</v>
      </c>
      <c r="J87" s="55" t="str">
        <f>IF(J10="","",J10)</f>
        <v>20. 2. 2020</v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1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25.7" customHeight="1">
      <c r="A89" s="32"/>
      <c r="B89" s="33"/>
      <c r="C89" s="27" t="s">
        <v>26</v>
      </c>
      <c r="D89" s="32"/>
      <c r="E89" s="32"/>
      <c r="F89" s="25" t="str">
        <f>E13</f>
        <v>Správa železnic, Stavební správa východ, Nerudova 1, 779 00 Olomouc</v>
      </c>
      <c r="G89" s="32"/>
      <c r="H89" s="32"/>
      <c r="I89" s="92" t="s">
        <v>32</v>
      </c>
      <c r="J89" s="30" t="str">
        <f>E19</f>
        <v>PROINSTAL - Zahradník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30</v>
      </c>
      <c r="D90" s="32"/>
      <c r="E90" s="32"/>
      <c r="F90" s="25" t="str">
        <f>IF(E16="","",E16)</f>
        <v>Vyplň údaj</v>
      </c>
      <c r="G90" s="32"/>
      <c r="H90" s="32"/>
      <c r="I90" s="92" t="s">
        <v>35</v>
      </c>
      <c r="J90" s="30" t="str">
        <f>E22</f>
        <v>Ing. Zahradník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91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17" t="s">
        <v>87</v>
      </c>
      <c r="D92" s="103"/>
      <c r="E92" s="103"/>
      <c r="F92" s="103"/>
      <c r="G92" s="103"/>
      <c r="H92" s="103"/>
      <c r="I92" s="118"/>
      <c r="J92" s="119" t="s">
        <v>88</v>
      </c>
      <c r="K92" s="103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1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20" t="s">
        <v>89</v>
      </c>
      <c r="D94" s="32"/>
      <c r="E94" s="32"/>
      <c r="F94" s="32"/>
      <c r="G94" s="32"/>
      <c r="H94" s="32"/>
      <c r="I94" s="91"/>
      <c r="J94" s="71">
        <f>J121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90</v>
      </c>
    </row>
    <row r="95" spans="1:47" s="9" customFormat="1" ht="24.95" customHeight="1">
      <c r="B95" s="121"/>
      <c r="D95" s="122" t="s">
        <v>91</v>
      </c>
      <c r="E95" s="123"/>
      <c r="F95" s="123"/>
      <c r="G95" s="123"/>
      <c r="H95" s="123"/>
      <c r="I95" s="124"/>
      <c r="J95" s="125">
        <f>J122</f>
        <v>0</v>
      </c>
      <c r="L95" s="121"/>
    </row>
    <row r="96" spans="1:47" s="10" customFormat="1" ht="19.899999999999999" customHeight="1">
      <c r="B96" s="126"/>
      <c r="D96" s="127" t="s">
        <v>92</v>
      </c>
      <c r="E96" s="128"/>
      <c r="F96" s="128"/>
      <c r="G96" s="128"/>
      <c r="H96" s="128"/>
      <c r="I96" s="129"/>
      <c r="J96" s="130">
        <f>J123</f>
        <v>0</v>
      </c>
      <c r="L96" s="126"/>
    </row>
    <row r="97" spans="1:31" s="10" customFormat="1" ht="19.899999999999999" customHeight="1">
      <c r="B97" s="126"/>
      <c r="D97" s="127" t="s">
        <v>93</v>
      </c>
      <c r="E97" s="128"/>
      <c r="F97" s="128"/>
      <c r="G97" s="128"/>
      <c r="H97" s="128"/>
      <c r="I97" s="129"/>
      <c r="J97" s="130">
        <f>J148</f>
        <v>0</v>
      </c>
      <c r="L97" s="126"/>
    </row>
    <row r="98" spans="1:31" s="10" customFormat="1" ht="19.899999999999999" customHeight="1">
      <c r="B98" s="126"/>
      <c r="D98" s="127" t="s">
        <v>94</v>
      </c>
      <c r="E98" s="128"/>
      <c r="F98" s="128"/>
      <c r="G98" s="128"/>
      <c r="H98" s="128"/>
      <c r="I98" s="129"/>
      <c r="J98" s="130">
        <f>J247</f>
        <v>0</v>
      </c>
      <c r="L98" s="126"/>
    </row>
    <row r="99" spans="1:31" s="10" customFormat="1" ht="19.899999999999999" customHeight="1">
      <c r="B99" s="126"/>
      <c r="D99" s="127" t="s">
        <v>95</v>
      </c>
      <c r="E99" s="128"/>
      <c r="F99" s="128"/>
      <c r="G99" s="128"/>
      <c r="H99" s="128"/>
      <c r="I99" s="129"/>
      <c r="J99" s="130">
        <f>J439</f>
        <v>0</v>
      </c>
      <c r="L99" s="126"/>
    </row>
    <row r="100" spans="1:31" s="10" customFormat="1" ht="19.899999999999999" customHeight="1">
      <c r="B100" s="126"/>
      <c r="D100" s="127" t="s">
        <v>96</v>
      </c>
      <c r="E100" s="128"/>
      <c r="F100" s="128"/>
      <c r="G100" s="128"/>
      <c r="H100" s="128"/>
      <c r="I100" s="129"/>
      <c r="J100" s="130">
        <f>J504</f>
        <v>0</v>
      </c>
      <c r="L100" s="126"/>
    </row>
    <row r="101" spans="1:31" s="10" customFormat="1" ht="19.899999999999999" customHeight="1">
      <c r="B101" s="126"/>
      <c r="D101" s="127" t="s">
        <v>97</v>
      </c>
      <c r="E101" s="128"/>
      <c r="F101" s="128"/>
      <c r="G101" s="128"/>
      <c r="H101" s="128"/>
      <c r="I101" s="129"/>
      <c r="J101" s="130">
        <f>J521</f>
        <v>0</v>
      </c>
      <c r="L101" s="126"/>
    </row>
    <row r="102" spans="1:31" s="9" customFormat="1" ht="24.95" customHeight="1">
      <c r="B102" s="121"/>
      <c r="D102" s="122" t="s">
        <v>98</v>
      </c>
      <c r="E102" s="123"/>
      <c r="F102" s="123"/>
      <c r="G102" s="123"/>
      <c r="H102" s="123"/>
      <c r="I102" s="124"/>
      <c r="J102" s="125">
        <f>J534</f>
        <v>0</v>
      </c>
      <c r="L102" s="121"/>
    </row>
    <row r="103" spans="1:31" s="10" customFormat="1" ht="19.899999999999999" customHeight="1">
      <c r="B103" s="126"/>
      <c r="D103" s="127" t="s">
        <v>99</v>
      </c>
      <c r="E103" s="128"/>
      <c r="F103" s="128"/>
      <c r="G103" s="128"/>
      <c r="H103" s="128"/>
      <c r="I103" s="129"/>
      <c r="J103" s="130">
        <f>J535</f>
        <v>0</v>
      </c>
      <c r="L103" s="12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91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115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116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100</v>
      </c>
      <c r="D110" s="32"/>
      <c r="E110" s="32"/>
      <c r="F110" s="32"/>
      <c r="G110" s="32"/>
      <c r="H110" s="32"/>
      <c r="I110" s="91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91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91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18" t="str">
        <f>E7</f>
        <v>Rekonstrukce vnitřních prostor žst. Choceň -  ZTI</v>
      </c>
      <c r="F113" s="245"/>
      <c r="G113" s="245"/>
      <c r="H113" s="245"/>
      <c r="I113" s="91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91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22</v>
      </c>
      <c r="D115" s="32"/>
      <c r="E115" s="32"/>
      <c r="F115" s="25" t="str">
        <f>F10</f>
        <v xml:space="preserve"> </v>
      </c>
      <c r="G115" s="32"/>
      <c r="H115" s="32"/>
      <c r="I115" s="92" t="s">
        <v>24</v>
      </c>
      <c r="J115" s="55" t="str">
        <f>IF(J10="","",J10)</f>
        <v>20. 2. 2020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91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25.7" customHeight="1">
      <c r="A117" s="32"/>
      <c r="B117" s="33"/>
      <c r="C117" s="27" t="s">
        <v>26</v>
      </c>
      <c r="D117" s="32"/>
      <c r="E117" s="32"/>
      <c r="F117" s="25" t="str">
        <f>E13</f>
        <v>Správa železnic, Stavební správa východ, Nerudova 1, 779 00 Olomouc</v>
      </c>
      <c r="G117" s="32"/>
      <c r="H117" s="32"/>
      <c r="I117" s="92" t="s">
        <v>32</v>
      </c>
      <c r="J117" s="30" t="str">
        <f>E19</f>
        <v>PROINSTAL - Zahradník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30</v>
      </c>
      <c r="D118" s="32"/>
      <c r="E118" s="32"/>
      <c r="F118" s="25" t="str">
        <f>IF(E16="","",E16)</f>
        <v>Vyplň údaj</v>
      </c>
      <c r="G118" s="32"/>
      <c r="H118" s="32"/>
      <c r="I118" s="92" t="s">
        <v>35</v>
      </c>
      <c r="J118" s="30" t="str">
        <f>E22</f>
        <v>Ing. Zahradník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91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31"/>
      <c r="B120" s="132"/>
      <c r="C120" s="133" t="s">
        <v>101</v>
      </c>
      <c r="D120" s="134" t="s">
        <v>63</v>
      </c>
      <c r="E120" s="134" t="s">
        <v>59</v>
      </c>
      <c r="F120" s="134" t="s">
        <v>60</v>
      </c>
      <c r="G120" s="134" t="s">
        <v>102</v>
      </c>
      <c r="H120" s="134" t="s">
        <v>103</v>
      </c>
      <c r="I120" s="135" t="s">
        <v>104</v>
      </c>
      <c r="J120" s="134" t="s">
        <v>88</v>
      </c>
      <c r="K120" s="136" t="s">
        <v>105</v>
      </c>
      <c r="L120" s="137"/>
      <c r="M120" s="62" t="s">
        <v>1</v>
      </c>
      <c r="N120" s="63" t="s">
        <v>42</v>
      </c>
      <c r="O120" s="63" t="s">
        <v>106</v>
      </c>
      <c r="P120" s="63" t="s">
        <v>107</v>
      </c>
      <c r="Q120" s="63" t="s">
        <v>108</v>
      </c>
      <c r="R120" s="63" t="s">
        <v>109</v>
      </c>
      <c r="S120" s="63" t="s">
        <v>110</v>
      </c>
      <c r="T120" s="64" t="s">
        <v>111</v>
      </c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</row>
    <row r="121" spans="1:65" s="2" customFormat="1" ht="22.9" customHeight="1">
      <c r="A121" s="32"/>
      <c r="B121" s="33"/>
      <c r="C121" s="69" t="s">
        <v>112</v>
      </c>
      <c r="D121" s="32"/>
      <c r="E121" s="32"/>
      <c r="F121" s="32"/>
      <c r="G121" s="32"/>
      <c r="H121" s="32"/>
      <c r="I121" s="91"/>
      <c r="J121" s="138">
        <f>BK121</f>
        <v>0</v>
      </c>
      <c r="K121" s="32"/>
      <c r="L121" s="33"/>
      <c r="M121" s="65"/>
      <c r="N121" s="56"/>
      <c r="O121" s="66"/>
      <c r="P121" s="139">
        <f>P122+P534</f>
        <v>0</v>
      </c>
      <c r="Q121" s="66"/>
      <c r="R121" s="139">
        <f>R122+R534</f>
        <v>4.003935167999999</v>
      </c>
      <c r="S121" s="66"/>
      <c r="T121" s="140">
        <f>T122+T534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77</v>
      </c>
      <c r="AU121" s="17" t="s">
        <v>90</v>
      </c>
      <c r="BK121" s="141">
        <f>BK122+BK534</f>
        <v>0</v>
      </c>
    </row>
    <row r="122" spans="1:65" s="12" customFormat="1" ht="25.9" customHeight="1">
      <c r="B122" s="142"/>
      <c r="D122" s="143" t="s">
        <v>77</v>
      </c>
      <c r="E122" s="144" t="s">
        <v>113</v>
      </c>
      <c r="F122" s="144" t="s">
        <v>113</v>
      </c>
      <c r="I122" s="145"/>
      <c r="J122" s="146">
        <f>BK122</f>
        <v>0</v>
      </c>
      <c r="L122" s="142"/>
      <c r="M122" s="147"/>
      <c r="N122" s="148"/>
      <c r="O122" s="148"/>
      <c r="P122" s="149">
        <f>P123+P148+P247+P439+P504+P521</f>
        <v>0</v>
      </c>
      <c r="Q122" s="148"/>
      <c r="R122" s="149">
        <f>R123+R148+R247+R439+R504+R521</f>
        <v>4.003935167999999</v>
      </c>
      <c r="S122" s="148"/>
      <c r="T122" s="150">
        <f>T123+T148+T247+T439+T504+T521</f>
        <v>0</v>
      </c>
      <c r="AR122" s="143" t="s">
        <v>84</v>
      </c>
      <c r="AT122" s="151" t="s">
        <v>77</v>
      </c>
      <c r="AU122" s="151" t="s">
        <v>78</v>
      </c>
      <c r="AY122" s="143" t="s">
        <v>114</v>
      </c>
      <c r="BK122" s="152">
        <f>BK123+BK148+BK247+BK439+BK504+BK521</f>
        <v>0</v>
      </c>
    </row>
    <row r="123" spans="1:65" s="12" customFormat="1" ht="22.9" customHeight="1">
      <c r="B123" s="142"/>
      <c r="D123" s="143" t="s">
        <v>77</v>
      </c>
      <c r="E123" s="153" t="s">
        <v>115</v>
      </c>
      <c r="F123" s="153" t="s">
        <v>116</v>
      </c>
      <c r="I123" s="145"/>
      <c r="J123" s="154">
        <f>BK123</f>
        <v>0</v>
      </c>
      <c r="L123" s="142"/>
      <c r="M123" s="147"/>
      <c r="N123" s="148"/>
      <c r="O123" s="148"/>
      <c r="P123" s="149">
        <f>SUM(P124:P147)</f>
        <v>0</v>
      </c>
      <c r="Q123" s="148"/>
      <c r="R123" s="149">
        <f>SUM(R124:R147)</f>
        <v>0.14795</v>
      </c>
      <c r="S123" s="148"/>
      <c r="T123" s="150">
        <f>SUM(T124:T147)</f>
        <v>0</v>
      </c>
      <c r="AR123" s="143" t="s">
        <v>84</v>
      </c>
      <c r="AT123" s="151" t="s">
        <v>77</v>
      </c>
      <c r="AU123" s="151" t="s">
        <v>21</v>
      </c>
      <c r="AY123" s="143" t="s">
        <v>114</v>
      </c>
      <c r="BK123" s="152">
        <f>SUM(BK124:BK147)</f>
        <v>0</v>
      </c>
    </row>
    <row r="124" spans="1:65" s="2" customFormat="1" ht="21.75" customHeight="1">
      <c r="A124" s="32"/>
      <c r="B124" s="155"/>
      <c r="C124" s="156" t="s">
        <v>21</v>
      </c>
      <c r="D124" s="156" t="s">
        <v>117</v>
      </c>
      <c r="E124" s="157" t="s">
        <v>118</v>
      </c>
      <c r="F124" s="158" t="s">
        <v>119</v>
      </c>
      <c r="G124" s="159" t="s">
        <v>120</v>
      </c>
      <c r="H124" s="160">
        <v>178</v>
      </c>
      <c r="I124" s="161"/>
      <c r="J124" s="160">
        <f>ROUND(I124*H124,3)</f>
        <v>0</v>
      </c>
      <c r="K124" s="158" t="s">
        <v>121</v>
      </c>
      <c r="L124" s="33"/>
      <c r="M124" s="162" t="s">
        <v>1</v>
      </c>
      <c r="N124" s="163" t="s">
        <v>43</v>
      </c>
      <c r="O124" s="58"/>
      <c r="P124" s="164">
        <f>O124*H124</f>
        <v>0</v>
      </c>
      <c r="Q124" s="164">
        <v>1.9000000000000001E-4</v>
      </c>
      <c r="R124" s="164">
        <f>Q124*H124</f>
        <v>3.3820000000000003E-2</v>
      </c>
      <c r="S124" s="164">
        <v>0</v>
      </c>
      <c r="T124" s="165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6" t="s">
        <v>122</v>
      </c>
      <c r="AT124" s="166" t="s">
        <v>117</v>
      </c>
      <c r="AU124" s="166" t="s">
        <v>84</v>
      </c>
      <c r="AY124" s="17" t="s">
        <v>114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7" t="s">
        <v>21</v>
      </c>
      <c r="BK124" s="168">
        <f>ROUND(I124*H124,3)</f>
        <v>0</v>
      </c>
      <c r="BL124" s="17" t="s">
        <v>122</v>
      </c>
      <c r="BM124" s="166" t="s">
        <v>123</v>
      </c>
    </row>
    <row r="125" spans="1:65" s="13" customFormat="1">
      <c r="B125" s="169"/>
      <c r="D125" s="170" t="s">
        <v>124</v>
      </c>
      <c r="E125" s="171" t="s">
        <v>1</v>
      </c>
      <c r="F125" s="172" t="s">
        <v>125</v>
      </c>
      <c r="H125" s="173">
        <v>178</v>
      </c>
      <c r="I125" s="174"/>
      <c r="L125" s="169"/>
      <c r="M125" s="175"/>
      <c r="N125" s="176"/>
      <c r="O125" s="176"/>
      <c r="P125" s="176"/>
      <c r="Q125" s="176"/>
      <c r="R125" s="176"/>
      <c r="S125" s="176"/>
      <c r="T125" s="177"/>
      <c r="AT125" s="171" t="s">
        <v>124</v>
      </c>
      <c r="AU125" s="171" t="s">
        <v>84</v>
      </c>
      <c r="AV125" s="13" t="s">
        <v>84</v>
      </c>
      <c r="AW125" s="13" t="s">
        <v>34</v>
      </c>
      <c r="AX125" s="13" t="s">
        <v>78</v>
      </c>
      <c r="AY125" s="171" t="s">
        <v>114</v>
      </c>
    </row>
    <row r="126" spans="1:65" s="14" customFormat="1">
      <c r="B126" s="178"/>
      <c r="D126" s="170" t="s">
        <v>124</v>
      </c>
      <c r="E126" s="179" t="s">
        <v>1</v>
      </c>
      <c r="F126" s="180" t="s">
        <v>126</v>
      </c>
      <c r="H126" s="181">
        <v>178</v>
      </c>
      <c r="I126" s="182"/>
      <c r="L126" s="178"/>
      <c r="M126" s="183"/>
      <c r="N126" s="184"/>
      <c r="O126" s="184"/>
      <c r="P126" s="184"/>
      <c r="Q126" s="184"/>
      <c r="R126" s="184"/>
      <c r="S126" s="184"/>
      <c r="T126" s="185"/>
      <c r="AT126" s="179" t="s">
        <v>124</v>
      </c>
      <c r="AU126" s="179" t="s">
        <v>84</v>
      </c>
      <c r="AV126" s="14" t="s">
        <v>127</v>
      </c>
      <c r="AW126" s="14" t="s">
        <v>34</v>
      </c>
      <c r="AX126" s="14" t="s">
        <v>21</v>
      </c>
      <c r="AY126" s="179" t="s">
        <v>114</v>
      </c>
    </row>
    <row r="127" spans="1:65" s="2" customFormat="1" ht="21.75" customHeight="1">
      <c r="A127" s="32"/>
      <c r="B127" s="155"/>
      <c r="C127" s="186" t="s">
        <v>84</v>
      </c>
      <c r="D127" s="186" t="s">
        <v>128</v>
      </c>
      <c r="E127" s="187" t="s">
        <v>129</v>
      </c>
      <c r="F127" s="188" t="s">
        <v>130</v>
      </c>
      <c r="G127" s="189" t="s">
        <v>120</v>
      </c>
      <c r="H127" s="190">
        <v>106</v>
      </c>
      <c r="I127" s="191"/>
      <c r="J127" s="190">
        <f>ROUND(I127*H127,3)</f>
        <v>0</v>
      </c>
      <c r="K127" s="188" t="s">
        <v>121</v>
      </c>
      <c r="L127" s="192"/>
      <c r="M127" s="193" t="s">
        <v>1</v>
      </c>
      <c r="N127" s="194" t="s">
        <v>43</v>
      </c>
      <c r="O127" s="58"/>
      <c r="P127" s="164">
        <f>O127*H127</f>
        <v>0</v>
      </c>
      <c r="Q127" s="164">
        <v>5.9000000000000003E-4</v>
      </c>
      <c r="R127" s="164">
        <f>Q127*H127</f>
        <v>6.2539999999999998E-2</v>
      </c>
      <c r="S127" s="164">
        <v>0</v>
      </c>
      <c r="T127" s="165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6" t="s">
        <v>131</v>
      </c>
      <c r="AT127" s="166" t="s">
        <v>128</v>
      </c>
      <c r="AU127" s="166" t="s">
        <v>84</v>
      </c>
      <c r="AY127" s="17" t="s">
        <v>114</v>
      </c>
      <c r="BE127" s="167">
        <f>IF(N127="základní",J127,0)</f>
        <v>0</v>
      </c>
      <c r="BF127" s="167">
        <f>IF(N127="snížená",J127,0)</f>
        <v>0</v>
      </c>
      <c r="BG127" s="167">
        <f>IF(N127="zákl. přenesená",J127,0)</f>
        <v>0</v>
      </c>
      <c r="BH127" s="167">
        <f>IF(N127="sníž. přenesená",J127,0)</f>
        <v>0</v>
      </c>
      <c r="BI127" s="167">
        <f>IF(N127="nulová",J127,0)</f>
        <v>0</v>
      </c>
      <c r="BJ127" s="17" t="s">
        <v>21</v>
      </c>
      <c r="BK127" s="168">
        <f>ROUND(I127*H127,3)</f>
        <v>0</v>
      </c>
      <c r="BL127" s="17" t="s">
        <v>122</v>
      </c>
      <c r="BM127" s="166" t="s">
        <v>132</v>
      </c>
    </row>
    <row r="128" spans="1:65" s="15" customFormat="1" ht="22.5">
      <c r="B128" s="195"/>
      <c r="D128" s="170" t="s">
        <v>124</v>
      </c>
      <c r="E128" s="196" t="s">
        <v>1</v>
      </c>
      <c r="F128" s="197" t="s">
        <v>133</v>
      </c>
      <c r="H128" s="196" t="s">
        <v>1</v>
      </c>
      <c r="I128" s="198"/>
      <c r="L128" s="195"/>
      <c r="M128" s="199"/>
      <c r="N128" s="200"/>
      <c r="O128" s="200"/>
      <c r="P128" s="200"/>
      <c r="Q128" s="200"/>
      <c r="R128" s="200"/>
      <c r="S128" s="200"/>
      <c r="T128" s="201"/>
      <c r="AT128" s="196" t="s">
        <v>124</v>
      </c>
      <c r="AU128" s="196" t="s">
        <v>84</v>
      </c>
      <c r="AV128" s="15" t="s">
        <v>21</v>
      </c>
      <c r="AW128" s="15" t="s">
        <v>34</v>
      </c>
      <c r="AX128" s="15" t="s">
        <v>78</v>
      </c>
      <c r="AY128" s="196" t="s">
        <v>114</v>
      </c>
    </row>
    <row r="129" spans="1:65" s="13" customFormat="1">
      <c r="B129" s="169"/>
      <c r="D129" s="170" t="s">
        <v>124</v>
      </c>
      <c r="E129" s="171" t="s">
        <v>1</v>
      </c>
      <c r="F129" s="172" t="s">
        <v>134</v>
      </c>
      <c r="H129" s="173">
        <v>105.21</v>
      </c>
      <c r="I129" s="174"/>
      <c r="L129" s="169"/>
      <c r="M129" s="175"/>
      <c r="N129" s="176"/>
      <c r="O129" s="176"/>
      <c r="P129" s="176"/>
      <c r="Q129" s="176"/>
      <c r="R129" s="176"/>
      <c r="S129" s="176"/>
      <c r="T129" s="177"/>
      <c r="AT129" s="171" t="s">
        <v>124</v>
      </c>
      <c r="AU129" s="171" t="s">
        <v>84</v>
      </c>
      <c r="AV129" s="13" t="s">
        <v>84</v>
      </c>
      <c r="AW129" s="13" t="s">
        <v>34</v>
      </c>
      <c r="AX129" s="13" t="s">
        <v>78</v>
      </c>
      <c r="AY129" s="171" t="s">
        <v>114</v>
      </c>
    </row>
    <row r="130" spans="1:65" s="13" customFormat="1">
      <c r="B130" s="169"/>
      <c r="D130" s="170" t="s">
        <v>124</v>
      </c>
      <c r="E130" s="171" t="s">
        <v>1</v>
      </c>
      <c r="F130" s="172" t="s">
        <v>135</v>
      </c>
      <c r="H130" s="173">
        <v>0.79</v>
      </c>
      <c r="I130" s="174"/>
      <c r="L130" s="169"/>
      <c r="M130" s="175"/>
      <c r="N130" s="176"/>
      <c r="O130" s="176"/>
      <c r="P130" s="176"/>
      <c r="Q130" s="176"/>
      <c r="R130" s="176"/>
      <c r="S130" s="176"/>
      <c r="T130" s="177"/>
      <c r="AT130" s="171" t="s">
        <v>124</v>
      </c>
      <c r="AU130" s="171" t="s">
        <v>84</v>
      </c>
      <c r="AV130" s="13" t="s">
        <v>84</v>
      </c>
      <c r="AW130" s="13" t="s">
        <v>34</v>
      </c>
      <c r="AX130" s="13" t="s">
        <v>78</v>
      </c>
      <c r="AY130" s="171" t="s">
        <v>114</v>
      </c>
    </row>
    <row r="131" spans="1:65" s="14" customFormat="1">
      <c r="B131" s="178"/>
      <c r="D131" s="170" t="s">
        <v>124</v>
      </c>
      <c r="E131" s="179" t="s">
        <v>1</v>
      </c>
      <c r="F131" s="180" t="s">
        <v>126</v>
      </c>
      <c r="H131" s="181">
        <v>106</v>
      </c>
      <c r="I131" s="182"/>
      <c r="L131" s="178"/>
      <c r="M131" s="183"/>
      <c r="N131" s="184"/>
      <c r="O131" s="184"/>
      <c r="P131" s="184"/>
      <c r="Q131" s="184"/>
      <c r="R131" s="184"/>
      <c r="S131" s="184"/>
      <c r="T131" s="185"/>
      <c r="AT131" s="179" t="s">
        <v>124</v>
      </c>
      <c r="AU131" s="179" t="s">
        <v>84</v>
      </c>
      <c r="AV131" s="14" t="s">
        <v>127</v>
      </c>
      <c r="AW131" s="14" t="s">
        <v>34</v>
      </c>
      <c r="AX131" s="14" t="s">
        <v>21</v>
      </c>
      <c r="AY131" s="179" t="s">
        <v>114</v>
      </c>
    </row>
    <row r="132" spans="1:65" s="2" customFormat="1" ht="21.75" customHeight="1">
      <c r="A132" s="32"/>
      <c r="B132" s="155"/>
      <c r="C132" s="186" t="s">
        <v>136</v>
      </c>
      <c r="D132" s="186" t="s">
        <v>128</v>
      </c>
      <c r="E132" s="187" t="s">
        <v>137</v>
      </c>
      <c r="F132" s="188" t="s">
        <v>138</v>
      </c>
      <c r="G132" s="189" t="s">
        <v>120</v>
      </c>
      <c r="H132" s="190">
        <v>31</v>
      </c>
      <c r="I132" s="191"/>
      <c r="J132" s="190">
        <f>ROUND(I132*H132,3)</f>
        <v>0</v>
      </c>
      <c r="K132" s="188" t="s">
        <v>121</v>
      </c>
      <c r="L132" s="192"/>
      <c r="M132" s="193" t="s">
        <v>1</v>
      </c>
      <c r="N132" s="194" t="s">
        <v>43</v>
      </c>
      <c r="O132" s="58"/>
      <c r="P132" s="164">
        <f>O132*H132</f>
        <v>0</v>
      </c>
      <c r="Q132" s="164">
        <v>6.4999999999999997E-4</v>
      </c>
      <c r="R132" s="164">
        <f>Q132*H132</f>
        <v>2.0149999999999998E-2</v>
      </c>
      <c r="S132" s="164">
        <v>0</v>
      </c>
      <c r="T132" s="165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6" t="s">
        <v>131</v>
      </c>
      <c r="AT132" s="166" t="s">
        <v>128</v>
      </c>
      <c r="AU132" s="166" t="s">
        <v>84</v>
      </c>
      <c r="AY132" s="17" t="s">
        <v>114</v>
      </c>
      <c r="BE132" s="167">
        <f>IF(N132="základní",J132,0)</f>
        <v>0</v>
      </c>
      <c r="BF132" s="167">
        <f>IF(N132="snížená",J132,0)</f>
        <v>0</v>
      </c>
      <c r="BG132" s="167">
        <f>IF(N132="zákl. přenesená",J132,0)</f>
        <v>0</v>
      </c>
      <c r="BH132" s="167">
        <f>IF(N132="sníž. přenesená",J132,0)</f>
        <v>0</v>
      </c>
      <c r="BI132" s="167">
        <f>IF(N132="nulová",J132,0)</f>
        <v>0</v>
      </c>
      <c r="BJ132" s="17" t="s">
        <v>21</v>
      </c>
      <c r="BK132" s="168">
        <f>ROUND(I132*H132,3)</f>
        <v>0</v>
      </c>
      <c r="BL132" s="17" t="s">
        <v>122</v>
      </c>
      <c r="BM132" s="166" t="s">
        <v>139</v>
      </c>
    </row>
    <row r="133" spans="1:65" s="15" customFormat="1" ht="22.5">
      <c r="B133" s="195"/>
      <c r="D133" s="170" t="s">
        <v>124</v>
      </c>
      <c r="E133" s="196" t="s">
        <v>1</v>
      </c>
      <c r="F133" s="197" t="s">
        <v>133</v>
      </c>
      <c r="H133" s="196" t="s">
        <v>1</v>
      </c>
      <c r="I133" s="198"/>
      <c r="L133" s="195"/>
      <c r="M133" s="199"/>
      <c r="N133" s="200"/>
      <c r="O133" s="200"/>
      <c r="P133" s="200"/>
      <c r="Q133" s="200"/>
      <c r="R133" s="200"/>
      <c r="S133" s="200"/>
      <c r="T133" s="201"/>
      <c r="AT133" s="196" t="s">
        <v>124</v>
      </c>
      <c r="AU133" s="196" t="s">
        <v>84</v>
      </c>
      <c r="AV133" s="15" t="s">
        <v>21</v>
      </c>
      <c r="AW133" s="15" t="s">
        <v>34</v>
      </c>
      <c r="AX133" s="15" t="s">
        <v>78</v>
      </c>
      <c r="AY133" s="196" t="s">
        <v>114</v>
      </c>
    </row>
    <row r="134" spans="1:65" s="13" customFormat="1">
      <c r="B134" s="169"/>
      <c r="D134" s="170" t="s">
        <v>124</v>
      </c>
      <c r="E134" s="171" t="s">
        <v>1</v>
      </c>
      <c r="F134" s="172" t="s">
        <v>140</v>
      </c>
      <c r="H134" s="173">
        <v>30.55</v>
      </c>
      <c r="I134" s="174"/>
      <c r="L134" s="169"/>
      <c r="M134" s="175"/>
      <c r="N134" s="176"/>
      <c r="O134" s="176"/>
      <c r="P134" s="176"/>
      <c r="Q134" s="176"/>
      <c r="R134" s="176"/>
      <c r="S134" s="176"/>
      <c r="T134" s="177"/>
      <c r="AT134" s="171" t="s">
        <v>124</v>
      </c>
      <c r="AU134" s="171" t="s">
        <v>84</v>
      </c>
      <c r="AV134" s="13" t="s">
        <v>84</v>
      </c>
      <c r="AW134" s="13" t="s">
        <v>34</v>
      </c>
      <c r="AX134" s="13" t="s">
        <v>78</v>
      </c>
      <c r="AY134" s="171" t="s">
        <v>114</v>
      </c>
    </row>
    <row r="135" spans="1:65" s="13" customFormat="1">
      <c r="B135" s="169"/>
      <c r="D135" s="170" t="s">
        <v>124</v>
      </c>
      <c r="E135" s="171" t="s">
        <v>1</v>
      </c>
      <c r="F135" s="172" t="s">
        <v>141</v>
      </c>
      <c r="H135" s="173">
        <v>0.45</v>
      </c>
      <c r="I135" s="174"/>
      <c r="L135" s="169"/>
      <c r="M135" s="175"/>
      <c r="N135" s="176"/>
      <c r="O135" s="176"/>
      <c r="P135" s="176"/>
      <c r="Q135" s="176"/>
      <c r="R135" s="176"/>
      <c r="S135" s="176"/>
      <c r="T135" s="177"/>
      <c r="AT135" s="171" t="s">
        <v>124</v>
      </c>
      <c r="AU135" s="171" t="s">
        <v>84</v>
      </c>
      <c r="AV135" s="13" t="s">
        <v>84</v>
      </c>
      <c r="AW135" s="13" t="s">
        <v>34</v>
      </c>
      <c r="AX135" s="13" t="s">
        <v>78</v>
      </c>
      <c r="AY135" s="171" t="s">
        <v>114</v>
      </c>
    </row>
    <row r="136" spans="1:65" s="14" customFormat="1">
      <c r="B136" s="178"/>
      <c r="D136" s="170" t="s">
        <v>124</v>
      </c>
      <c r="E136" s="179" t="s">
        <v>1</v>
      </c>
      <c r="F136" s="180" t="s">
        <v>126</v>
      </c>
      <c r="H136" s="181">
        <v>31</v>
      </c>
      <c r="I136" s="182"/>
      <c r="L136" s="178"/>
      <c r="M136" s="183"/>
      <c r="N136" s="184"/>
      <c r="O136" s="184"/>
      <c r="P136" s="184"/>
      <c r="Q136" s="184"/>
      <c r="R136" s="184"/>
      <c r="S136" s="184"/>
      <c r="T136" s="185"/>
      <c r="AT136" s="179" t="s">
        <v>124</v>
      </c>
      <c r="AU136" s="179" t="s">
        <v>84</v>
      </c>
      <c r="AV136" s="14" t="s">
        <v>127</v>
      </c>
      <c r="AW136" s="14" t="s">
        <v>34</v>
      </c>
      <c r="AX136" s="14" t="s">
        <v>21</v>
      </c>
      <c r="AY136" s="179" t="s">
        <v>114</v>
      </c>
    </row>
    <row r="137" spans="1:65" s="2" customFormat="1" ht="21.75" customHeight="1">
      <c r="A137" s="32"/>
      <c r="B137" s="155"/>
      <c r="C137" s="186" t="s">
        <v>127</v>
      </c>
      <c r="D137" s="186" t="s">
        <v>128</v>
      </c>
      <c r="E137" s="187" t="s">
        <v>142</v>
      </c>
      <c r="F137" s="188" t="s">
        <v>143</v>
      </c>
      <c r="G137" s="189" t="s">
        <v>120</v>
      </c>
      <c r="H137" s="190">
        <v>9</v>
      </c>
      <c r="I137" s="191"/>
      <c r="J137" s="190">
        <f>ROUND(I137*H137,3)</f>
        <v>0</v>
      </c>
      <c r="K137" s="188" t="s">
        <v>121</v>
      </c>
      <c r="L137" s="192"/>
      <c r="M137" s="193" t="s">
        <v>1</v>
      </c>
      <c r="N137" s="194" t="s">
        <v>43</v>
      </c>
      <c r="O137" s="58"/>
      <c r="P137" s="164">
        <f>O137*H137</f>
        <v>0</v>
      </c>
      <c r="Q137" s="164">
        <v>7.2000000000000005E-4</v>
      </c>
      <c r="R137" s="164">
        <f>Q137*H137</f>
        <v>6.4800000000000005E-3</v>
      </c>
      <c r="S137" s="164">
        <v>0</v>
      </c>
      <c r="T137" s="165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6" t="s">
        <v>131</v>
      </c>
      <c r="AT137" s="166" t="s">
        <v>128</v>
      </c>
      <c r="AU137" s="166" t="s">
        <v>84</v>
      </c>
      <c r="AY137" s="17" t="s">
        <v>114</v>
      </c>
      <c r="BE137" s="167">
        <f>IF(N137="základní",J137,0)</f>
        <v>0</v>
      </c>
      <c r="BF137" s="167">
        <f>IF(N137="snížená",J137,0)</f>
        <v>0</v>
      </c>
      <c r="BG137" s="167">
        <f>IF(N137="zákl. přenesená",J137,0)</f>
        <v>0</v>
      </c>
      <c r="BH137" s="167">
        <f>IF(N137="sníž. přenesená",J137,0)</f>
        <v>0</v>
      </c>
      <c r="BI137" s="167">
        <f>IF(N137="nulová",J137,0)</f>
        <v>0</v>
      </c>
      <c r="BJ137" s="17" t="s">
        <v>21</v>
      </c>
      <c r="BK137" s="168">
        <f>ROUND(I137*H137,3)</f>
        <v>0</v>
      </c>
      <c r="BL137" s="17" t="s">
        <v>122</v>
      </c>
      <c r="BM137" s="166" t="s">
        <v>144</v>
      </c>
    </row>
    <row r="138" spans="1:65" s="15" customFormat="1" ht="22.5">
      <c r="B138" s="195"/>
      <c r="D138" s="170" t="s">
        <v>124</v>
      </c>
      <c r="E138" s="196" t="s">
        <v>1</v>
      </c>
      <c r="F138" s="197" t="s">
        <v>133</v>
      </c>
      <c r="H138" s="196" t="s">
        <v>1</v>
      </c>
      <c r="I138" s="198"/>
      <c r="L138" s="195"/>
      <c r="M138" s="199"/>
      <c r="N138" s="200"/>
      <c r="O138" s="200"/>
      <c r="P138" s="200"/>
      <c r="Q138" s="200"/>
      <c r="R138" s="200"/>
      <c r="S138" s="200"/>
      <c r="T138" s="201"/>
      <c r="AT138" s="196" t="s">
        <v>124</v>
      </c>
      <c r="AU138" s="196" t="s">
        <v>84</v>
      </c>
      <c r="AV138" s="15" t="s">
        <v>21</v>
      </c>
      <c r="AW138" s="15" t="s">
        <v>34</v>
      </c>
      <c r="AX138" s="15" t="s">
        <v>78</v>
      </c>
      <c r="AY138" s="196" t="s">
        <v>114</v>
      </c>
    </row>
    <row r="139" spans="1:65" s="13" customFormat="1">
      <c r="B139" s="169"/>
      <c r="D139" s="170" t="s">
        <v>124</v>
      </c>
      <c r="E139" s="171" t="s">
        <v>1</v>
      </c>
      <c r="F139" s="172" t="s">
        <v>145</v>
      </c>
      <c r="H139" s="173">
        <v>8.83</v>
      </c>
      <c r="I139" s="174"/>
      <c r="L139" s="169"/>
      <c r="M139" s="175"/>
      <c r="N139" s="176"/>
      <c r="O139" s="176"/>
      <c r="P139" s="176"/>
      <c r="Q139" s="176"/>
      <c r="R139" s="176"/>
      <c r="S139" s="176"/>
      <c r="T139" s="177"/>
      <c r="AT139" s="171" t="s">
        <v>124</v>
      </c>
      <c r="AU139" s="171" t="s">
        <v>84</v>
      </c>
      <c r="AV139" s="13" t="s">
        <v>84</v>
      </c>
      <c r="AW139" s="13" t="s">
        <v>34</v>
      </c>
      <c r="AX139" s="13" t="s">
        <v>78</v>
      </c>
      <c r="AY139" s="171" t="s">
        <v>114</v>
      </c>
    </row>
    <row r="140" spans="1:65" s="13" customFormat="1">
      <c r="B140" s="169"/>
      <c r="D140" s="170" t="s">
        <v>124</v>
      </c>
      <c r="E140" s="171" t="s">
        <v>1</v>
      </c>
      <c r="F140" s="172" t="s">
        <v>146</v>
      </c>
      <c r="H140" s="173">
        <v>0.17</v>
      </c>
      <c r="I140" s="174"/>
      <c r="L140" s="169"/>
      <c r="M140" s="175"/>
      <c r="N140" s="176"/>
      <c r="O140" s="176"/>
      <c r="P140" s="176"/>
      <c r="Q140" s="176"/>
      <c r="R140" s="176"/>
      <c r="S140" s="176"/>
      <c r="T140" s="177"/>
      <c r="AT140" s="171" t="s">
        <v>124</v>
      </c>
      <c r="AU140" s="171" t="s">
        <v>84</v>
      </c>
      <c r="AV140" s="13" t="s">
        <v>84</v>
      </c>
      <c r="AW140" s="13" t="s">
        <v>34</v>
      </c>
      <c r="AX140" s="13" t="s">
        <v>78</v>
      </c>
      <c r="AY140" s="171" t="s">
        <v>114</v>
      </c>
    </row>
    <row r="141" spans="1:65" s="14" customFormat="1">
      <c r="B141" s="178"/>
      <c r="D141" s="170" t="s">
        <v>124</v>
      </c>
      <c r="E141" s="179" t="s">
        <v>1</v>
      </c>
      <c r="F141" s="180" t="s">
        <v>126</v>
      </c>
      <c r="H141" s="181">
        <v>9</v>
      </c>
      <c r="I141" s="182"/>
      <c r="L141" s="178"/>
      <c r="M141" s="183"/>
      <c r="N141" s="184"/>
      <c r="O141" s="184"/>
      <c r="P141" s="184"/>
      <c r="Q141" s="184"/>
      <c r="R141" s="184"/>
      <c r="S141" s="184"/>
      <c r="T141" s="185"/>
      <c r="AT141" s="179" t="s">
        <v>124</v>
      </c>
      <c r="AU141" s="179" t="s">
        <v>84</v>
      </c>
      <c r="AV141" s="14" t="s">
        <v>127</v>
      </c>
      <c r="AW141" s="14" t="s">
        <v>34</v>
      </c>
      <c r="AX141" s="14" t="s">
        <v>21</v>
      </c>
      <c r="AY141" s="179" t="s">
        <v>114</v>
      </c>
    </row>
    <row r="142" spans="1:65" s="2" customFormat="1" ht="21.75" customHeight="1">
      <c r="A142" s="32"/>
      <c r="B142" s="155"/>
      <c r="C142" s="186" t="s">
        <v>147</v>
      </c>
      <c r="D142" s="186" t="s">
        <v>128</v>
      </c>
      <c r="E142" s="187" t="s">
        <v>148</v>
      </c>
      <c r="F142" s="188" t="s">
        <v>149</v>
      </c>
      <c r="G142" s="189" t="s">
        <v>120</v>
      </c>
      <c r="H142" s="190">
        <v>32</v>
      </c>
      <c r="I142" s="191"/>
      <c r="J142" s="190">
        <f>ROUND(I142*H142,3)</f>
        <v>0</v>
      </c>
      <c r="K142" s="188" t="s">
        <v>121</v>
      </c>
      <c r="L142" s="192"/>
      <c r="M142" s="193" t="s">
        <v>1</v>
      </c>
      <c r="N142" s="194" t="s">
        <v>43</v>
      </c>
      <c r="O142" s="58"/>
      <c r="P142" s="164">
        <f>O142*H142</f>
        <v>0</v>
      </c>
      <c r="Q142" s="164">
        <v>7.7999999999999999E-4</v>
      </c>
      <c r="R142" s="164">
        <f>Q142*H142</f>
        <v>2.496E-2</v>
      </c>
      <c r="S142" s="164">
        <v>0</v>
      </c>
      <c r="T142" s="165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6" t="s">
        <v>131</v>
      </c>
      <c r="AT142" s="166" t="s">
        <v>128</v>
      </c>
      <c r="AU142" s="166" t="s">
        <v>84</v>
      </c>
      <c r="AY142" s="17" t="s">
        <v>114</v>
      </c>
      <c r="BE142" s="167">
        <f>IF(N142="základní",J142,0)</f>
        <v>0</v>
      </c>
      <c r="BF142" s="167">
        <f>IF(N142="snížená",J142,0)</f>
        <v>0</v>
      </c>
      <c r="BG142" s="167">
        <f>IF(N142="zákl. přenesená",J142,0)</f>
        <v>0</v>
      </c>
      <c r="BH142" s="167">
        <f>IF(N142="sníž. přenesená",J142,0)</f>
        <v>0</v>
      </c>
      <c r="BI142" s="167">
        <f>IF(N142="nulová",J142,0)</f>
        <v>0</v>
      </c>
      <c r="BJ142" s="17" t="s">
        <v>21</v>
      </c>
      <c r="BK142" s="168">
        <f>ROUND(I142*H142,3)</f>
        <v>0</v>
      </c>
      <c r="BL142" s="17" t="s">
        <v>122</v>
      </c>
      <c r="BM142" s="166" t="s">
        <v>150</v>
      </c>
    </row>
    <row r="143" spans="1:65" s="15" customFormat="1" ht="22.5">
      <c r="B143" s="195"/>
      <c r="D143" s="170" t="s">
        <v>124</v>
      </c>
      <c r="E143" s="196" t="s">
        <v>1</v>
      </c>
      <c r="F143" s="197" t="s">
        <v>133</v>
      </c>
      <c r="H143" s="196" t="s">
        <v>1</v>
      </c>
      <c r="I143" s="198"/>
      <c r="L143" s="195"/>
      <c r="M143" s="199"/>
      <c r="N143" s="200"/>
      <c r="O143" s="200"/>
      <c r="P143" s="200"/>
      <c r="Q143" s="200"/>
      <c r="R143" s="200"/>
      <c r="S143" s="200"/>
      <c r="T143" s="201"/>
      <c r="AT143" s="196" t="s">
        <v>124</v>
      </c>
      <c r="AU143" s="196" t="s">
        <v>84</v>
      </c>
      <c r="AV143" s="15" t="s">
        <v>21</v>
      </c>
      <c r="AW143" s="15" t="s">
        <v>34</v>
      </c>
      <c r="AX143" s="15" t="s">
        <v>78</v>
      </c>
      <c r="AY143" s="196" t="s">
        <v>114</v>
      </c>
    </row>
    <row r="144" spans="1:65" s="13" customFormat="1">
      <c r="B144" s="169"/>
      <c r="D144" s="170" t="s">
        <v>124</v>
      </c>
      <c r="E144" s="171" t="s">
        <v>1</v>
      </c>
      <c r="F144" s="172" t="s">
        <v>151</v>
      </c>
      <c r="H144" s="173">
        <v>31.78</v>
      </c>
      <c r="I144" s="174"/>
      <c r="L144" s="169"/>
      <c r="M144" s="175"/>
      <c r="N144" s="176"/>
      <c r="O144" s="176"/>
      <c r="P144" s="176"/>
      <c r="Q144" s="176"/>
      <c r="R144" s="176"/>
      <c r="S144" s="176"/>
      <c r="T144" s="177"/>
      <c r="AT144" s="171" t="s">
        <v>124</v>
      </c>
      <c r="AU144" s="171" t="s">
        <v>84</v>
      </c>
      <c r="AV144" s="13" t="s">
        <v>84</v>
      </c>
      <c r="AW144" s="13" t="s">
        <v>34</v>
      </c>
      <c r="AX144" s="13" t="s">
        <v>78</v>
      </c>
      <c r="AY144" s="171" t="s">
        <v>114</v>
      </c>
    </row>
    <row r="145" spans="1:65" s="13" customFormat="1">
      <c r="B145" s="169"/>
      <c r="D145" s="170" t="s">
        <v>124</v>
      </c>
      <c r="E145" s="171" t="s">
        <v>1</v>
      </c>
      <c r="F145" s="172" t="s">
        <v>152</v>
      </c>
      <c r="H145" s="173">
        <v>0.22</v>
      </c>
      <c r="I145" s="174"/>
      <c r="L145" s="169"/>
      <c r="M145" s="175"/>
      <c r="N145" s="176"/>
      <c r="O145" s="176"/>
      <c r="P145" s="176"/>
      <c r="Q145" s="176"/>
      <c r="R145" s="176"/>
      <c r="S145" s="176"/>
      <c r="T145" s="177"/>
      <c r="AT145" s="171" t="s">
        <v>124</v>
      </c>
      <c r="AU145" s="171" t="s">
        <v>84</v>
      </c>
      <c r="AV145" s="13" t="s">
        <v>84</v>
      </c>
      <c r="AW145" s="13" t="s">
        <v>34</v>
      </c>
      <c r="AX145" s="13" t="s">
        <v>78</v>
      </c>
      <c r="AY145" s="171" t="s">
        <v>114</v>
      </c>
    </row>
    <row r="146" spans="1:65" s="14" customFormat="1">
      <c r="B146" s="178"/>
      <c r="D146" s="170" t="s">
        <v>124</v>
      </c>
      <c r="E146" s="179" t="s">
        <v>1</v>
      </c>
      <c r="F146" s="180" t="s">
        <v>126</v>
      </c>
      <c r="H146" s="181">
        <v>32</v>
      </c>
      <c r="I146" s="182"/>
      <c r="L146" s="178"/>
      <c r="M146" s="183"/>
      <c r="N146" s="184"/>
      <c r="O146" s="184"/>
      <c r="P146" s="184"/>
      <c r="Q146" s="184"/>
      <c r="R146" s="184"/>
      <c r="S146" s="184"/>
      <c r="T146" s="185"/>
      <c r="AT146" s="179" t="s">
        <v>124</v>
      </c>
      <c r="AU146" s="179" t="s">
        <v>84</v>
      </c>
      <c r="AV146" s="14" t="s">
        <v>127</v>
      </c>
      <c r="AW146" s="14" t="s">
        <v>34</v>
      </c>
      <c r="AX146" s="14" t="s">
        <v>21</v>
      </c>
      <c r="AY146" s="179" t="s">
        <v>114</v>
      </c>
    </row>
    <row r="147" spans="1:65" s="2" customFormat="1" ht="21.75" customHeight="1">
      <c r="A147" s="32"/>
      <c r="B147" s="155"/>
      <c r="C147" s="156" t="s">
        <v>153</v>
      </c>
      <c r="D147" s="156" t="s">
        <v>117</v>
      </c>
      <c r="E147" s="157" t="s">
        <v>154</v>
      </c>
      <c r="F147" s="158" t="s">
        <v>155</v>
      </c>
      <c r="G147" s="159" t="s">
        <v>156</v>
      </c>
      <c r="H147" s="161"/>
      <c r="I147" s="161"/>
      <c r="J147" s="160">
        <f>ROUND(I147*H147,3)</f>
        <v>0</v>
      </c>
      <c r="K147" s="158" t="s">
        <v>121</v>
      </c>
      <c r="L147" s="33"/>
      <c r="M147" s="162" t="s">
        <v>1</v>
      </c>
      <c r="N147" s="163" t="s">
        <v>43</v>
      </c>
      <c r="O147" s="58"/>
      <c r="P147" s="164">
        <f>O147*H147</f>
        <v>0</v>
      </c>
      <c r="Q147" s="164">
        <v>0</v>
      </c>
      <c r="R147" s="164">
        <f>Q147*H147</f>
        <v>0</v>
      </c>
      <c r="S147" s="164">
        <v>0</v>
      </c>
      <c r="T147" s="165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6" t="s">
        <v>122</v>
      </c>
      <c r="AT147" s="166" t="s">
        <v>117</v>
      </c>
      <c r="AU147" s="166" t="s">
        <v>84</v>
      </c>
      <c r="AY147" s="17" t="s">
        <v>114</v>
      </c>
      <c r="BE147" s="167">
        <f>IF(N147="základní",J147,0)</f>
        <v>0</v>
      </c>
      <c r="BF147" s="167">
        <f>IF(N147="snížená",J147,0)</f>
        <v>0</v>
      </c>
      <c r="BG147" s="167">
        <f>IF(N147="zákl. přenesená",J147,0)</f>
        <v>0</v>
      </c>
      <c r="BH147" s="167">
        <f>IF(N147="sníž. přenesená",J147,0)</f>
        <v>0</v>
      </c>
      <c r="BI147" s="167">
        <f>IF(N147="nulová",J147,0)</f>
        <v>0</v>
      </c>
      <c r="BJ147" s="17" t="s">
        <v>21</v>
      </c>
      <c r="BK147" s="168">
        <f>ROUND(I147*H147,3)</f>
        <v>0</v>
      </c>
      <c r="BL147" s="17" t="s">
        <v>122</v>
      </c>
      <c r="BM147" s="166" t="s">
        <v>157</v>
      </c>
    </row>
    <row r="148" spans="1:65" s="12" customFormat="1" ht="22.9" customHeight="1">
      <c r="B148" s="142"/>
      <c r="D148" s="143" t="s">
        <v>77</v>
      </c>
      <c r="E148" s="153" t="s">
        <v>158</v>
      </c>
      <c r="F148" s="153" t="s">
        <v>159</v>
      </c>
      <c r="I148" s="145"/>
      <c r="J148" s="154">
        <f>BK148</f>
        <v>0</v>
      </c>
      <c r="L148" s="142"/>
      <c r="M148" s="147"/>
      <c r="N148" s="148"/>
      <c r="O148" s="148"/>
      <c r="P148" s="149">
        <f>SUM(P149:P246)</f>
        <v>0</v>
      </c>
      <c r="Q148" s="148"/>
      <c r="R148" s="149">
        <f>SUM(R149:R246)</f>
        <v>0.82565</v>
      </c>
      <c r="S148" s="148"/>
      <c r="T148" s="150">
        <f>SUM(T149:T246)</f>
        <v>0</v>
      </c>
      <c r="AR148" s="143" t="s">
        <v>84</v>
      </c>
      <c r="AT148" s="151" t="s">
        <v>77</v>
      </c>
      <c r="AU148" s="151" t="s">
        <v>21</v>
      </c>
      <c r="AY148" s="143" t="s">
        <v>114</v>
      </c>
      <c r="BK148" s="152">
        <f>SUM(BK149:BK246)</f>
        <v>0</v>
      </c>
    </row>
    <row r="149" spans="1:65" s="2" customFormat="1" ht="16.5" customHeight="1">
      <c r="A149" s="32"/>
      <c r="B149" s="155"/>
      <c r="C149" s="156" t="s">
        <v>160</v>
      </c>
      <c r="D149" s="156" t="s">
        <v>117</v>
      </c>
      <c r="E149" s="157" t="s">
        <v>161</v>
      </c>
      <c r="F149" s="158" t="s">
        <v>162</v>
      </c>
      <c r="G149" s="159" t="s">
        <v>163</v>
      </c>
      <c r="H149" s="160">
        <v>1</v>
      </c>
      <c r="I149" s="161"/>
      <c r="J149" s="160">
        <f>ROUND(I149*H149,3)</f>
        <v>0</v>
      </c>
      <c r="K149" s="158" t="s">
        <v>121</v>
      </c>
      <c r="L149" s="33"/>
      <c r="M149" s="162" t="s">
        <v>1</v>
      </c>
      <c r="N149" s="163" t="s">
        <v>43</v>
      </c>
      <c r="O149" s="58"/>
      <c r="P149" s="164">
        <f>O149*H149</f>
        <v>0</v>
      </c>
      <c r="Q149" s="164">
        <v>0</v>
      </c>
      <c r="R149" s="164">
        <f>Q149*H149</f>
        <v>0</v>
      </c>
      <c r="S149" s="164">
        <v>0</v>
      </c>
      <c r="T149" s="16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6" t="s">
        <v>122</v>
      </c>
      <c r="AT149" s="166" t="s">
        <v>117</v>
      </c>
      <c r="AU149" s="166" t="s">
        <v>84</v>
      </c>
      <c r="AY149" s="17" t="s">
        <v>114</v>
      </c>
      <c r="BE149" s="167">
        <f>IF(N149="základní",J149,0)</f>
        <v>0</v>
      </c>
      <c r="BF149" s="167">
        <f>IF(N149="snížená",J149,0)</f>
        <v>0</v>
      </c>
      <c r="BG149" s="167">
        <f>IF(N149="zákl. přenesená",J149,0)</f>
        <v>0</v>
      </c>
      <c r="BH149" s="167">
        <f>IF(N149="sníž. přenesená",J149,0)</f>
        <v>0</v>
      </c>
      <c r="BI149" s="167">
        <f>IF(N149="nulová",J149,0)</f>
        <v>0</v>
      </c>
      <c r="BJ149" s="17" t="s">
        <v>21</v>
      </c>
      <c r="BK149" s="168">
        <f>ROUND(I149*H149,3)</f>
        <v>0</v>
      </c>
      <c r="BL149" s="17" t="s">
        <v>122</v>
      </c>
      <c r="BM149" s="166" t="s">
        <v>164</v>
      </c>
    </row>
    <row r="150" spans="1:65" s="13" customFormat="1">
      <c r="B150" s="169"/>
      <c r="D150" s="170" t="s">
        <v>124</v>
      </c>
      <c r="E150" s="171" t="s">
        <v>1</v>
      </c>
      <c r="F150" s="172" t="s">
        <v>165</v>
      </c>
      <c r="H150" s="173">
        <v>1</v>
      </c>
      <c r="I150" s="174"/>
      <c r="L150" s="169"/>
      <c r="M150" s="175"/>
      <c r="N150" s="176"/>
      <c r="O150" s="176"/>
      <c r="P150" s="176"/>
      <c r="Q150" s="176"/>
      <c r="R150" s="176"/>
      <c r="S150" s="176"/>
      <c r="T150" s="177"/>
      <c r="AT150" s="171" t="s">
        <v>124</v>
      </c>
      <c r="AU150" s="171" t="s">
        <v>84</v>
      </c>
      <c r="AV150" s="13" t="s">
        <v>84</v>
      </c>
      <c r="AW150" s="13" t="s">
        <v>34</v>
      </c>
      <c r="AX150" s="13" t="s">
        <v>78</v>
      </c>
      <c r="AY150" s="171" t="s">
        <v>114</v>
      </c>
    </row>
    <row r="151" spans="1:65" s="14" customFormat="1">
      <c r="B151" s="178"/>
      <c r="D151" s="170" t="s">
        <v>124</v>
      </c>
      <c r="E151" s="179" t="s">
        <v>1</v>
      </c>
      <c r="F151" s="180" t="s">
        <v>126</v>
      </c>
      <c r="H151" s="181">
        <v>1</v>
      </c>
      <c r="I151" s="182"/>
      <c r="L151" s="178"/>
      <c r="M151" s="183"/>
      <c r="N151" s="184"/>
      <c r="O151" s="184"/>
      <c r="P151" s="184"/>
      <c r="Q151" s="184"/>
      <c r="R151" s="184"/>
      <c r="S151" s="184"/>
      <c r="T151" s="185"/>
      <c r="AT151" s="179" t="s">
        <v>124</v>
      </c>
      <c r="AU151" s="179" t="s">
        <v>84</v>
      </c>
      <c r="AV151" s="14" t="s">
        <v>127</v>
      </c>
      <c r="AW151" s="14" t="s">
        <v>34</v>
      </c>
      <c r="AX151" s="14" t="s">
        <v>21</v>
      </c>
      <c r="AY151" s="179" t="s">
        <v>114</v>
      </c>
    </row>
    <row r="152" spans="1:65" s="2" customFormat="1" ht="16.5" customHeight="1">
      <c r="A152" s="32"/>
      <c r="B152" s="155"/>
      <c r="C152" s="156" t="s">
        <v>166</v>
      </c>
      <c r="D152" s="156" t="s">
        <v>117</v>
      </c>
      <c r="E152" s="157" t="s">
        <v>167</v>
      </c>
      <c r="F152" s="158" t="s">
        <v>168</v>
      </c>
      <c r="G152" s="159" t="s">
        <v>163</v>
      </c>
      <c r="H152" s="160">
        <v>1</v>
      </c>
      <c r="I152" s="161"/>
      <c r="J152" s="160">
        <f>ROUND(I152*H152,3)</f>
        <v>0</v>
      </c>
      <c r="K152" s="158" t="s">
        <v>121</v>
      </c>
      <c r="L152" s="33"/>
      <c r="M152" s="162" t="s">
        <v>1</v>
      </c>
      <c r="N152" s="163" t="s">
        <v>43</v>
      </c>
      <c r="O152" s="58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6" t="s">
        <v>122</v>
      </c>
      <c r="AT152" s="166" t="s">
        <v>117</v>
      </c>
      <c r="AU152" s="166" t="s">
        <v>84</v>
      </c>
      <c r="AY152" s="17" t="s">
        <v>114</v>
      </c>
      <c r="BE152" s="167">
        <f>IF(N152="základní",J152,0)</f>
        <v>0</v>
      </c>
      <c r="BF152" s="167">
        <f>IF(N152="snížená",J152,0)</f>
        <v>0</v>
      </c>
      <c r="BG152" s="167">
        <f>IF(N152="zákl. přenesená",J152,0)</f>
        <v>0</v>
      </c>
      <c r="BH152" s="167">
        <f>IF(N152="sníž. přenesená",J152,0)</f>
        <v>0</v>
      </c>
      <c r="BI152" s="167">
        <f>IF(N152="nulová",J152,0)</f>
        <v>0</v>
      </c>
      <c r="BJ152" s="17" t="s">
        <v>21</v>
      </c>
      <c r="BK152" s="168">
        <f>ROUND(I152*H152,3)</f>
        <v>0</v>
      </c>
      <c r="BL152" s="17" t="s">
        <v>122</v>
      </c>
      <c r="BM152" s="166" t="s">
        <v>169</v>
      </c>
    </row>
    <row r="153" spans="1:65" s="13" customFormat="1">
      <c r="B153" s="169"/>
      <c r="D153" s="170" t="s">
        <v>124</v>
      </c>
      <c r="E153" s="171" t="s">
        <v>1</v>
      </c>
      <c r="F153" s="172" t="s">
        <v>165</v>
      </c>
      <c r="H153" s="173">
        <v>1</v>
      </c>
      <c r="I153" s="174"/>
      <c r="L153" s="169"/>
      <c r="M153" s="175"/>
      <c r="N153" s="176"/>
      <c r="O153" s="176"/>
      <c r="P153" s="176"/>
      <c r="Q153" s="176"/>
      <c r="R153" s="176"/>
      <c r="S153" s="176"/>
      <c r="T153" s="177"/>
      <c r="AT153" s="171" t="s">
        <v>124</v>
      </c>
      <c r="AU153" s="171" t="s">
        <v>84</v>
      </c>
      <c r="AV153" s="13" t="s">
        <v>84</v>
      </c>
      <c r="AW153" s="13" t="s">
        <v>34</v>
      </c>
      <c r="AX153" s="13" t="s">
        <v>78</v>
      </c>
      <c r="AY153" s="171" t="s">
        <v>114</v>
      </c>
    </row>
    <row r="154" spans="1:65" s="14" customFormat="1">
      <c r="B154" s="178"/>
      <c r="D154" s="170" t="s">
        <v>124</v>
      </c>
      <c r="E154" s="179" t="s">
        <v>1</v>
      </c>
      <c r="F154" s="180" t="s">
        <v>126</v>
      </c>
      <c r="H154" s="181">
        <v>1</v>
      </c>
      <c r="I154" s="182"/>
      <c r="L154" s="178"/>
      <c r="M154" s="183"/>
      <c r="N154" s="184"/>
      <c r="O154" s="184"/>
      <c r="P154" s="184"/>
      <c r="Q154" s="184"/>
      <c r="R154" s="184"/>
      <c r="S154" s="184"/>
      <c r="T154" s="185"/>
      <c r="AT154" s="179" t="s">
        <v>124</v>
      </c>
      <c r="AU154" s="179" t="s">
        <v>84</v>
      </c>
      <c r="AV154" s="14" t="s">
        <v>127</v>
      </c>
      <c r="AW154" s="14" t="s">
        <v>34</v>
      </c>
      <c r="AX154" s="14" t="s">
        <v>21</v>
      </c>
      <c r="AY154" s="179" t="s">
        <v>114</v>
      </c>
    </row>
    <row r="155" spans="1:65" s="2" customFormat="1" ht="16.5" customHeight="1">
      <c r="A155" s="32"/>
      <c r="B155" s="155"/>
      <c r="C155" s="156" t="s">
        <v>170</v>
      </c>
      <c r="D155" s="156" t="s">
        <v>117</v>
      </c>
      <c r="E155" s="157" t="s">
        <v>171</v>
      </c>
      <c r="F155" s="158" t="s">
        <v>172</v>
      </c>
      <c r="G155" s="159" t="s">
        <v>163</v>
      </c>
      <c r="H155" s="160">
        <v>4</v>
      </c>
      <c r="I155" s="161"/>
      <c r="J155" s="160">
        <f>ROUND(I155*H155,3)</f>
        <v>0</v>
      </c>
      <c r="K155" s="158" t="s">
        <v>121</v>
      </c>
      <c r="L155" s="33"/>
      <c r="M155" s="162" t="s">
        <v>1</v>
      </c>
      <c r="N155" s="163" t="s">
        <v>43</v>
      </c>
      <c r="O155" s="58"/>
      <c r="P155" s="164">
        <f>O155*H155</f>
        <v>0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6" t="s">
        <v>122</v>
      </c>
      <c r="AT155" s="166" t="s">
        <v>117</v>
      </c>
      <c r="AU155" s="166" t="s">
        <v>84</v>
      </c>
      <c r="AY155" s="17" t="s">
        <v>114</v>
      </c>
      <c r="BE155" s="167">
        <f>IF(N155="základní",J155,0)</f>
        <v>0</v>
      </c>
      <c r="BF155" s="167">
        <f>IF(N155="snížená",J155,0)</f>
        <v>0</v>
      </c>
      <c r="BG155" s="167">
        <f>IF(N155="zákl. přenesená",J155,0)</f>
        <v>0</v>
      </c>
      <c r="BH155" s="167">
        <f>IF(N155="sníž. přenesená",J155,0)</f>
        <v>0</v>
      </c>
      <c r="BI155" s="167">
        <f>IF(N155="nulová",J155,0)</f>
        <v>0</v>
      </c>
      <c r="BJ155" s="17" t="s">
        <v>21</v>
      </c>
      <c r="BK155" s="168">
        <f>ROUND(I155*H155,3)</f>
        <v>0</v>
      </c>
      <c r="BL155" s="17" t="s">
        <v>122</v>
      </c>
      <c r="BM155" s="166" t="s">
        <v>173</v>
      </c>
    </row>
    <row r="156" spans="1:65" s="13" customFormat="1">
      <c r="B156" s="169"/>
      <c r="D156" s="170" t="s">
        <v>124</v>
      </c>
      <c r="E156" s="171" t="s">
        <v>1</v>
      </c>
      <c r="F156" s="172" t="s">
        <v>174</v>
      </c>
      <c r="H156" s="173">
        <v>4</v>
      </c>
      <c r="I156" s="174"/>
      <c r="L156" s="169"/>
      <c r="M156" s="175"/>
      <c r="N156" s="176"/>
      <c r="O156" s="176"/>
      <c r="P156" s="176"/>
      <c r="Q156" s="176"/>
      <c r="R156" s="176"/>
      <c r="S156" s="176"/>
      <c r="T156" s="177"/>
      <c r="AT156" s="171" t="s">
        <v>124</v>
      </c>
      <c r="AU156" s="171" t="s">
        <v>84</v>
      </c>
      <c r="AV156" s="13" t="s">
        <v>84</v>
      </c>
      <c r="AW156" s="13" t="s">
        <v>34</v>
      </c>
      <c r="AX156" s="13" t="s">
        <v>78</v>
      </c>
      <c r="AY156" s="171" t="s">
        <v>114</v>
      </c>
    </row>
    <row r="157" spans="1:65" s="14" customFormat="1">
      <c r="B157" s="178"/>
      <c r="D157" s="170" t="s">
        <v>124</v>
      </c>
      <c r="E157" s="179" t="s">
        <v>1</v>
      </c>
      <c r="F157" s="180" t="s">
        <v>126</v>
      </c>
      <c r="H157" s="181">
        <v>4</v>
      </c>
      <c r="I157" s="182"/>
      <c r="L157" s="178"/>
      <c r="M157" s="183"/>
      <c r="N157" s="184"/>
      <c r="O157" s="184"/>
      <c r="P157" s="184"/>
      <c r="Q157" s="184"/>
      <c r="R157" s="184"/>
      <c r="S157" s="184"/>
      <c r="T157" s="185"/>
      <c r="AT157" s="179" t="s">
        <v>124</v>
      </c>
      <c r="AU157" s="179" t="s">
        <v>84</v>
      </c>
      <c r="AV157" s="14" t="s">
        <v>127</v>
      </c>
      <c r="AW157" s="14" t="s">
        <v>34</v>
      </c>
      <c r="AX157" s="14" t="s">
        <v>21</v>
      </c>
      <c r="AY157" s="179" t="s">
        <v>114</v>
      </c>
    </row>
    <row r="158" spans="1:65" s="2" customFormat="1" ht="16.5" customHeight="1">
      <c r="A158" s="32"/>
      <c r="B158" s="155"/>
      <c r="C158" s="156" t="s">
        <v>175</v>
      </c>
      <c r="D158" s="156" t="s">
        <v>117</v>
      </c>
      <c r="E158" s="157" t="s">
        <v>176</v>
      </c>
      <c r="F158" s="158" t="s">
        <v>177</v>
      </c>
      <c r="G158" s="159" t="s">
        <v>163</v>
      </c>
      <c r="H158" s="160">
        <v>1</v>
      </c>
      <c r="I158" s="161"/>
      <c r="J158" s="160">
        <f>ROUND(I158*H158,3)</f>
        <v>0</v>
      </c>
      <c r="K158" s="158" t="s">
        <v>121</v>
      </c>
      <c r="L158" s="33"/>
      <c r="M158" s="162" t="s">
        <v>1</v>
      </c>
      <c r="N158" s="163" t="s">
        <v>43</v>
      </c>
      <c r="O158" s="58"/>
      <c r="P158" s="164">
        <f>O158*H158</f>
        <v>0</v>
      </c>
      <c r="Q158" s="164">
        <v>3.1E-4</v>
      </c>
      <c r="R158" s="164">
        <f>Q158*H158</f>
        <v>3.1E-4</v>
      </c>
      <c r="S158" s="164">
        <v>0</v>
      </c>
      <c r="T158" s="16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6" t="s">
        <v>122</v>
      </c>
      <c r="AT158" s="166" t="s">
        <v>117</v>
      </c>
      <c r="AU158" s="166" t="s">
        <v>84</v>
      </c>
      <c r="AY158" s="17" t="s">
        <v>114</v>
      </c>
      <c r="BE158" s="167">
        <f>IF(N158="základní",J158,0)</f>
        <v>0</v>
      </c>
      <c r="BF158" s="167">
        <f>IF(N158="snížená",J158,0)</f>
        <v>0</v>
      </c>
      <c r="BG158" s="167">
        <f>IF(N158="zákl. přenesená",J158,0)</f>
        <v>0</v>
      </c>
      <c r="BH158" s="167">
        <f>IF(N158="sníž. přenesená",J158,0)</f>
        <v>0</v>
      </c>
      <c r="BI158" s="167">
        <f>IF(N158="nulová",J158,0)</f>
        <v>0</v>
      </c>
      <c r="BJ158" s="17" t="s">
        <v>21</v>
      </c>
      <c r="BK158" s="168">
        <f>ROUND(I158*H158,3)</f>
        <v>0</v>
      </c>
      <c r="BL158" s="17" t="s">
        <v>122</v>
      </c>
      <c r="BM158" s="166" t="s">
        <v>178</v>
      </c>
    </row>
    <row r="159" spans="1:65" s="13" customFormat="1">
      <c r="B159" s="169"/>
      <c r="D159" s="170" t="s">
        <v>124</v>
      </c>
      <c r="E159" s="171" t="s">
        <v>1</v>
      </c>
      <c r="F159" s="172" t="s">
        <v>165</v>
      </c>
      <c r="H159" s="173">
        <v>1</v>
      </c>
      <c r="I159" s="174"/>
      <c r="L159" s="169"/>
      <c r="M159" s="175"/>
      <c r="N159" s="176"/>
      <c r="O159" s="176"/>
      <c r="P159" s="176"/>
      <c r="Q159" s="176"/>
      <c r="R159" s="176"/>
      <c r="S159" s="176"/>
      <c r="T159" s="177"/>
      <c r="AT159" s="171" t="s">
        <v>124</v>
      </c>
      <c r="AU159" s="171" t="s">
        <v>84</v>
      </c>
      <c r="AV159" s="13" t="s">
        <v>84</v>
      </c>
      <c r="AW159" s="13" t="s">
        <v>34</v>
      </c>
      <c r="AX159" s="13" t="s">
        <v>78</v>
      </c>
      <c r="AY159" s="171" t="s">
        <v>114</v>
      </c>
    </row>
    <row r="160" spans="1:65" s="14" customFormat="1">
      <c r="B160" s="178"/>
      <c r="D160" s="170" t="s">
        <v>124</v>
      </c>
      <c r="E160" s="179" t="s">
        <v>1</v>
      </c>
      <c r="F160" s="180" t="s">
        <v>126</v>
      </c>
      <c r="H160" s="181">
        <v>1</v>
      </c>
      <c r="I160" s="182"/>
      <c r="L160" s="178"/>
      <c r="M160" s="183"/>
      <c r="N160" s="184"/>
      <c r="O160" s="184"/>
      <c r="P160" s="184"/>
      <c r="Q160" s="184"/>
      <c r="R160" s="184"/>
      <c r="S160" s="184"/>
      <c r="T160" s="185"/>
      <c r="AT160" s="179" t="s">
        <v>124</v>
      </c>
      <c r="AU160" s="179" t="s">
        <v>84</v>
      </c>
      <c r="AV160" s="14" t="s">
        <v>127</v>
      </c>
      <c r="AW160" s="14" t="s">
        <v>34</v>
      </c>
      <c r="AX160" s="14" t="s">
        <v>21</v>
      </c>
      <c r="AY160" s="179" t="s">
        <v>114</v>
      </c>
    </row>
    <row r="161" spans="1:65" s="2" customFormat="1" ht="16.5" customHeight="1">
      <c r="A161" s="32"/>
      <c r="B161" s="155"/>
      <c r="C161" s="156" t="s">
        <v>179</v>
      </c>
      <c r="D161" s="156" t="s">
        <v>117</v>
      </c>
      <c r="E161" s="157" t="s">
        <v>180</v>
      </c>
      <c r="F161" s="158" t="s">
        <v>181</v>
      </c>
      <c r="G161" s="159" t="s">
        <v>163</v>
      </c>
      <c r="H161" s="160">
        <v>1</v>
      </c>
      <c r="I161" s="161"/>
      <c r="J161" s="160">
        <f>ROUND(I161*H161,3)</f>
        <v>0</v>
      </c>
      <c r="K161" s="158" t="s">
        <v>121</v>
      </c>
      <c r="L161" s="33"/>
      <c r="M161" s="162" t="s">
        <v>1</v>
      </c>
      <c r="N161" s="163" t="s">
        <v>43</v>
      </c>
      <c r="O161" s="58"/>
      <c r="P161" s="164">
        <f>O161*H161</f>
        <v>0</v>
      </c>
      <c r="Q161" s="164">
        <v>5.1999999999999995E-4</v>
      </c>
      <c r="R161" s="164">
        <f>Q161*H161</f>
        <v>5.1999999999999995E-4</v>
      </c>
      <c r="S161" s="164">
        <v>0</v>
      </c>
      <c r="T161" s="165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6" t="s">
        <v>122</v>
      </c>
      <c r="AT161" s="166" t="s">
        <v>117</v>
      </c>
      <c r="AU161" s="166" t="s">
        <v>84</v>
      </c>
      <c r="AY161" s="17" t="s">
        <v>114</v>
      </c>
      <c r="BE161" s="167">
        <f>IF(N161="základní",J161,0)</f>
        <v>0</v>
      </c>
      <c r="BF161" s="167">
        <f>IF(N161="snížená",J161,0)</f>
        <v>0</v>
      </c>
      <c r="BG161" s="167">
        <f>IF(N161="zákl. přenesená",J161,0)</f>
        <v>0</v>
      </c>
      <c r="BH161" s="167">
        <f>IF(N161="sníž. přenesená",J161,0)</f>
        <v>0</v>
      </c>
      <c r="BI161" s="167">
        <f>IF(N161="nulová",J161,0)</f>
        <v>0</v>
      </c>
      <c r="BJ161" s="17" t="s">
        <v>21</v>
      </c>
      <c r="BK161" s="168">
        <f>ROUND(I161*H161,3)</f>
        <v>0</v>
      </c>
      <c r="BL161" s="17" t="s">
        <v>122</v>
      </c>
      <c r="BM161" s="166" t="s">
        <v>182</v>
      </c>
    </row>
    <row r="162" spans="1:65" s="13" customFormat="1">
      <c r="B162" s="169"/>
      <c r="D162" s="170" t="s">
        <v>124</v>
      </c>
      <c r="E162" s="171" t="s">
        <v>1</v>
      </c>
      <c r="F162" s="172" t="s">
        <v>165</v>
      </c>
      <c r="H162" s="173">
        <v>1</v>
      </c>
      <c r="I162" s="174"/>
      <c r="L162" s="169"/>
      <c r="M162" s="175"/>
      <c r="N162" s="176"/>
      <c r="O162" s="176"/>
      <c r="P162" s="176"/>
      <c r="Q162" s="176"/>
      <c r="R162" s="176"/>
      <c r="S162" s="176"/>
      <c r="T162" s="177"/>
      <c r="AT162" s="171" t="s">
        <v>124</v>
      </c>
      <c r="AU162" s="171" t="s">
        <v>84</v>
      </c>
      <c r="AV162" s="13" t="s">
        <v>84</v>
      </c>
      <c r="AW162" s="13" t="s">
        <v>34</v>
      </c>
      <c r="AX162" s="13" t="s">
        <v>78</v>
      </c>
      <c r="AY162" s="171" t="s">
        <v>114</v>
      </c>
    </row>
    <row r="163" spans="1:65" s="14" customFormat="1">
      <c r="B163" s="178"/>
      <c r="D163" s="170" t="s">
        <v>124</v>
      </c>
      <c r="E163" s="179" t="s">
        <v>1</v>
      </c>
      <c r="F163" s="180" t="s">
        <v>126</v>
      </c>
      <c r="H163" s="181">
        <v>1</v>
      </c>
      <c r="I163" s="182"/>
      <c r="L163" s="178"/>
      <c r="M163" s="183"/>
      <c r="N163" s="184"/>
      <c r="O163" s="184"/>
      <c r="P163" s="184"/>
      <c r="Q163" s="184"/>
      <c r="R163" s="184"/>
      <c r="S163" s="184"/>
      <c r="T163" s="185"/>
      <c r="AT163" s="179" t="s">
        <v>124</v>
      </c>
      <c r="AU163" s="179" t="s">
        <v>84</v>
      </c>
      <c r="AV163" s="14" t="s">
        <v>127</v>
      </c>
      <c r="AW163" s="14" t="s">
        <v>34</v>
      </c>
      <c r="AX163" s="14" t="s">
        <v>21</v>
      </c>
      <c r="AY163" s="179" t="s">
        <v>114</v>
      </c>
    </row>
    <row r="164" spans="1:65" s="2" customFormat="1" ht="16.5" customHeight="1">
      <c r="A164" s="32"/>
      <c r="B164" s="155"/>
      <c r="C164" s="156" t="s">
        <v>183</v>
      </c>
      <c r="D164" s="156" t="s">
        <v>117</v>
      </c>
      <c r="E164" s="157" t="s">
        <v>184</v>
      </c>
      <c r="F164" s="158" t="s">
        <v>185</v>
      </c>
      <c r="G164" s="159" t="s">
        <v>163</v>
      </c>
      <c r="H164" s="160">
        <v>4</v>
      </c>
      <c r="I164" s="161"/>
      <c r="J164" s="160">
        <f>ROUND(I164*H164,3)</f>
        <v>0</v>
      </c>
      <c r="K164" s="158" t="s">
        <v>121</v>
      </c>
      <c r="L164" s="33"/>
      <c r="M164" s="162" t="s">
        <v>1</v>
      </c>
      <c r="N164" s="163" t="s">
        <v>43</v>
      </c>
      <c r="O164" s="58"/>
      <c r="P164" s="164">
        <f>O164*H164</f>
        <v>0</v>
      </c>
      <c r="Q164" s="164">
        <v>1E-3</v>
      </c>
      <c r="R164" s="164">
        <f>Q164*H164</f>
        <v>4.0000000000000001E-3</v>
      </c>
      <c r="S164" s="164">
        <v>0</v>
      </c>
      <c r="T164" s="165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6" t="s">
        <v>122</v>
      </c>
      <c r="AT164" s="166" t="s">
        <v>117</v>
      </c>
      <c r="AU164" s="166" t="s">
        <v>84</v>
      </c>
      <c r="AY164" s="17" t="s">
        <v>114</v>
      </c>
      <c r="BE164" s="167">
        <f>IF(N164="základní",J164,0)</f>
        <v>0</v>
      </c>
      <c r="BF164" s="167">
        <f>IF(N164="snížená",J164,0)</f>
        <v>0</v>
      </c>
      <c r="BG164" s="167">
        <f>IF(N164="zákl. přenesená",J164,0)</f>
        <v>0</v>
      </c>
      <c r="BH164" s="167">
        <f>IF(N164="sníž. přenesená",J164,0)</f>
        <v>0</v>
      </c>
      <c r="BI164" s="167">
        <f>IF(N164="nulová",J164,0)</f>
        <v>0</v>
      </c>
      <c r="BJ164" s="17" t="s">
        <v>21</v>
      </c>
      <c r="BK164" s="168">
        <f>ROUND(I164*H164,3)</f>
        <v>0</v>
      </c>
      <c r="BL164" s="17" t="s">
        <v>122</v>
      </c>
      <c r="BM164" s="166" t="s">
        <v>186</v>
      </c>
    </row>
    <row r="165" spans="1:65" s="13" customFormat="1">
      <c r="B165" s="169"/>
      <c r="D165" s="170" t="s">
        <v>124</v>
      </c>
      <c r="E165" s="171" t="s">
        <v>1</v>
      </c>
      <c r="F165" s="172" t="s">
        <v>174</v>
      </c>
      <c r="H165" s="173">
        <v>4</v>
      </c>
      <c r="I165" s="174"/>
      <c r="L165" s="169"/>
      <c r="M165" s="175"/>
      <c r="N165" s="176"/>
      <c r="O165" s="176"/>
      <c r="P165" s="176"/>
      <c r="Q165" s="176"/>
      <c r="R165" s="176"/>
      <c r="S165" s="176"/>
      <c r="T165" s="177"/>
      <c r="AT165" s="171" t="s">
        <v>124</v>
      </c>
      <c r="AU165" s="171" t="s">
        <v>84</v>
      </c>
      <c r="AV165" s="13" t="s">
        <v>84</v>
      </c>
      <c r="AW165" s="13" t="s">
        <v>34</v>
      </c>
      <c r="AX165" s="13" t="s">
        <v>78</v>
      </c>
      <c r="AY165" s="171" t="s">
        <v>114</v>
      </c>
    </row>
    <row r="166" spans="1:65" s="14" customFormat="1">
      <c r="B166" s="178"/>
      <c r="D166" s="170" t="s">
        <v>124</v>
      </c>
      <c r="E166" s="179" t="s">
        <v>1</v>
      </c>
      <c r="F166" s="180" t="s">
        <v>126</v>
      </c>
      <c r="H166" s="181">
        <v>4</v>
      </c>
      <c r="I166" s="182"/>
      <c r="L166" s="178"/>
      <c r="M166" s="183"/>
      <c r="N166" s="184"/>
      <c r="O166" s="184"/>
      <c r="P166" s="184"/>
      <c r="Q166" s="184"/>
      <c r="R166" s="184"/>
      <c r="S166" s="184"/>
      <c r="T166" s="185"/>
      <c r="AT166" s="179" t="s">
        <v>124</v>
      </c>
      <c r="AU166" s="179" t="s">
        <v>84</v>
      </c>
      <c r="AV166" s="14" t="s">
        <v>127</v>
      </c>
      <c r="AW166" s="14" t="s">
        <v>34</v>
      </c>
      <c r="AX166" s="14" t="s">
        <v>21</v>
      </c>
      <c r="AY166" s="179" t="s">
        <v>114</v>
      </c>
    </row>
    <row r="167" spans="1:65" s="2" customFormat="1" ht="16.5" customHeight="1">
      <c r="A167" s="32"/>
      <c r="B167" s="155"/>
      <c r="C167" s="156" t="s">
        <v>187</v>
      </c>
      <c r="D167" s="156" t="s">
        <v>117</v>
      </c>
      <c r="E167" s="157" t="s">
        <v>188</v>
      </c>
      <c r="F167" s="158" t="s">
        <v>189</v>
      </c>
      <c r="G167" s="159" t="s">
        <v>120</v>
      </c>
      <c r="H167" s="160">
        <v>6</v>
      </c>
      <c r="I167" s="161"/>
      <c r="J167" s="160">
        <f>ROUND(I167*H167,3)</f>
        <v>0</v>
      </c>
      <c r="K167" s="158" t="s">
        <v>121</v>
      </c>
      <c r="L167" s="33"/>
      <c r="M167" s="162" t="s">
        <v>1</v>
      </c>
      <c r="N167" s="163" t="s">
        <v>43</v>
      </c>
      <c r="O167" s="58"/>
      <c r="P167" s="164">
        <f>O167*H167</f>
        <v>0</v>
      </c>
      <c r="Q167" s="164">
        <v>1.42E-3</v>
      </c>
      <c r="R167" s="164">
        <f>Q167*H167</f>
        <v>8.5199999999999998E-3</v>
      </c>
      <c r="S167" s="164">
        <v>0</v>
      </c>
      <c r="T167" s="165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6" t="s">
        <v>122</v>
      </c>
      <c r="AT167" s="166" t="s">
        <v>117</v>
      </c>
      <c r="AU167" s="166" t="s">
        <v>84</v>
      </c>
      <c r="AY167" s="17" t="s">
        <v>114</v>
      </c>
      <c r="BE167" s="167">
        <f>IF(N167="základní",J167,0)</f>
        <v>0</v>
      </c>
      <c r="BF167" s="167">
        <f>IF(N167="snížená",J167,0)</f>
        <v>0</v>
      </c>
      <c r="BG167" s="167">
        <f>IF(N167="zákl. přenesená",J167,0)</f>
        <v>0</v>
      </c>
      <c r="BH167" s="167">
        <f>IF(N167="sníž. přenesená",J167,0)</f>
        <v>0</v>
      </c>
      <c r="BI167" s="167">
        <f>IF(N167="nulová",J167,0)</f>
        <v>0</v>
      </c>
      <c r="BJ167" s="17" t="s">
        <v>21</v>
      </c>
      <c r="BK167" s="168">
        <f>ROUND(I167*H167,3)</f>
        <v>0</v>
      </c>
      <c r="BL167" s="17" t="s">
        <v>122</v>
      </c>
      <c r="BM167" s="166" t="s">
        <v>190</v>
      </c>
    </row>
    <row r="168" spans="1:65" s="15" customFormat="1">
      <c r="B168" s="195"/>
      <c r="D168" s="170" t="s">
        <v>124</v>
      </c>
      <c r="E168" s="196" t="s">
        <v>1</v>
      </c>
      <c r="F168" s="197" t="s">
        <v>191</v>
      </c>
      <c r="H168" s="196" t="s">
        <v>1</v>
      </c>
      <c r="I168" s="198"/>
      <c r="L168" s="195"/>
      <c r="M168" s="199"/>
      <c r="N168" s="200"/>
      <c r="O168" s="200"/>
      <c r="P168" s="200"/>
      <c r="Q168" s="200"/>
      <c r="R168" s="200"/>
      <c r="S168" s="200"/>
      <c r="T168" s="201"/>
      <c r="AT168" s="196" t="s">
        <v>124</v>
      </c>
      <c r="AU168" s="196" t="s">
        <v>84</v>
      </c>
      <c r="AV168" s="15" t="s">
        <v>21</v>
      </c>
      <c r="AW168" s="15" t="s">
        <v>34</v>
      </c>
      <c r="AX168" s="15" t="s">
        <v>78</v>
      </c>
      <c r="AY168" s="196" t="s">
        <v>114</v>
      </c>
    </row>
    <row r="169" spans="1:65" s="13" customFormat="1">
      <c r="B169" s="169"/>
      <c r="D169" s="170" t="s">
        <v>124</v>
      </c>
      <c r="E169" s="171" t="s">
        <v>1</v>
      </c>
      <c r="F169" s="172" t="s">
        <v>192</v>
      </c>
      <c r="H169" s="173">
        <v>5.22</v>
      </c>
      <c r="I169" s="174"/>
      <c r="L169" s="169"/>
      <c r="M169" s="175"/>
      <c r="N169" s="176"/>
      <c r="O169" s="176"/>
      <c r="P169" s="176"/>
      <c r="Q169" s="176"/>
      <c r="R169" s="176"/>
      <c r="S169" s="176"/>
      <c r="T169" s="177"/>
      <c r="AT169" s="171" t="s">
        <v>124</v>
      </c>
      <c r="AU169" s="171" t="s">
        <v>84</v>
      </c>
      <c r="AV169" s="13" t="s">
        <v>84</v>
      </c>
      <c r="AW169" s="13" t="s">
        <v>34</v>
      </c>
      <c r="AX169" s="13" t="s">
        <v>78</v>
      </c>
      <c r="AY169" s="171" t="s">
        <v>114</v>
      </c>
    </row>
    <row r="170" spans="1:65" s="13" customFormat="1">
      <c r="B170" s="169"/>
      <c r="D170" s="170" t="s">
        <v>124</v>
      </c>
      <c r="E170" s="171" t="s">
        <v>1</v>
      </c>
      <c r="F170" s="172" t="s">
        <v>193</v>
      </c>
      <c r="H170" s="173">
        <v>0.78</v>
      </c>
      <c r="I170" s="174"/>
      <c r="L170" s="169"/>
      <c r="M170" s="175"/>
      <c r="N170" s="176"/>
      <c r="O170" s="176"/>
      <c r="P170" s="176"/>
      <c r="Q170" s="176"/>
      <c r="R170" s="176"/>
      <c r="S170" s="176"/>
      <c r="T170" s="177"/>
      <c r="AT170" s="171" t="s">
        <v>124</v>
      </c>
      <c r="AU170" s="171" t="s">
        <v>84</v>
      </c>
      <c r="AV170" s="13" t="s">
        <v>84</v>
      </c>
      <c r="AW170" s="13" t="s">
        <v>34</v>
      </c>
      <c r="AX170" s="13" t="s">
        <v>78</v>
      </c>
      <c r="AY170" s="171" t="s">
        <v>114</v>
      </c>
    </row>
    <row r="171" spans="1:65" s="14" customFormat="1">
      <c r="B171" s="178"/>
      <c r="D171" s="170" t="s">
        <v>124</v>
      </c>
      <c r="E171" s="179" t="s">
        <v>1</v>
      </c>
      <c r="F171" s="180" t="s">
        <v>126</v>
      </c>
      <c r="H171" s="181">
        <v>6</v>
      </c>
      <c r="I171" s="182"/>
      <c r="L171" s="178"/>
      <c r="M171" s="183"/>
      <c r="N171" s="184"/>
      <c r="O171" s="184"/>
      <c r="P171" s="184"/>
      <c r="Q171" s="184"/>
      <c r="R171" s="184"/>
      <c r="S171" s="184"/>
      <c r="T171" s="185"/>
      <c r="AT171" s="179" t="s">
        <v>124</v>
      </c>
      <c r="AU171" s="179" t="s">
        <v>84</v>
      </c>
      <c r="AV171" s="14" t="s">
        <v>127</v>
      </c>
      <c r="AW171" s="14" t="s">
        <v>34</v>
      </c>
      <c r="AX171" s="14" t="s">
        <v>21</v>
      </c>
      <c r="AY171" s="179" t="s">
        <v>114</v>
      </c>
    </row>
    <row r="172" spans="1:65" s="2" customFormat="1" ht="16.5" customHeight="1">
      <c r="A172" s="32"/>
      <c r="B172" s="155"/>
      <c r="C172" s="156" t="s">
        <v>194</v>
      </c>
      <c r="D172" s="156" t="s">
        <v>117</v>
      </c>
      <c r="E172" s="157" t="s">
        <v>195</v>
      </c>
      <c r="F172" s="158" t="s">
        <v>196</v>
      </c>
      <c r="G172" s="159" t="s">
        <v>120</v>
      </c>
      <c r="H172" s="160">
        <v>57</v>
      </c>
      <c r="I172" s="161"/>
      <c r="J172" s="160">
        <f>ROUND(I172*H172,3)</f>
        <v>0</v>
      </c>
      <c r="K172" s="158" t="s">
        <v>121</v>
      </c>
      <c r="L172" s="33"/>
      <c r="M172" s="162" t="s">
        <v>1</v>
      </c>
      <c r="N172" s="163" t="s">
        <v>43</v>
      </c>
      <c r="O172" s="58"/>
      <c r="P172" s="164">
        <f>O172*H172</f>
        <v>0</v>
      </c>
      <c r="Q172" s="164">
        <v>7.4400000000000004E-3</v>
      </c>
      <c r="R172" s="164">
        <f>Q172*H172</f>
        <v>0.42408000000000001</v>
      </c>
      <c r="S172" s="164">
        <v>0</v>
      </c>
      <c r="T172" s="165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6" t="s">
        <v>122</v>
      </c>
      <c r="AT172" s="166" t="s">
        <v>117</v>
      </c>
      <c r="AU172" s="166" t="s">
        <v>84</v>
      </c>
      <c r="AY172" s="17" t="s">
        <v>114</v>
      </c>
      <c r="BE172" s="167">
        <f>IF(N172="základní",J172,0)</f>
        <v>0</v>
      </c>
      <c r="BF172" s="167">
        <f>IF(N172="snížená",J172,0)</f>
        <v>0</v>
      </c>
      <c r="BG172" s="167">
        <f>IF(N172="zákl. přenesená",J172,0)</f>
        <v>0</v>
      </c>
      <c r="BH172" s="167">
        <f>IF(N172="sníž. přenesená",J172,0)</f>
        <v>0</v>
      </c>
      <c r="BI172" s="167">
        <f>IF(N172="nulová",J172,0)</f>
        <v>0</v>
      </c>
      <c r="BJ172" s="17" t="s">
        <v>21</v>
      </c>
      <c r="BK172" s="168">
        <f>ROUND(I172*H172,3)</f>
        <v>0</v>
      </c>
      <c r="BL172" s="17" t="s">
        <v>122</v>
      </c>
      <c r="BM172" s="166" t="s">
        <v>197</v>
      </c>
    </row>
    <row r="173" spans="1:65" s="15" customFormat="1">
      <c r="B173" s="195"/>
      <c r="D173" s="170" t="s">
        <v>124</v>
      </c>
      <c r="E173" s="196" t="s">
        <v>1</v>
      </c>
      <c r="F173" s="197" t="s">
        <v>191</v>
      </c>
      <c r="H173" s="196" t="s">
        <v>1</v>
      </c>
      <c r="I173" s="198"/>
      <c r="L173" s="195"/>
      <c r="M173" s="199"/>
      <c r="N173" s="200"/>
      <c r="O173" s="200"/>
      <c r="P173" s="200"/>
      <c r="Q173" s="200"/>
      <c r="R173" s="200"/>
      <c r="S173" s="200"/>
      <c r="T173" s="201"/>
      <c r="AT173" s="196" t="s">
        <v>124</v>
      </c>
      <c r="AU173" s="196" t="s">
        <v>84</v>
      </c>
      <c r="AV173" s="15" t="s">
        <v>21</v>
      </c>
      <c r="AW173" s="15" t="s">
        <v>34</v>
      </c>
      <c r="AX173" s="15" t="s">
        <v>78</v>
      </c>
      <c r="AY173" s="196" t="s">
        <v>114</v>
      </c>
    </row>
    <row r="174" spans="1:65" s="13" customFormat="1" ht="22.5">
      <c r="B174" s="169"/>
      <c r="D174" s="170" t="s">
        <v>124</v>
      </c>
      <c r="E174" s="171" t="s">
        <v>1</v>
      </c>
      <c r="F174" s="172" t="s">
        <v>198</v>
      </c>
      <c r="H174" s="173">
        <v>53.35</v>
      </c>
      <c r="I174" s="174"/>
      <c r="L174" s="169"/>
      <c r="M174" s="175"/>
      <c r="N174" s="176"/>
      <c r="O174" s="176"/>
      <c r="P174" s="176"/>
      <c r="Q174" s="176"/>
      <c r="R174" s="176"/>
      <c r="S174" s="176"/>
      <c r="T174" s="177"/>
      <c r="AT174" s="171" t="s">
        <v>124</v>
      </c>
      <c r="AU174" s="171" t="s">
        <v>84</v>
      </c>
      <c r="AV174" s="13" t="s">
        <v>84</v>
      </c>
      <c r="AW174" s="13" t="s">
        <v>34</v>
      </c>
      <c r="AX174" s="13" t="s">
        <v>78</v>
      </c>
      <c r="AY174" s="171" t="s">
        <v>114</v>
      </c>
    </row>
    <row r="175" spans="1:65" s="13" customFormat="1">
      <c r="B175" s="169"/>
      <c r="D175" s="170" t="s">
        <v>124</v>
      </c>
      <c r="E175" s="171" t="s">
        <v>1</v>
      </c>
      <c r="F175" s="172" t="s">
        <v>199</v>
      </c>
      <c r="H175" s="173">
        <v>3.65</v>
      </c>
      <c r="I175" s="174"/>
      <c r="L175" s="169"/>
      <c r="M175" s="175"/>
      <c r="N175" s="176"/>
      <c r="O175" s="176"/>
      <c r="P175" s="176"/>
      <c r="Q175" s="176"/>
      <c r="R175" s="176"/>
      <c r="S175" s="176"/>
      <c r="T175" s="177"/>
      <c r="AT175" s="171" t="s">
        <v>124</v>
      </c>
      <c r="AU175" s="171" t="s">
        <v>84</v>
      </c>
      <c r="AV175" s="13" t="s">
        <v>84</v>
      </c>
      <c r="AW175" s="13" t="s">
        <v>34</v>
      </c>
      <c r="AX175" s="13" t="s">
        <v>78</v>
      </c>
      <c r="AY175" s="171" t="s">
        <v>114</v>
      </c>
    </row>
    <row r="176" spans="1:65" s="14" customFormat="1">
      <c r="B176" s="178"/>
      <c r="D176" s="170" t="s">
        <v>124</v>
      </c>
      <c r="E176" s="179" t="s">
        <v>1</v>
      </c>
      <c r="F176" s="180" t="s">
        <v>126</v>
      </c>
      <c r="H176" s="181">
        <v>57</v>
      </c>
      <c r="I176" s="182"/>
      <c r="L176" s="178"/>
      <c r="M176" s="183"/>
      <c r="N176" s="184"/>
      <c r="O176" s="184"/>
      <c r="P176" s="184"/>
      <c r="Q176" s="184"/>
      <c r="R176" s="184"/>
      <c r="S176" s="184"/>
      <c r="T176" s="185"/>
      <c r="AT176" s="179" t="s">
        <v>124</v>
      </c>
      <c r="AU176" s="179" t="s">
        <v>84</v>
      </c>
      <c r="AV176" s="14" t="s">
        <v>127</v>
      </c>
      <c r="AW176" s="14" t="s">
        <v>34</v>
      </c>
      <c r="AX176" s="14" t="s">
        <v>21</v>
      </c>
      <c r="AY176" s="179" t="s">
        <v>114</v>
      </c>
    </row>
    <row r="177" spans="1:65" s="2" customFormat="1" ht="16.5" customHeight="1">
      <c r="A177" s="32"/>
      <c r="B177" s="155"/>
      <c r="C177" s="156" t="s">
        <v>8</v>
      </c>
      <c r="D177" s="156" t="s">
        <v>117</v>
      </c>
      <c r="E177" s="157" t="s">
        <v>200</v>
      </c>
      <c r="F177" s="158" t="s">
        <v>201</v>
      </c>
      <c r="G177" s="159" t="s">
        <v>120</v>
      </c>
      <c r="H177" s="160">
        <v>6</v>
      </c>
      <c r="I177" s="161"/>
      <c r="J177" s="160">
        <f>ROUND(I177*H177,3)</f>
        <v>0</v>
      </c>
      <c r="K177" s="158" t="s">
        <v>121</v>
      </c>
      <c r="L177" s="33"/>
      <c r="M177" s="162" t="s">
        <v>1</v>
      </c>
      <c r="N177" s="163" t="s">
        <v>43</v>
      </c>
      <c r="O177" s="58"/>
      <c r="P177" s="164">
        <f>O177*H177</f>
        <v>0</v>
      </c>
      <c r="Q177" s="164">
        <v>1.2319999999999999E-2</v>
      </c>
      <c r="R177" s="164">
        <f>Q177*H177</f>
        <v>7.392E-2</v>
      </c>
      <c r="S177" s="164">
        <v>0</v>
      </c>
      <c r="T177" s="165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6" t="s">
        <v>122</v>
      </c>
      <c r="AT177" s="166" t="s">
        <v>117</v>
      </c>
      <c r="AU177" s="166" t="s">
        <v>84</v>
      </c>
      <c r="AY177" s="17" t="s">
        <v>114</v>
      </c>
      <c r="BE177" s="167">
        <f>IF(N177="základní",J177,0)</f>
        <v>0</v>
      </c>
      <c r="BF177" s="167">
        <f>IF(N177="snížená",J177,0)</f>
        <v>0</v>
      </c>
      <c r="BG177" s="167">
        <f>IF(N177="zákl. přenesená",J177,0)</f>
        <v>0</v>
      </c>
      <c r="BH177" s="167">
        <f>IF(N177="sníž. přenesená",J177,0)</f>
        <v>0</v>
      </c>
      <c r="BI177" s="167">
        <f>IF(N177="nulová",J177,0)</f>
        <v>0</v>
      </c>
      <c r="BJ177" s="17" t="s">
        <v>21</v>
      </c>
      <c r="BK177" s="168">
        <f>ROUND(I177*H177,3)</f>
        <v>0</v>
      </c>
      <c r="BL177" s="17" t="s">
        <v>122</v>
      </c>
      <c r="BM177" s="166" t="s">
        <v>202</v>
      </c>
    </row>
    <row r="178" spans="1:65" s="15" customFormat="1">
      <c r="B178" s="195"/>
      <c r="D178" s="170" t="s">
        <v>124</v>
      </c>
      <c r="E178" s="196" t="s">
        <v>1</v>
      </c>
      <c r="F178" s="197" t="s">
        <v>191</v>
      </c>
      <c r="H178" s="196" t="s">
        <v>1</v>
      </c>
      <c r="I178" s="198"/>
      <c r="L178" s="195"/>
      <c r="M178" s="199"/>
      <c r="N178" s="200"/>
      <c r="O178" s="200"/>
      <c r="P178" s="200"/>
      <c r="Q178" s="200"/>
      <c r="R178" s="200"/>
      <c r="S178" s="200"/>
      <c r="T178" s="201"/>
      <c r="AT178" s="196" t="s">
        <v>124</v>
      </c>
      <c r="AU178" s="196" t="s">
        <v>84</v>
      </c>
      <c r="AV178" s="15" t="s">
        <v>21</v>
      </c>
      <c r="AW178" s="15" t="s">
        <v>34</v>
      </c>
      <c r="AX178" s="15" t="s">
        <v>78</v>
      </c>
      <c r="AY178" s="196" t="s">
        <v>114</v>
      </c>
    </row>
    <row r="179" spans="1:65" s="13" customFormat="1">
      <c r="B179" s="169"/>
      <c r="D179" s="170" t="s">
        <v>124</v>
      </c>
      <c r="E179" s="171" t="s">
        <v>1</v>
      </c>
      <c r="F179" s="172" t="s">
        <v>203</v>
      </c>
      <c r="H179" s="173">
        <v>5.19</v>
      </c>
      <c r="I179" s="174"/>
      <c r="L179" s="169"/>
      <c r="M179" s="175"/>
      <c r="N179" s="176"/>
      <c r="O179" s="176"/>
      <c r="P179" s="176"/>
      <c r="Q179" s="176"/>
      <c r="R179" s="176"/>
      <c r="S179" s="176"/>
      <c r="T179" s="177"/>
      <c r="AT179" s="171" t="s">
        <v>124</v>
      </c>
      <c r="AU179" s="171" t="s">
        <v>84</v>
      </c>
      <c r="AV179" s="13" t="s">
        <v>84</v>
      </c>
      <c r="AW179" s="13" t="s">
        <v>34</v>
      </c>
      <c r="AX179" s="13" t="s">
        <v>78</v>
      </c>
      <c r="AY179" s="171" t="s">
        <v>114</v>
      </c>
    </row>
    <row r="180" spans="1:65" s="13" customFormat="1">
      <c r="B180" s="169"/>
      <c r="D180" s="170" t="s">
        <v>124</v>
      </c>
      <c r="E180" s="171" t="s">
        <v>1</v>
      </c>
      <c r="F180" s="172" t="s">
        <v>204</v>
      </c>
      <c r="H180" s="173">
        <v>0.81</v>
      </c>
      <c r="I180" s="174"/>
      <c r="L180" s="169"/>
      <c r="M180" s="175"/>
      <c r="N180" s="176"/>
      <c r="O180" s="176"/>
      <c r="P180" s="176"/>
      <c r="Q180" s="176"/>
      <c r="R180" s="176"/>
      <c r="S180" s="176"/>
      <c r="T180" s="177"/>
      <c r="AT180" s="171" t="s">
        <v>124</v>
      </c>
      <c r="AU180" s="171" t="s">
        <v>84</v>
      </c>
      <c r="AV180" s="13" t="s">
        <v>84</v>
      </c>
      <c r="AW180" s="13" t="s">
        <v>34</v>
      </c>
      <c r="AX180" s="13" t="s">
        <v>78</v>
      </c>
      <c r="AY180" s="171" t="s">
        <v>114</v>
      </c>
    </row>
    <row r="181" spans="1:65" s="14" customFormat="1">
      <c r="B181" s="178"/>
      <c r="D181" s="170" t="s">
        <v>124</v>
      </c>
      <c r="E181" s="179" t="s">
        <v>1</v>
      </c>
      <c r="F181" s="180" t="s">
        <v>126</v>
      </c>
      <c r="H181" s="181">
        <v>6</v>
      </c>
      <c r="I181" s="182"/>
      <c r="L181" s="178"/>
      <c r="M181" s="183"/>
      <c r="N181" s="184"/>
      <c r="O181" s="184"/>
      <c r="P181" s="184"/>
      <c r="Q181" s="184"/>
      <c r="R181" s="184"/>
      <c r="S181" s="184"/>
      <c r="T181" s="185"/>
      <c r="AT181" s="179" t="s">
        <v>124</v>
      </c>
      <c r="AU181" s="179" t="s">
        <v>84</v>
      </c>
      <c r="AV181" s="14" t="s">
        <v>127</v>
      </c>
      <c r="AW181" s="14" t="s">
        <v>34</v>
      </c>
      <c r="AX181" s="14" t="s">
        <v>21</v>
      </c>
      <c r="AY181" s="179" t="s">
        <v>114</v>
      </c>
    </row>
    <row r="182" spans="1:65" s="2" customFormat="1" ht="16.5" customHeight="1">
      <c r="A182" s="32"/>
      <c r="B182" s="155"/>
      <c r="C182" s="156" t="s">
        <v>122</v>
      </c>
      <c r="D182" s="156" t="s">
        <v>117</v>
      </c>
      <c r="E182" s="157" t="s">
        <v>205</v>
      </c>
      <c r="F182" s="158" t="s">
        <v>206</v>
      </c>
      <c r="G182" s="159" t="s">
        <v>120</v>
      </c>
      <c r="H182" s="160">
        <v>5</v>
      </c>
      <c r="I182" s="161"/>
      <c r="J182" s="160">
        <f>ROUND(I182*H182,3)</f>
        <v>0</v>
      </c>
      <c r="K182" s="158" t="s">
        <v>121</v>
      </c>
      <c r="L182" s="33"/>
      <c r="M182" s="162" t="s">
        <v>1</v>
      </c>
      <c r="N182" s="163" t="s">
        <v>43</v>
      </c>
      <c r="O182" s="58"/>
      <c r="P182" s="164">
        <f>O182*H182</f>
        <v>0</v>
      </c>
      <c r="Q182" s="164">
        <v>4.0999999999999999E-4</v>
      </c>
      <c r="R182" s="164">
        <f>Q182*H182</f>
        <v>2.0499999999999997E-3</v>
      </c>
      <c r="S182" s="164">
        <v>0</v>
      </c>
      <c r="T182" s="165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6" t="s">
        <v>122</v>
      </c>
      <c r="AT182" s="166" t="s">
        <v>117</v>
      </c>
      <c r="AU182" s="166" t="s">
        <v>84</v>
      </c>
      <c r="AY182" s="17" t="s">
        <v>114</v>
      </c>
      <c r="BE182" s="167">
        <f>IF(N182="základní",J182,0)</f>
        <v>0</v>
      </c>
      <c r="BF182" s="167">
        <f>IF(N182="snížená",J182,0)</f>
        <v>0</v>
      </c>
      <c r="BG182" s="167">
        <f>IF(N182="zákl. přenesená",J182,0)</f>
        <v>0</v>
      </c>
      <c r="BH182" s="167">
        <f>IF(N182="sníž. přenesená",J182,0)</f>
        <v>0</v>
      </c>
      <c r="BI182" s="167">
        <f>IF(N182="nulová",J182,0)</f>
        <v>0</v>
      </c>
      <c r="BJ182" s="17" t="s">
        <v>21</v>
      </c>
      <c r="BK182" s="168">
        <f>ROUND(I182*H182,3)</f>
        <v>0</v>
      </c>
      <c r="BL182" s="17" t="s">
        <v>122</v>
      </c>
      <c r="BM182" s="166" t="s">
        <v>207</v>
      </c>
    </row>
    <row r="183" spans="1:65" s="15" customFormat="1">
      <c r="B183" s="195"/>
      <c r="D183" s="170" t="s">
        <v>124</v>
      </c>
      <c r="E183" s="196" t="s">
        <v>1</v>
      </c>
      <c r="F183" s="197" t="s">
        <v>191</v>
      </c>
      <c r="H183" s="196" t="s">
        <v>1</v>
      </c>
      <c r="I183" s="198"/>
      <c r="L183" s="195"/>
      <c r="M183" s="199"/>
      <c r="N183" s="200"/>
      <c r="O183" s="200"/>
      <c r="P183" s="200"/>
      <c r="Q183" s="200"/>
      <c r="R183" s="200"/>
      <c r="S183" s="200"/>
      <c r="T183" s="201"/>
      <c r="AT183" s="196" t="s">
        <v>124</v>
      </c>
      <c r="AU183" s="196" t="s">
        <v>84</v>
      </c>
      <c r="AV183" s="15" t="s">
        <v>21</v>
      </c>
      <c r="AW183" s="15" t="s">
        <v>34</v>
      </c>
      <c r="AX183" s="15" t="s">
        <v>78</v>
      </c>
      <c r="AY183" s="196" t="s">
        <v>114</v>
      </c>
    </row>
    <row r="184" spans="1:65" s="13" customFormat="1">
      <c r="B184" s="169"/>
      <c r="D184" s="170" t="s">
        <v>124</v>
      </c>
      <c r="E184" s="171" t="s">
        <v>1</v>
      </c>
      <c r="F184" s="172" t="s">
        <v>208</v>
      </c>
      <c r="H184" s="173">
        <v>4</v>
      </c>
      <c r="I184" s="174"/>
      <c r="L184" s="169"/>
      <c r="M184" s="175"/>
      <c r="N184" s="176"/>
      <c r="O184" s="176"/>
      <c r="P184" s="176"/>
      <c r="Q184" s="176"/>
      <c r="R184" s="176"/>
      <c r="S184" s="176"/>
      <c r="T184" s="177"/>
      <c r="AT184" s="171" t="s">
        <v>124</v>
      </c>
      <c r="AU184" s="171" t="s">
        <v>84</v>
      </c>
      <c r="AV184" s="13" t="s">
        <v>84</v>
      </c>
      <c r="AW184" s="13" t="s">
        <v>34</v>
      </c>
      <c r="AX184" s="13" t="s">
        <v>78</v>
      </c>
      <c r="AY184" s="171" t="s">
        <v>114</v>
      </c>
    </row>
    <row r="185" spans="1:65" s="13" customFormat="1">
      <c r="B185" s="169"/>
      <c r="D185" s="170" t="s">
        <v>124</v>
      </c>
      <c r="E185" s="171" t="s">
        <v>1</v>
      </c>
      <c r="F185" s="172" t="s">
        <v>209</v>
      </c>
      <c r="H185" s="173">
        <v>1</v>
      </c>
      <c r="I185" s="174"/>
      <c r="L185" s="169"/>
      <c r="M185" s="175"/>
      <c r="N185" s="176"/>
      <c r="O185" s="176"/>
      <c r="P185" s="176"/>
      <c r="Q185" s="176"/>
      <c r="R185" s="176"/>
      <c r="S185" s="176"/>
      <c r="T185" s="177"/>
      <c r="AT185" s="171" t="s">
        <v>124</v>
      </c>
      <c r="AU185" s="171" t="s">
        <v>84</v>
      </c>
      <c r="AV185" s="13" t="s">
        <v>84</v>
      </c>
      <c r="AW185" s="13" t="s">
        <v>34</v>
      </c>
      <c r="AX185" s="13" t="s">
        <v>78</v>
      </c>
      <c r="AY185" s="171" t="s">
        <v>114</v>
      </c>
    </row>
    <row r="186" spans="1:65" s="14" customFormat="1">
      <c r="B186" s="178"/>
      <c r="D186" s="170" t="s">
        <v>124</v>
      </c>
      <c r="E186" s="179" t="s">
        <v>1</v>
      </c>
      <c r="F186" s="180" t="s">
        <v>126</v>
      </c>
      <c r="H186" s="181">
        <v>5</v>
      </c>
      <c r="I186" s="182"/>
      <c r="L186" s="178"/>
      <c r="M186" s="183"/>
      <c r="N186" s="184"/>
      <c r="O186" s="184"/>
      <c r="P186" s="184"/>
      <c r="Q186" s="184"/>
      <c r="R186" s="184"/>
      <c r="S186" s="184"/>
      <c r="T186" s="185"/>
      <c r="AT186" s="179" t="s">
        <v>124</v>
      </c>
      <c r="AU186" s="179" t="s">
        <v>84</v>
      </c>
      <c r="AV186" s="14" t="s">
        <v>127</v>
      </c>
      <c r="AW186" s="14" t="s">
        <v>34</v>
      </c>
      <c r="AX186" s="14" t="s">
        <v>21</v>
      </c>
      <c r="AY186" s="179" t="s">
        <v>114</v>
      </c>
    </row>
    <row r="187" spans="1:65" s="2" customFormat="1" ht="16.5" customHeight="1">
      <c r="A187" s="32"/>
      <c r="B187" s="155"/>
      <c r="C187" s="156" t="s">
        <v>210</v>
      </c>
      <c r="D187" s="156" t="s">
        <v>117</v>
      </c>
      <c r="E187" s="157" t="s">
        <v>211</v>
      </c>
      <c r="F187" s="158" t="s">
        <v>212</v>
      </c>
      <c r="G187" s="159" t="s">
        <v>120</v>
      </c>
      <c r="H187" s="160">
        <v>27</v>
      </c>
      <c r="I187" s="161"/>
      <c r="J187" s="160">
        <f>ROUND(I187*H187,3)</f>
        <v>0</v>
      </c>
      <c r="K187" s="158" t="s">
        <v>121</v>
      </c>
      <c r="L187" s="33"/>
      <c r="M187" s="162" t="s">
        <v>1</v>
      </c>
      <c r="N187" s="163" t="s">
        <v>43</v>
      </c>
      <c r="O187" s="58"/>
      <c r="P187" s="164">
        <f>O187*H187</f>
        <v>0</v>
      </c>
      <c r="Q187" s="164">
        <v>4.8000000000000001E-4</v>
      </c>
      <c r="R187" s="164">
        <f>Q187*H187</f>
        <v>1.2960000000000001E-2</v>
      </c>
      <c r="S187" s="164">
        <v>0</v>
      </c>
      <c r="T187" s="165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6" t="s">
        <v>122</v>
      </c>
      <c r="AT187" s="166" t="s">
        <v>117</v>
      </c>
      <c r="AU187" s="166" t="s">
        <v>84</v>
      </c>
      <c r="AY187" s="17" t="s">
        <v>114</v>
      </c>
      <c r="BE187" s="167">
        <f>IF(N187="základní",J187,0)</f>
        <v>0</v>
      </c>
      <c r="BF187" s="167">
        <f>IF(N187="snížená",J187,0)</f>
        <v>0</v>
      </c>
      <c r="BG187" s="167">
        <f>IF(N187="zákl. přenesená",J187,0)</f>
        <v>0</v>
      </c>
      <c r="BH187" s="167">
        <f>IF(N187="sníž. přenesená",J187,0)</f>
        <v>0</v>
      </c>
      <c r="BI187" s="167">
        <f>IF(N187="nulová",J187,0)</f>
        <v>0</v>
      </c>
      <c r="BJ187" s="17" t="s">
        <v>21</v>
      </c>
      <c r="BK187" s="168">
        <f>ROUND(I187*H187,3)</f>
        <v>0</v>
      </c>
      <c r="BL187" s="17" t="s">
        <v>122</v>
      </c>
      <c r="BM187" s="166" t="s">
        <v>213</v>
      </c>
    </row>
    <row r="188" spans="1:65" s="15" customFormat="1">
      <c r="B188" s="195"/>
      <c r="D188" s="170" t="s">
        <v>124</v>
      </c>
      <c r="E188" s="196" t="s">
        <v>1</v>
      </c>
      <c r="F188" s="197" t="s">
        <v>191</v>
      </c>
      <c r="H188" s="196" t="s">
        <v>1</v>
      </c>
      <c r="I188" s="198"/>
      <c r="L188" s="195"/>
      <c r="M188" s="199"/>
      <c r="N188" s="200"/>
      <c r="O188" s="200"/>
      <c r="P188" s="200"/>
      <c r="Q188" s="200"/>
      <c r="R188" s="200"/>
      <c r="S188" s="200"/>
      <c r="T188" s="201"/>
      <c r="AT188" s="196" t="s">
        <v>124</v>
      </c>
      <c r="AU188" s="196" t="s">
        <v>84</v>
      </c>
      <c r="AV188" s="15" t="s">
        <v>21</v>
      </c>
      <c r="AW188" s="15" t="s">
        <v>34</v>
      </c>
      <c r="AX188" s="15" t="s">
        <v>78</v>
      </c>
      <c r="AY188" s="196" t="s">
        <v>114</v>
      </c>
    </row>
    <row r="189" spans="1:65" s="13" customFormat="1">
      <c r="B189" s="169"/>
      <c r="D189" s="170" t="s">
        <v>124</v>
      </c>
      <c r="E189" s="171" t="s">
        <v>1</v>
      </c>
      <c r="F189" s="172" t="s">
        <v>214</v>
      </c>
      <c r="H189" s="173">
        <v>25</v>
      </c>
      <c r="I189" s="174"/>
      <c r="L189" s="169"/>
      <c r="M189" s="175"/>
      <c r="N189" s="176"/>
      <c r="O189" s="176"/>
      <c r="P189" s="176"/>
      <c r="Q189" s="176"/>
      <c r="R189" s="176"/>
      <c r="S189" s="176"/>
      <c r="T189" s="177"/>
      <c r="AT189" s="171" t="s">
        <v>124</v>
      </c>
      <c r="AU189" s="171" t="s">
        <v>84</v>
      </c>
      <c r="AV189" s="13" t="s">
        <v>84</v>
      </c>
      <c r="AW189" s="13" t="s">
        <v>34</v>
      </c>
      <c r="AX189" s="13" t="s">
        <v>78</v>
      </c>
      <c r="AY189" s="171" t="s">
        <v>114</v>
      </c>
    </row>
    <row r="190" spans="1:65" s="13" customFormat="1">
      <c r="B190" s="169"/>
      <c r="D190" s="170" t="s">
        <v>124</v>
      </c>
      <c r="E190" s="171" t="s">
        <v>1</v>
      </c>
      <c r="F190" s="172" t="s">
        <v>215</v>
      </c>
      <c r="H190" s="173">
        <v>2</v>
      </c>
      <c r="I190" s="174"/>
      <c r="L190" s="169"/>
      <c r="M190" s="175"/>
      <c r="N190" s="176"/>
      <c r="O190" s="176"/>
      <c r="P190" s="176"/>
      <c r="Q190" s="176"/>
      <c r="R190" s="176"/>
      <c r="S190" s="176"/>
      <c r="T190" s="177"/>
      <c r="AT190" s="171" t="s">
        <v>124</v>
      </c>
      <c r="AU190" s="171" t="s">
        <v>84</v>
      </c>
      <c r="AV190" s="13" t="s">
        <v>84</v>
      </c>
      <c r="AW190" s="13" t="s">
        <v>34</v>
      </c>
      <c r="AX190" s="13" t="s">
        <v>78</v>
      </c>
      <c r="AY190" s="171" t="s">
        <v>114</v>
      </c>
    </row>
    <row r="191" spans="1:65" s="14" customFormat="1">
      <c r="B191" s="178"/>
      <c r="D191" s="170" t="s">
        <v>124</v>
      </c>
      <c r="E191" s="179" t="s">
        <v>1</v>
      </c>
      <c r="F191" s="180" t="s">
        <v>126</v>
      </c>
      <c r="H191" s="181">
        <v>27</v>
      </c>
      <c r="I191" s="182"/>
      <c r="L191" s="178"/>
      <c r="M191" s="183"/>
      <c r="N191" s="184"/>
      <c r="O191" s="184"/>
      <c r="P191" s="184"/>
      <c r="Q191" s="184"/>
      <c r="R191" s="184"/>
      <c r="S191" s="184"/>
      <c r="T191" s="185"/>
      <c r="AT191" s="179" t="s">
        <v>124</v>
      </c>
      <c r="AU191" s="179" t="s">
        <v>84</v>
      </c>
      <c r="AV191" s="14" t="s">
        <v>127</v>
      </c>
      <c r="AW191" s="14" t="s">
        <v>34</v>
      </c>
      <c r="AX191" s="14" t="s">
        <v>21</v>
      </c>
      <c r="AY191" s="179" t="s">
        <v>114</v>
      </c>
    </row>
    <row r="192" spans="1:65" s="2" customFormat="1" ht="16.5" customHeight="1">
      <c r="A192" s="32"/>
      <c r="B192" s="155"/>
      <c r="C192" s="156" t="s">
        <v>216</v>
      </c>
      <c r="D192" s="156" t="s">
        <v>117</v>
      </c>
      <c r="E192" s="157" t="s">
        <v>217</v>
      </c>
      <c r="F192" s="158" t="s">
        <v>218</v>
      </c>
      <c r="G192" s="159" t="s">
        <v>120</v>
      </c>
      <c r="H192" s="160">
        <v>1</v>
      </c>
      <c r="I192" s="161"/>
      <c r="J192" s="160">
        <f>ROUND(I192*H192,3)</f>
        <v>0</v>
      </c>
      <c r="K192" s="158" t="s">
        <v>121</v>
      </c>
      <c r="L192" s="33"/>
      <c r="M192" s="162" t="s">
        <v>1</v>
      </c>
      <c r="N192" s="163" t="s">
        <v>43</v>
      </c>
      <c r="O192" s="58"/>
      <c r="P192" s="164">
        <f>O192*H192</f>
        <v>0</v>
      </c>
      <c r="Q192" s="164">
        <v>7.1000000000000002E-4</v>
      </c>
      <c r="R192" s="164">
        <f>Q192*H192</f>
        <v>7.1000000000000002E-4</v>
      </c>
      <c r="S192" s="164">
        <v>0</v>
      </c>
      <c r="T192" s="165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6" t="s">
        <v>122</v>
      </c>
      <c r="AT192" s="166" t="s">
        <v>117</v>
      </c>
      <c r="AU192" s="166" t="s">
        <v>84</v>
      </c>
      <c r="AY192" s="17" t="s">
        <v>114</v>
      </c>
      <c r="BE192" s="167">
        <f>IF(N192="základní",J192,0)</f>
        <v>0</v>
      </c>
      <c r="BF192" s="167">
        <f>IF(N192="snížená",J192,0)</f>
        <v>0</v>
      </c>
      <c r="BG192" s="167">
        <f>IF(N192="zákl. přenesená",J192,0)</f>
        <v>0</v>
      </c>
      <c r="BH192" s="167">
        <f>IF(N192="sníž. přenesená",J192,0)</f>
        <v>0</v>
      </c>
      <c r="BI192" s="167">
        <f>IF(N192="nulová",J192,0)</f>
        <v>0</v>
      </c>
      <c r="BJ192" s="17" t="s">
        <v>21</v>
      </c>
      <c r="BK192" s="168">
        <f>ROUND(I192*H192,3)</f>
        <v>0</v>
      </c>
      <c r="BL192" s="17" t="s">
        <v>122</v>
      </c>
      <c r="BM192" s="166" t="s">
        <v>219</v>
      </c>
    </row>
    <row r="193" spans="1:65" s="15" customFormat="1">
      <c r="B193" s="195"/>
      <c r="D193" s="170" t="s">
        <v>124</v>
      </c>
      <c r="E193" s="196" t="s">
        <v>1</v>
      </c>
      <c r="F193" s="197" t="s">
        <v>191</v>
      </c>
      <c r="H193" s="196" t="s">
        <v>1</v>
      </c>
      <c r="I193" s="198"/>
      <c r="L193" s="195"/>
      <c r="M193" s="199"/>
      <c r="N193" s="200"/>
      <c r="O193" s="200"/>
      <c r="P193" s="200"/>
      <c r="Q193" s="200"/>
      <c r="R193" s="200"/>
      <c r="S193" s="200"/>
      <c r="T193" s="201"/>
      <c r="AT193" s="196" t="s">
        <v>124</v>
      </c>
      <c r="AU193" s="196" t="s">
        <v>84</v>
      </c>
      <c r="AV193" s="15" t="s">
        <v>21</v>
      </c>
      <c r="AW193" s="15" t="s">
        <v>34</v>
      </c>
      <c r="AX193" s="15" t="s">
        <v>78</v>
      </c>
      <c r="AY193" s="196" t="s">
        <v>114</v>
      </c>
    </row>
    <row r="194" spans="1:65" s="13" customFormat="1">
      <c r="B194" s="169"/>
      <c r="D194" s="170" t="s">
        <v>124</v>
      </c>
      <c r="E194" s="171" t="s">
        <v>1</v>
      </c>
      <c r="F194" s="172" t="s">
        <v>220</v>
      </c>
      <c r="H194" s="173">
        <v>0.5</v>
      </c>
      <c r="I194" s="174"/>
      <c r="L194" s="169"/>
      <c r="M194" s="175"/>
      <c r="N194" s="176"/>
      <c r="O194" s="176"/>
      <c r="P194" s="176"/>
      <c r="Q194" s="176"/>
      <c r="R194" s="176"/>
      <c r="S194" s="176"/>
      <c r="T194" s="177"/>
      <c r="AT194" s="171" t="s">
        <v>124</v>
      </c>
      <c r="AU194" s="171" t="s">
        <v>84</v>
      </c>
      <c r="AV194" s="13" t="s">
        <v>84</v>
      </c>
      <c r="AW194" s="13" t="s">
        <v>34</v>
      </c>
      <c r="AX194" s="13" t="s">
        <v>78</v>
      </c>
      <c r="AY194" s="171" t="s">
        <v>114</v>
      </c>
    </row>
    <row r="195" spans="1:65" s="13" customFormat="1">
      <c r="B195" s="169"/>
      <c r="D195" s="170" t="s">
        <v>124</v>
      </c>
      <c r="E195" s="171" t="s">
        <v>1</v>
      </c>
      <c r="F195" s="172" t="s">
        <v>221</v>
      </c>
      <c r="H195" s="173">
        <v>0.5</v>
      </c>
      <c r="I195" s="174"/>
      <c r="L195" s="169"/>
      <c r="M195" s="175"/>
      <c r="N195" s="176"/>
      <c r="O195" s="176"/>
      <c r="P195" s="176"/>
      <c r="Q195" s="176"/>
      <c r="R195" s="176"/>
      <c r="S195" s="176"/>
      <c r="T195" s="177"/>
      <c r="AT195" s="171" t="s">
        <v>124</v>
      </c>
      <c r="AU195" s="171" t="s">
        <v>84</v>
      </c>
      <c r="AV195" s="13" t="s">
        <v>84</v>
      </c>
      <c r="AW195" s="13" t="s">
        <v>34</v>
      </c>
      <c r="AX195" s="13" t="s">
        <v>78</v>
      </c>
      <c r="AY195" s="171" t="s">
        <v>114</v>
      </c>
    </row>
    <row r="196" spans="1:65" s="14" customFormat="1">
      <c r="B196" s="178"/>
      <c r="D196" s="170" t="s">
        <v>124</v>
      </c>
      <c r="E196" s="179" t="s">
        <v>1</v>
      </c>
      <c r="F196" s="180" t="s">
        <v>126</v>
      </c>
      <c r="H196" s="181">
        <v>1</v>
      </c>
      <c r="I196" s="182"/>
      <c r="L196" s="178"/>
      <c r="M196" s="183"/>
      <c r="N196" s="184"/>
      <c r="O196" s="184"/>
      <c r="P196" s="184"/>
      <c r="Q196" s="184"/>
      <c r="R196" s="184"/>
      <c r="S196" s="184"/>
      <c r="T196" s="185"/>
      <c r="AT196" s="179" t="s">
        <v>124</v>
      </c>
      <c r="AU196" s="179" t="s">
        <v>84</v>
      </c>
      <c r="AV196" s="14" t="s">
        <v>127</v>
      </c>
      <c r="AW196" s="14" t="s">
        <v>34</v>
      </c>
      <c r="AX196" s="14" t="s">
        <v>21</v>
      </c>
      <c r="AY196" s="179" t="s">
        <v>114</v>
      </c>
    </row>
    <row r="197" spans="1:65" s="2" customFormat="1" ht="16.5" customHeight="1">
      <c r="A197" s="32"/>
      <c r="B197" s="155"/>
      <c r="C197" s="156" t="s">
        <v>222</v>
      </c>
      <c r="D197" s="156" t="s">
        <v>117</v>
      </c>
      <c r="E197" s="157" t="s">
        <v>223</v>
      </c>
      <c r="F197" s="158" t="s">
        <v>224</v>
      </c>
      <c r="G197" s="159" t="s">
        <v>120</v>
      </c>
      <c r="H197" s="160">
        <v>10</v>
      </c>
      <c r="I197" s="161"/>
      <c r="J197" s="160">
        <f>ROUND(I197*H197,3)</f>
        <v>0</v>
      </c>
      <c r="K197" s="158" t="s">
        <v>121</v>
      </c>
      <c r="L197" s="33"/>
      <c r="M197" s="162" t="s">
        <v>1</v>
      </c>
      <c r="N197" s="163" t="s">
        <v>43</v>
      </c>
      <c r="O197" s="58"/>
      <c r="P197" s="164">
        <f>O197*H197</f>
        <v>0</v>
      </c>
      <c r="Q197" s="164">
        <v>2.2399999999999998E-3</v>
      </c>
      <c r="R197" s="164">
        <f>Q197*H197</f>
        <v>2.2399999999999996E-2</v>
      </c>
      <c r="S197" s="164">
        <v>0</v>
      </c>
      <c r="T197" s="165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6" t="s">
        <v>122</v>
      </c>
      <c r="AT197" s="166" t="s">
        <v>117</v>
      </c>
      <c r="AU197" s="166" t="s">
        <v>84</v>
      </c>
      <c r="AY197" s="17" t="s">
        <v>114</v>
      </c>
      <c r="BE197" s="167">
        <f>IF(N197="základní",J197,0)</f>
        <v>0</v>
      </c>
      <c r="BF197" s="167">
        <f>IF(N197="snížená",J197,0)</f>
        <v>0</v>
      </c>
      <c r="BG197" s="167">
        <f>IF(N197="zákl. přenesená",J197,0)</f>
        <v>0</v>
      </c>
      <c r="BH197" s="167">
        <f>IF(N197="sníž. přenesená",J197,0)</f>
        <v>0</v>
      </c>
      <c r="BI197" s="167">
        <f>IF(N197="nulová",J197,0)</f>
        <v>0</v>
      </c>
      <c r="BJ197" s="17" t="s">
        <v>21</v>
      </c>
      <c r="BK197" s="168">
        <f>ROUND(I197*H197,3)</f>
        <v>0</v>
      </c>
      <c r="BL197" s="17" t="s">
        <v>122</v>
      </c>
      <c r="BM197" s="166" t="s">
        <v>225</v>
      </c>
    </row>
    <row r="198" spans="1:65" s="15" customFormat="1">
      <c r="B198" s="195"/>
      <c r="D198" s="170" t="s">
        <v>124</v>
      </c>
      <c r="E198" s="196" t="s">
        <v>1</v>
      </c>
      <c r="F198" s="197" t="s">
        <v>226</v>
      </c>
      <c r="H198" s="196" t="s">
        <v>1</v>
      </c>
      <c r="I198" s="198"/>
      <c r="L198" s="195"/>
      <c r="M198" s="199"/>
      <c r="N198" s="200"/>
      <c r="O198" s="200"/>
      <c r="P198" s="200"/>
      <c r="Q198" s="200"/>
      <c r="R198" s="200"/>
      <c r="S198" s="200"/>
      <c r="T198" s="201"/>
      <c r="AT198" s="196" t="s">
        <v>124</v>
      </c>
      <c r="AU198" s="196" t="s">
        <v>84</v>
      </c>
      <c r="AV198" s="15" t="s">
        <v>21</v>
      </c>
      <c r="AW198" s="15" t="s">
        <v>34</v>
      </c>
      <c r="AX198" s="15" t="s">
        <v>78</v>
      </c>
      <c r="AY198" s="196" t="s">
        <v>114</v>
      </c>
    </row>
    <row r="199" spans="1:65" s="13" customFormat="1">
      <c r="B199" s="169"/>
      <c r="D199" s="170" t="s">
        <v>124</v>
      </c>
      <c r="E199" s="171" t="s">
        <v>1</v>
      </c>
      <c r="F199" s="172" t="s">
        <v>227</v>
      </c>
      <c r="H199" s="173">
        <v>9</v>
      </c>
      <c r="I199" s="174"/>
      <c r="L199" s="169"/>
      <c r="M199" s="175"/>
      <c r="N199" s="176"/>
      <c r="O199" s="176"/>
      <c r="P199" s="176"/>
      <c r="Q199" s="176"/>
      <c r="R199" s="176"/>
      <c r="S199" s="176"/>
      <c r="T199" s="177"/>
      <c r="AT199" s="171" t="s">
        <v>124</v>
      </c>
      <c r="AU199" s="171" t="s">
        <v>84</v>
      </c>
      <c r="AV199" s="13" t="s">
        <v>84</v>
      </c>
      <c r="AW199" s="13" t="s">
        <v>34</v>
      </c>
      <c r="AX199" s="13" t="s">
        <v>78</v>
      </c>
      <c r="AY199" s="171" t="s">
        <v>114</v>
      </c>
    </row>
    <row r="200" spans="1:65" s="13" customFormat="1">
      <c r="B200" s="169"/>
      <c r="D200" s="170" t="s">
        <v>124</v>
      </c>
      <c r="E200" s="171" t="s">
        <v>1</v>
      </c>
      <c r="F200" s="172" t="s">
        <v>209</v>
      </c>
      <c r="H200" s="173">
        <v>1</v>
      </c>
      <c r="I200" s="174"/>
      <c r="L200" s="169"/>
      <c r="M200" s="175"/>
      <c r="N200" s="176"/>
      <c r="O200" s="176"/>
      <c r="P200" s="176"/>
      <c r="Q200" s="176"/>
      <c r="R200" s="176"/>
      <c r="S200" s="176"/>
      <c r="T200" s="177"/>
      <c r="AT200" s="171" t="s">
        <v>124</v>
      </c>
      <c r="AU200" s="171" t="s">
        <v>84</v>
      </c>
      <c r="AV200" s="13" t="s">
        <v>84</v>
      </c>
      <c r="AW200" s="13" t="s">
        <v>34</v>
      </c>
      <c r="AX200" s="13" t="s">
        <v>78</v>
      </c>
      <c r="AY200" s="171" t="s">
        <v>114</v>
      </c>
    </row>
    <row r="201" spans="1:65" s="14" customFormat="1">
      <c r="B201" s="178"/>
      <c r="D201" s="170" t="s">
        <v>124</v>
      </c>
      <c r="E201" s="179" t="s">
        <v>1</v>
      </c>
      <c r="F201" s="180" t="s">
        <v>126</v>
      </c>
      <c r="H201" s="181">
        <v>10</v>
      </c>
      <c r="I201" s="182"/>
      <c r="L201" s="178"/>
      <c r="M201" s="183"/>
      <c r="N201" s="184"/>
      <c r="O201" s="184"/>
      <c r="P201" s="184"/>
      <c r="Q201" s="184"/>
      <c r="R201" s="184"/>
      <c r="S201" s="184"/>
      <c r="T201" s="185"/>
      <c r="AT201" s="179" t="s">
        <v>124</v>
      </c>
      <c r="AU201" s="179" t="s">
        <v>84</v>
      </c>
      <c r="AV201" s="14" t="s">
        <v>127</v>
      </c>
      <c r="AW201" s="14" t="s">
        <v>34</v>
      </c>
      <c r="AX201" s="14" t="s">
        <v>21</v>
      </c>
      <c r="AY201" s="179" t="s">
        <v>114</v>
      </c>
    </row>
    <row r="202" spans="1:65" s="2" customFormat="1" ht="21.75" customHeight="1">
      <c r="A202" s="32"/>
      <c r="B202" s="155"/>
      <c r="C202" s="156" t="s">
        <v>228</v>
      </c>
      <c r="D202" s="156" t="s">
        <v>117</v>
      </c>
      <c r="E202" s="157" t="s">
        <v>229</v>
      </c>
      <c r="F202" s="158" t="s">
        <v>230</v>
      </c>
      <c r="G202" s="159" t="s">
        <v>120</v>
      </c>
      <c r="H202" s="160">
        <v>11</v>
      </c>
      <c r="I202" s="161"/>
      <c r="J202" s="160">
        <f>ROUND(I202*H202,3)</f>
        <v>0</v>
      </c>
      <c r="K202" s="158" t="s">
        <v>121</v>
      </c>
      <c r="L202" s="33"/>
      <c r="M202" s="162" t="s">
        <v>1</v>
      </c>
      <c r="N202" s="163" t="s">
        <v>43</v>
      </c>
      <c r="O202" s="58"/>
      <c r="P202" s="164">
        <f>O202*H202</f>
        <v>0</v>
      </c>
      <c r="Q202" s="164">
        <v>1.5299999999999999E-3</v>
      </c>
      <c r="R202" s="164">
        <f>Q202*H202</f>
        <v>1.6829999999999998E-2</v>
      </c>
      <c r="S202" s="164">
        <v>0</v>
      </c>
      <c r="T202" s="165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6" t="s">
        <v>122</v>
      </c>
      <c r="AT202" s="166" t="s">
        <v>117</v>
      </c>
      <c r="AU202" s="166" t="s">
        <v>84</v>
      </c>
      <c r="AY202" s="17" t="s">
        <v>114</v>
      </c>
      <c r="BE202" s="167">
        <f>IF(N202="základní",J202,0)</f>
        <v>0</v>
      </c>
      <c r="BF202" s="167">
        <f>IF(N202="snížená",J202,0)</f>
        <v>0</v>
      </c>
      <c r="BG202" s="167">
        <f>IF(N202="zákl. přenesená",J202,0)</f>
        <v>0</v>
      </c>
      <c r="BH202" s="167">
        <f>IF(N202="sníž. přenesená",J202,0)</f>
        <v>0</v>
      </c>
      <c r="BI202" s="167">
        <f>IF(N202="nulová",J202,0)</f>
        <v>0</v>
      </c>
      <c r="BJ202" s="17" t="s">
        <v>21</v>
      </c>
      <c r="BK202" s="168">
        <f>ROUND(I202*H202,3)</f>
        <v>0</v>
      </c>
      <c r="BL202" s="17" t="s">
        <v>122</v>
      </c>
      <c r="BM202" s="166" t="s">
        <v>231</v>
      </c>
    </row>
    <row r="203" spans="1:65" s="15" customFormat="1">
      <c r="B203" s="195"/>
      <c r="D203" s="170" t="s">
        <v>124</v>
      </c>
      <c r="E203" s="196" t="s">
        <v>1</v>
      </c>
      <c r="F203" s="197" t="s">
        <v>191</v>
      </c>
      <c r="H203" s="196" t="s">
        <v>1</v>
      </c>
      <c r="I203" s="198"/>
      <c r="L203" s="195"/>
      <c r="M203" s="199"/>
      <c r="N203" s="200"/>
      <c r="O203" s="200"/>
      <c r="P203" s="200"/>
      <c r="Q203" s="200"/>
      <c r="R203" s="200"/>
      <c r="S203" s="200"/>
      <c r="T203" s="201"/>
      <c r="AT203" s="196" t="s">
        <v>124</v>
      </c>
      <c r="AU203" s="196" t="s">
        <v>84</v>
      </c>
      <c r="AV203" s="15" t="s">
        <v>21</v>
      </c>
      <c r="AW203" s="15" t="s">
        <v>34</v>
      </c>
      <c r="AX203" s="15" t="s">
        <v>78</v>
      </c>
      <c r="AY203" s="196" t="s">
        <v>114</v>
      </c>
    </row>
    <row r="204" spans="1:65" s="13" customFormat="1">
      <c r="B204" s="169"/>
      <c r="D204" s="170" t="s">
        <v>124</v>
      </c>
      <c r="E204" s="171" t="s">
        <v>1</v>
      </c>
      <c r="F204" s="172" t="s">
        <v>232</v>
      </c>
      <c r="H204" s="173">
        <v>10</v>
      </c>
      <c r="I204" s="174"/>
      <c r="L204" s="169"/>
      <c r="M204" s="175"/>
      <c r="N204" s="176"/>
      <c r="O204" s="176"/>
      <c r="P204" s="176"/>
      <c r="Q204" s="176"/>
      <c r="R204" s="176"/>
      <c r="S204" s="176"/>
      <c r="T204" s="177"/>
      <c r="AT204" s="171" t="s">
        <v>124</v>
      </c>
      <c r="AU204" s="171" t="s">
        <v>84</v>
      </c>
      <c r="AV204" s="13" t="s">
        <v>84</v>
      </c>
      <c r="AW204" s="13" t="s">
        <v>34</v>
      </c>
      <c r="AX204" s="13" t="s">
        <v>78</v>
      </c>
      <c r="AY204" s="171" t="s">
        <v>114</v>
      </c>
    </row>
    <row r="205" spans="1:65" s="13" customFormat="1">
      <c r="B205" s="169"/>
      <c r="D205" s="170" t="s">
        <v>124</v>
      </c>
      <c r="E205" s="171" t="s">
        <v>1</v>
      </c>
      <c r="F205" s="172" t="s">
        <v>209</v>
      </c>
      <c r="H205" s="173">
        <v>1</v>
      </c>
      <c r="I205" s="174"/>
      <c r="L205" s="169"/>
      <c r="M205" s="175"/>
      <c r="N205" s="176"/>
      <c r="O205" s="176"/>
      <c r="P205" s="176"/>
      <c r="Q205" s="176"/>
      <c r="R205" s="176"/>
      <c r="S205" s="176"/>
      <c r="T205" s="177"/>
      <c r="AT205" s="171" t="s">
        <v>124</v>
      </c>
      <c r="AU205" s="171" t="s">
        <v>84</v>
      </c>
      <c r="AV205" s="13" t="s">
        <v>84</v>
      </c>
      <c r="AW205" s="13" t="s">
        <v>34</v>
      </c>
      <c r="AX205" s="13" t="s">
        <v>78</v>
      </c>
      <c r="AY205" s="171" t="s">
        <v>114</v>
      </c>
    </row>
    <row r="206" spans="1:65" s="14" customFormat="1">
      <c r="B206" s="178"/>
      <c r="D206" s="170" t="s">
        <v>124</v>
      </c>
      <c r="E206" s="179" t="s">
        <v>1</v>
      </c>
      <c r="F206" s="180" t="s">
        <v>126</v>
      </c>
      <c r="H206" s="181">
        <v>11</v>
      </c>
      <c r="I206" s="182"/>
      <c r="L206" s="178"/>
      <c r="M206" s="183"/>
      <c r="N206" s="184"/>
      <c r="O206" s="184"/>
      <c r="P206" s="184"/>
      <c r="Q206" s="184"/>
      <c r="R206" s="184"/>
      <c r="S206" s="184"/>
      <c r="T206" s="185"/>
      <c r="AT206" s="179" t="s">
        <v>124</v>
      </c>
      <c r="AU206" s="179" t="s">
        <v>84</v>
      </c>
      <c r="AV206" s="14" t="s">
        <v>127</v>
      </c>
      <c r="AW206" s="14" t="s">
        <v>34</v>
      </c>
      <c r="AX206" s="14" t="s">
        <v>21</v>
      </c>
      <c r="AY206" s="179" t="s">
        <v>114</v>
      </c>
    </row>
    <row r="207" spans="1:65" s="2" customFormat="1" ht="21.75" customHeight="1">
      <c r="A207" s="32"/>
      <c r="B207" s="155"/>
      <c r="C207" s="156" t="s">
        <v>7</v>
      </c>
      <c r="D207" s="156" t="s">
        <v>117</v>
      </c>
      <c r="E207" s="157" t="s">
        <v>233</v>
      </c>
      <c r="F207" s="158" t="s">
        <v>234</v>
      </c>
      <c r="G207" s="159" t="s">
        <v>120</v>
      </c>
      <c r="H207" s="160">
        <v>89</v>
      </c>
      <c r="I207" s="161"/>
      <c r="J207" s="160">
        <f>ROUND(I207*H207,3)</f>
        <v>0</v>
      </c>
      <c r="K207" s="158" t="s">
        <v>121</v>
      </c>
      <c r="L207" s="33"/>
      <c r="M207" s="162" t="s">
        <v>1</v>
      </c>
      <c r="N207" s="163" t="s">
        <v>43</v>
      </c>
      <c r="O207" s="58"/>
      <c r="P207" s="164">
        <f>O207*H207</f>
        <v>0</v>
      </c>
      <c r="Q207" s="164">
        <v>2.8800000000000002E-3</v>
      </c>
      <c r="R207" s="164">
        <f>Q207*H207</f>
        <v>0.25631999999999999</v>
      </c>
      <c r="S207" s="164">
        <v>0</v>
      </c>
      <c r="T207" s="165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6" t="s">
        <v>122</v>
      </c>
      <c r="AT207" s="166" t="s">
        <v>117</v>
      </c>
      <c r="AU207" s="166" t="s">
        <v>84</v>
      </c>
      <c r="AY207" s="17" t="s">
        <v>114</v>
      </c>
      <c r="BE207" s="167">
        <f>IF(N207="základní",J207,0)</f>
        <v>0</v>
      </c>
      <c r="BF207" s="167">
        <f>IF(N207="snížená",J207,0)</f>
        <v>0</v>
      </c>
      <c r="BG207" s="167">
        <f>IF(N207="zákl. přenesená",J207,0)</f>
        <v>0</v>
      </c>
      <c r="BH207" s="167">
        <f>IF(N207="sníž. přenesená",J207,0)</f>
        <v>0</v>
      </c>
      <c r="BI207" s="167">
        <f>IF(N207="nulová",J207,0)</f>
        <v>0</v>
      </c>
      <c r="BJ207" s="17" t="s">
        <v>21</v>
      </c>
      <c r="BK207" s="168">
        <f>ROUND(I207*H207,3)</f>
        <v>0</v>
      </c>
      <c r="BL207" s="17" t="s">
        <v>122</v>
      </c>
      <c r="BM207" s="166" t="s">
        <v>235</v>
      </c>
    </row>
    <row r="208" spans="1:65" s="15" customFormat="1">
      <c r="B208" s="195"/>
      <c r="D208" s="170" t="s">
        <v>124</v>
      </c>
      <c r="E208" s="196" t="s">
        <v>1</v>
      </c>
      <c r="F208" s="197" t="s">
        <v>191</v>
      </c>
      <c r="H208" s="196" t="s">
        <v>1</v>
      </c>
      <c r="I208" s="198"/>
      <c r="L208" s="195"/>
      <c r="M208" s="199"/>
      <c r="N208" s="200"/>
      <c r="O208" s="200"/>
      <c r="P208" s="200"/>
      <c r="Q208" s="200"/>
      <c r="R208" s="200"/>
      <c r="S208" s="200"/>
      <c r="T208" s="201"/>
      <c r="AT208" s="196" t="s">
        <v>124</v>
      </c>
      <c r="AU208" s="196" t="s">
        <v>84</v>
      </c>
      <c r="AV208" s="15" t="s">
        <v>21</v>
      </c>
      <c r="AW208" s="15" t="s">
        <v>34</v>
      </c>
      <c r="AX208" s="15" t="s">
        <v>78</v>
      </c>
      <c r="AY208" s="196" t="s">
        <v>114</v>
      </c>
    </row>
    <row r="209" spans="1:65" s="13" customFormat="1">
      <c r="B209" s="169"/>
      <c r="D209" s="170" t="s">
        <v>124</v>
      </c>
      <c r="E209" s="171" t="s">
        <v>1</v>
      </c>
      <c r="F209" s="172" t="s">
        <v>236</v>
      </c>
      <c r="H209" s="173">
        <v>85</v>
      </c>
      <c r="I209" s="174"/>
      <c r="L209" s="169"/>
      <c r="M209" s="175"/>
      <c r="N209" s="176"/>
      <c r="O209" s="176"/>
      <c r="P209" s="176"/>
      <c r="Q209" s="176"/>
      <c r="R209" s="176"/>
      <c r="S209" s="176"/>
      <c r="T209" s="177"/>
      <c r="AT209" s="171" t="s">
        <v>124</v>
      </c>
      <c r="AU209" s="171" t="s">
        <v>84</v>
      </c>
      <c r="AV209" s="13" t="s">
        <v>84</v>
      </c>
      <c r="AW209" s="13" t="s">
        <v>34</v>
      </c>
      <c r="AX209" s="13" t="s">
        <v>78</v>
      </c>
      <c r="AY209" s="171" t="s">
        <v>114</v>
      </c>
    </row>
    <row r="210" spans="1:65" s="13" customFormat="1">
      <c r="B210" s="169"/>
      <c r="D210" s="170" t="s">
        <v>124</v>
      </c>
      <c r="E210" s="171" t="s">
        <v>1</v>
      </c>
      <c r="F210" s="172" t="s">
        <v>237</v>
      </c>
      <c r="H210" s="173">
        <v>4</v>
      </c>
      <c r="I210" s="174"/>
      <c r="L210" s="169"/>
      <c r="M210" s="175"/>
      <c r="N210" s="176"/>
      <c r="O210" s="176"/>
      <c r="P210" s="176"/>
      <c r="Q210" s="176"/>
      <c r="R210" s="176"/>
      <c r="S210" s="176"/>
      <c r="T210" s="177"/>
      <c r="AT210" s="171" t="s">
        <v>124</v>
      </c>
      <c r="AU210" s="171" t="s">
        <v>84</v>
      </c>
      <c r="AV210" s="13" t="s">
        <v>84</v>
      </c>
      <c r="AW210" s="13" t="s">
        <v>34</v>
      </c>
      <c r="AX210" s="13" t="s">
        <v>78</v>
      </c>
      <c r="AY210" s="171" t="s">
        <v>114</v>
      </c>
    </row>
    <row r="211" spans="1:65" s="14" customFormat="1">
      <c r="B211" s="178"/>
      <c r="D211" s="170" t="s">
        <v>124</v>
      </c>
      <c r="E211" s="179" t="s">
        <v>1</v>
      </c>
      <c r="F211" s="180" t="s">
        <v>126</v>
      </c>
      <c r="H211" s="181">
        <v>89</v>
      </c>
      <c r="I211" s="182"/>
      <c r="L211" s="178"/>
      <c r="M211" s="183"/>
      <c r="N211" s="184"/>
      <c r="O211" s="184"/>
      <c r="P211" s="184"/>
      <c r="Q211" s="184"/>
      <c r="R211" s="184"/>
      <c r="S211" s="184"/>
      <c r="T211" s="185"/>
      <c r="AT211" s="179" t="s">
        <v>124</v>
      </c>
      <c r="AU211" s="179" t="s">
        <v>84</v>
      </c>
      <c r="AV211" s="14" t="s">
        <v>127</v>
      </c>
      <c r="AW211" s="14" t="s">
        <v>34</v>
      </c>
      <c r="AX211" s="14" t="s">
        <v>21</v>
      </c>
      <c r="AY211" s="179" t="s">
        <v>114</v>
      </c>
    </row>
    <row r="212" spans="1:65" s="2" customFormat="1" ht="16.5" customHeight="1">
      <c r="A212" s="32"/>
      <c r="B212" s="155"/>
      <c r="C212" s="156" t="s">
        <v>238</v>
      </c>
      <c r="D212" s="156" t="s">
        <v>117</v>
      </c>
      <c r="E212" s="157" t="s">
        <v>239</v>
      </c>
      <c r="F212" s="158" t="s">
        <v>240</v>
      </c>
      <c r="G212" s="159" t="s">
        <v>163</v>
      </c>
      <c r="H212" s="160">
        <v>13</v>
      </c>
      <c r="I212" s="161"/>
      <c r="J212" s="160">
        <f>ROUND(I212*H212,3)</f>
        <v>0</v>
      </c>
      <c r="K212" s="158" t="s">
        <v>121</v>
      </c>
      <c r="L212" s="33"/>
      <c r="M212" s="162" t="s">
        <v>1</v>
      </c>
      <c r="N212" s="163" t="s">
        <v>43</v>
      </c>
      <c r="O212" s="58"/>
      <c r="P212" s="164">
        <f>O212*H212</f>
        <v>0</v>
      </c>
      <c r="Q212" s="164">
        <v>0</v>
      </c>
      <c r="R212" s="164">
        <f>Q212*H212</f>
        <v>0</v>
      </c>
      <c r="S212" s="164">
        <v>0</v>
      </c>
      <c r="T212" s="165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6" t="s">
        <v>122</v>
      </c>
      <c r="AT212" s="166" t="s">
        <v>117</v>
      </c>
      <c r="AU212" s="166" t="s">
        <v>84</v>
      </c>
      <c r="AY212" s="17" t="s">
        <v>114</v>
      </c>
      <c r="BE212" s="167">
        <f>IF(N212="základní",J212,0)</f>
        <v>0</v>
      </c>
      <c r="BF212" s="167">
        <f>IF(N212="snížená",J212,0)</f>
        <v>0</v>
      </c>
      <c r="BG212" s="167">
        <f>IF(N212="zákl. přenesená",J212,0)</f>
        <v>0</v>
      </c>
      <c r="BH212" s="167">
        <f>IF(N212="sníž. přenesená",J212,0)</f>
        <v>0</v>
      </c>
      <c r="BI212" s="167">
        <f>IF(N212="nulová",J212,0)</f>
        <v>0</v>
      </c>
      <c r="BJ212" s="17" t="s">
        <v>21</v>
      </c>
      <c r="BK212" s="168">
        <f>ROUND(I212*H212,3)</f>
        <v>0</v>
      </c>
      <c r="BL212" s="17" t="s">
        <v>122</v>
      </c>
      <c r="BM212" s="166" t="s">
        <v>241</v>
      </c>
    </row>
    <row r="213" spans="1:65" s="15" customFormat="1">
      <c r="B213" s="195"/>
      <c r="D213" s="170" t="s">
        <v>124</v>
      </c>
      <c r="E213" s="196" t="s">
        <v>1</v>
      </c>
      <c r="F213" s="197" t="s">
        <v>191</v>
      </c>
      <c r="H213" s="196" t="s">
        <v>1</v>
      </c>
      <c r="I213" s="198"/>
      <c r="L213" s="195"/>
      <c r="M213" s="199"/>
      <c r="N213" s="200"/>
      <c r="O213" s="200"/>
      <c r="P213" s="200"/>
      <c r="Q213" s="200"/>
      <c r="R213" s="200"/>
      <c r="S213" s="200"/>
      <c r="T213" s="201"/>
      <c r="AT213" s="196" t="s">
        <v>124</v>
      </c>
      <c r="AU213" s="196" t="s">
        <v>84</v>
      </c>
      <c r="AV213" s="15" t="s">
        <v>21</v>
      </c>
      <c r="AW213" s="15" t="s">
        <v>34</v>
      </c>
      <c r="AX213" s="15" t="s">
        <v>78</v>
      </c>
      <c r="AY213" s="196" t="s">
        <v>114</v>
      </c>
    </row>
    <row r="214" spans="1:65" s="13" customFormat="1">
      <c r="B214" s="169"/>
      <c r="D214" s="170" t="s">
        <v>124</v>
      </c>
      <c r="E214" s="171" t="s">
        <v>1</v>
      </c>
      <c r="F214" s="172" t="s">
        <v>187</v>
      </c>
      <c r="H214" s="173">
        <v>13</v>
      </c>
      <c r="I214" s="174"/>
      <c r="L214" s="169"/>
      <c r="M214" s="175"/>
      <c r="N214" s="176"/>
      <c r="O214" s="176"/>
      <c r="P214" s="176"/>
      <c r="Q214" s="176"/>
      <c r="R214" s="176"/>
      <c r="S214" s="176"/>
      <c r="T214" s="177"/>
      <c r="AT214" s="171" t="s">
        <v>124</v>
      </c>
      <c r="AU214" s="171" t="s">
        <v>84</v>
      </c>
      <c r="AV214" s="13" t="s">
        <v>84</v>
      </c>
      <c r="AW214" s="13" t="s">
        <v>34</v>
      </c>
      <c r="AX214" s="13" t="s">
        <v>78</v>
      </c>
      <c r="AY214" s="171" t="s">
        <v>114</v>
      </c>
    </row>
    <row r="215" spans="1:65" s="14" customFormat="1">
      <c r="B215" s="178"/>
      <c r="D215" s="170" t="s">
        <v>124</v>
      </c>
      <c r="E215" s="179" t="s">
        <v>1</v>
      </c>
      <c r="F215" s="180" t="s">
        <v>126</v>
      </c>
      <c r="H215" s="181">
        <v>13</v>
      </c>
      <c r="I215" s="182"/>
      <c r="L215" s="178"/>
      <c r="M215" s="183"/>
      <c r="N215" s="184"/>
      <c r="O215" s="184"/>
      <c r="P215" s="184"/>
      <c r="Q215" s="184"/>
      <c r="R215" s="184"/>
      <c r="S215" s="184"/>
      <c r="T215" s="185"/>
      <c r="AT215" s="179" t="s">
        <v>124</v>
      </c>
      <c r="AU215" s="179" t="s">
        <v>84</v>
      </c>
      <c r="AV215" s="14" t="s">
        <v>127</v>
      </c>
      <c r="AW215" s="14" t="s">
        <v>34</v>
      </c>
      <c r="AX215" s="14" t="s">
        <v>21</v>
      </c>
      <c r="AY215" s="179" t="s">
        <v>114</v>
      </c>
    </row>
    <row r="216" spans="1:65" s="2" customFormat="1" ht="16.5" customHeight="1">
      <c r="A216" s="32"/>
      <c r="B216" s="155"/>
      <c r="C216" s="156" t="s">
        <v>242</v>
      </c>
      <c r="D216" s="156" t="s">
        <v>117</v>
      </c>
      <c r="E216" s="157" t="s">
        <v>243</v>
      </c>
      <c r="F216" s="158" t="s">
        <v>244</v>
      </c>
      <c r="G216" s="159" t="s">
        <v>163</v>
      </c>
      <c r="H216" s="160">
        <v>10</v>
      </c>
      <c r="I216" s="161"/>
      <c r="J216" s="160">
        <f>ROUND(I216*H216,3)</f>
        <v>0</v>
      </c>
      <c r="K216" s="158" t="s">
        <v>121</v>
      </c>
      <c r="L216" s="33"/>
      <c r="M216" s="162" t="s">
        <v>1</v>
      </c>
      <c r="N216" s="163" t="s">
        <v>43</v>
      </c>
      <c r="O216" s="58"/>
      <c r="P216" s="164">
        <f>O216*H216</f>
        <v>0</v>
      </c>
      <c r="Q216" s="164">
        <v>0</v>
      </c>
      <c r="R216" s="164">
        <f>Q216*H216</f>
        <v>0</v>
      </c>
      <c r="S216" s="164">
        <v>0</v>
      </c>
      <c r="T216" s="165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6" t="s">
        <v>122</v>
      </c>
      <c r="AT216" s="166" t="s">
        <v>117</v>
      </c>
      <c r="AU216" s="166" t="s">
        <v>84</v>
      </c>
      <c r="AY216" s="17" t="s">
        <v>114</v>
      </c>
      <c r="BE216" s="167">
        <f>IF(N216="základní",J216,0)</f>
        <v>0</v>
      </c>
      <c r="BF216" s="167">
        <f>IF(N216="snížená",J216,0)</f>
        <v>0</v>
      </c>
      <c r="BG216" s="167">
        <f>IF(N216="zákl. přenesená",J216,0)</f>
        <v>0</v>
      </c>
      <c r="BH216" s="167">
        <f>IF(N216="sníž. přenesená",J216,0)</f>
        <v>0</v>
      </c>
      <c r="BI216" s="167">
        <f>IF(N216="nulová",J216,0)</f>
        <v>0</v>
      </c>
      <c r="BJ216" s="17" t="s">
        <v>21</v>
      </c>
      <c r="BK216" s="168">
        <f>ROUND(I216*H216,3)</f>
        <v>0</v>
      </c>
      <c r="BL216" s="17" t="s">
        <v>122</v>
      </c>
      <c r="BM216" s="166" t="s">
        <v>245</v>
      </c>
    </row>
    <row r="217" spans="1:65" s="15" customFormat="1">
      <c r="B217" s="195"/>
      <c r="D217" s="170" t="s">
        <v>124</v>
      </c>
      <c r="E217" s="196" t="s">
        <v>1</v>
      </c>
      <c r="F217" s="197" t="s">
        <v>191</v>
      </c>
      <c r="H217" s="196" t="s">
        <v>1</v>
      </c>
      <c r="I217" s="198"/>
      <c r="L217" s="195"/>
      <c r="M217" s="199"/>
      <c r="N217" s="200"/>
      <c r="O217" s="200"/>
      <c r="P217" s="200"/>
      <c r="Q217" s="200"/>
      <c r="R217" s="200"/>
      <c r="S217" s="200"/>
      <c r="T217" s="201"/>
      <c r="AT217" s="196" t="s">
        <v>124</v>
      </c>
      <c r="AU217" s="196" t="s">
        <v>84</v>
      </c>
      <c r="AV217" s="15" t="s">
        <v>21</v>
      </c>
      <c r="AW217" s="15" t="s">
        <v>34</v>
      </c>
      <c r="AX217" s="15" t="s">
        <v>78</v>
      </c>
      <c r="AY217" s="196" t="s">
        <v>114</v>
      </c>
    </row>
    <row r="218" spans="1:65" s="13" customFormat="1">
      <c r="B218" s="169"/>
      <c r="D218" s="170" t="s">
        <v>124</v>
      </c>
      <c r="E218" s="171" t="s">
        <v>1</v>
      </c>
      <c r="F218" s="172" t="s">
        <v>175</v>
      </c>
      <c r="H218" s="173">
        <v>10</v>
      </c>
      <c r="I218" s="174"/>
      <c r="L218" s="169"/>
      <c r="M218" s="175"/>
      <c r="N218" s="176"/>
      <c r="O218" s="176"/>
      <c r="P218" s="176"/>
      <c r="Q218" s="176"/>
      <c r="R218" s="176"/>
      <c r="S218" s="176"/>
      <c r="T218" s="177"/>
      <c r="AT218" s="171" t="s">
        <v>124</v>
      </c>
      <c r="AU218" s="171" t="s">
        <v>84</v>
      </c>
      <c r="AV218" s="13" t="s">
        <v>84</v>
      </c>
      <c r="AW218" s="13" t="s">
        <v>34</v>
      </c>
      <c r="AX218" s="13" t="s">
        <v>78</v>
      </c>
      <c r="AY218" s="171" t="s">
        <v>114</v>
      </c>
    </row>
    <row r="219" spans="1:65" s="14" customFormat="1">
      <c r="B219" s="178"/>
      <c r="D219" s="170" t="s">
        <v>124</v>
      </c>
      <c r="E219" s="179" t="s">
        <v>1</v>
      </c>
      <c r="F219" s="180" t="s">
        <v>126</v>
      </c>
      <c r="H219" s="181">
        <v>10</v>
      </c>
      <c r="I219" s="182"/>
      <c r="L219" s="178"/>
      <c r="M219" s="183"/>
      <c r="N219" s="184"/>
      <c r="O219" s="184"/>
      <c r="P219" s="184"/>
      <c r="Q219" s="184"/>
      <c r="R219" s="184"/>
      <c r="S219" s="184"/>
      <c r="T219" s="185"/>
      <c r="AT219" s="179" t="s">
        <v>124</v>
      </c>
      <c r="AU219" s="179" t="s">
        <v>84</v>
      </c>
      <c r="AV219" s="14" t="s">
        <v>127</v>
      </c>
      <c r="AW219" s="14" t="s">
        <v>34</v>
      </c>
      <c r="AX219" s="14" t="s">
        <v>21</v>
      </c>
      <c r="AY219" s="179" t="s">
        <v>114</v>
      </c>
    </row>
    <row r="220" spans="1:65" s="2" customFormat="1" ht="16.5" customHeight="1">
      <c r="A220" s="32"/>
      <c r="B220" s="155"/>
      <c r="C220" s="156" t="s">
        <v>246</v>
      </c>
      <c r="D220" s="156" t="s">
        <v>117</v>
      </c>
      <c r="E220" s="157" t="s">
        <v>247</v>
      </c>
      <c r="F220" s="158" t="s">
        <v>248</v>
      </c>
      <c r="G220" s="159" t="s">
        <v>163</v>
      </c>
      <c r="H220" s="160">
        <v>11</v>
      </c>
      <c r="I220" s="161"/>
      <c r="J220" s="160">
        <f>ROUND(I220*H220,3)</f>
        <v>0</v>
      </c>
      <c r="K220" s="158" t="s">
        <v>121</v>
      </c>
      <c r="L220" s="33"/>
      <c r="M220" s="162" t="s">
        <v>1</v>
      </c>
      <c r="N220" s="163" t="s">
        <v>43</v>
      </c>
      <c r="O220" s="58"/>
      <c r="P220" s="164">
        <f>O220*H220</f>
        <v>0</v>
      </c>
      <c r="Q220" s="164">
        <v>0</v>
      </c>
      <c r="R220" s="164">
        <f>Q220*H220</f>
        <v>0</v>
      </c>
      <c r="S220" s="164">
        <v>0</v>
      </c>
      <c r="T220" s="165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6" t="s">
        <v>122</v>
      </c>
      <c r="AT220" s="166" t="s">
        <v>117</v>
      </c>
      <c r="AU220" s="166" t="s">
        <v>84</v>
      </c>
      <c r="AY220" s="17" t="s">
        <v>114</v>
      </c>
      <c r="BE220" s="167">
        <f>IF(N220="základní",J220,0)</f>
        <v>0</v>
      </c>
      <c r="BF220" s="167">
        <f>IF(N220="snížená",J220,0)</f>
        <v>0</v>
      </c>
      <c r="BG220" s="167">
        <f>IF(N220="zákl. přenesená",J220,0)</f>
        <v>0</v>
      </c>
      <c r="BH220" s="167">
        <f>IF(N220="sníž. přenesená",J220,0)</f>
        <v>0</v>
      </c>
      <c r="BI220" s="167">
        <f>IF(N220="nulová",J220,0)</f>
        <v>0</v>
      </c>
      <c r="BJ220" s="17" t="s">
        <v>21</v>
      </c>
      <c r="BK220" s="168">
        <f>ROUND(I220*H220,3)</f>
        <v>0</v>
      </c>
      <c r="BL220" s="17" t="s">
        <v>122</v>
      </c>
      <c r="BM220" s="166" t="s">
        <v>249</v>
      </c>
    </row>
    <row r="221" spans="1:65" s="15" customFormat="1">
      <c r="B221" s="195"/>
      <c r="D221" s="170" t="s">
        <v>124</v>
      </c>
      <c r="E221" s="196" t="s">
        <v>1</v>
      </c>
      <c r="F221" s="197" t="s">
        <v>191</v>
      </c>
      <c r="H221" s="196" t="s">
        <v>1</v>
      </c>
      <c r="I221" s="198"/>
      <c r="L221" s="195"/>
      <c r="M221" s="199"/>
      <c r="N221" s="200"/>
      <c r="O221" s="200"/>
      <c r="P221" s="200"/>
      <c r="Q221" s="200"/>
      <c r="R221" s="200"/>
      <c r="S221" s="200"/>
      <c r="T221" s="201"/>
      <c r="AT221" s="196" t="s">
        <v>124</v>
      </c>
      <c r="AU221" s="196" t="s">
        <v>84</v>
      </c>
      <c r="AV221" s="15" t="s">
        <v>21</v>
      </c>
      <c r="AW221" s="15" t="s">
        <v>34</v>
      </c>
      <c r="AX221" s="15" t="s">
        <v>78</v>
      </c>
      <c r="AY221" s="196" t="s">
        <v>114</v>
      </c>
    </row>
    <row r="222" spans="1:65" s="13" customFormat="1">
      <c r="B222" s="169"/>
      <c r="D222" s="170" t="s">
        <v>124</v>
      </c>
      <c r="E222" s="171" t="s">
        <v>1</v>
      </c>
      <c r="F222" s="172" t="s">
        <v>179</v>
      </c>
      <c r="H222" s="173">
        <v>11</v>
      </c>
      <c r="I222" s="174"/>
      <c r="L222" s="169"/>
      <c r="M222" s="175"/>
      <c r="N222" s="176"/>
      <c r="O222" s="176"/>
      <c r="P222" s="176"/>
      <c r="Q222" s="176"/>
      <c r="R222" s="176"/>
      <c r="S222" s="176"/>
      <c r="T222" s="177"/>
      <c r="AT222" s="171" t="s">
        <v>124</v>
      </c>
      <c r="AU222" s="171" t="s">
        <v>84</v>
      </c>
      <c r="AV222" s="13" t="s">
        <v>84</v>
      </c>
      <c r="AW222" s="13" t="s">
        <v>34</v>
      </c>
      <c r="AX222" s="13" t="s">
        <v>78</v>
      </c>
      <c r="AY222" s="171" t="s">
        <v>114</v>
      </c>
    </row>
    <row r="223" spans="1:65" s="14" customFormat="1">
      <c r="B223" s="178"/>
      <c r="D223" s="170" t="s">
        <v>124</v>
      </c>
      <c r="E223" s="179" t="s">
        <v>1</v>
      </c>
      <c r="F223" s="180" t="s">
        <v>126</v>
      </c>
      <c r="H223" s="181">
        <v>11</v>
      </c>
      <c r="I223" s="182"/>
      <c r="L223" s="178"/>
      <c r="M223" s="183"/>
      <c r="N223" s="184"/>
      <c r="O223" s="184"/>
      <c r="P223" s="184"/>
      <c r="Q223" s="184"/>
      <c r="R223" s="184"/>
      <c r="S223" s="184"/>
      <c r="T223" s="185"/>
      <c r="AT223" s="179" t="s">
        <v>124</v>
      </c>
      <c r="AU223" s="179" t="s">
        <v>84</v>
      </c>
      <c r="AV223" s="14" t="s">
        <v>127</v>
      </c>
      <c r="AW223" s="14" t="s">
        <v>34</v>
      </c>
      <c r="AX223" s="14" t="s">
        <v>21</v>
      </c>
      <c r="AY223" s="179" t="s">
        <v>114</v>
      </c>
    </row>
    <row r="224" spans="1:65" s="2" customFormat="1" ht="21.75" customHeight="1">
      <c r="A224" s="32"/>
      <c r="B224" s="155"/>
      <c r="C224" s="186" t="s">
        <v>250</v>
      </c>
      <c r="D224" s="186" t="s">
        <v>128</v>
      </c>
      <c r="E224" s="187" t="s">
        <v>251</v>
      </c>
      <c r="F224" s="188" t="s">
        <v>252</v>
      </c>
      <c r="G224" s="189" t="s">
        <v>163</v>
      </c>
      <c r="H224" s="190">
        <v>2</v>
      </c>
      <c r="I224" s="191"/>
      <c r="J224" s="190">
        <f>ROUND(I224*H224,3)</f>
        <v>0</v>
      </c>
      <c r="K224" s="188" t="s">
        <v>1</v>
      </c>
      <c r="L224" s="192"/>
      <c r="M224" s="193" t="s">
        <v>1</v>
      </c>
      <c r="N224" s="194" t="s">
        <v>43</v>
      </c>
      <c r="O224" s="58"/>
      <c r="P224" s="164">
        <f>O224*H224</f>
        <v>0</v>
      </c>
      <c r="Q224" s="164">
        <v>3.8000000000000002E-4</v>
      </c>
      <c r="R224" s="164">
        <f>Q224*H224</f>
        <v>7.6000000000000004E-4</v>
      </c>
      <c r="S224" s="164">
        <v>0</v>
      </c>
      <c r="T224" s="165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6" t="s">
        <v>131</v>
      </c>
      <c r="AT224" s="166" t="s">
        <v>128</v>
      </c>
      <c r="AU224" s="166" t="s">
        <v>84</v>
      </c>
      <c r="AY224" s="17" t="s">
        <v>114</v>
      </c>
      <c r="BE224" s="167">
        <f>IF(N224="základní",J224,0)</f>
        <v>0</v>
      </c>
      <c r="BF224" s="167">
        <f>IF(N224="snížená",J224,0)</f>
        <v>0</v>
      </c>
      <c r="BG224" s="167">
        <f>IF(N224="zákl. přenesená",J224,0)</f>
        <v>0</v>
      </c>
      <c r="BH224" s="167">
        <f>IF(N224="sníž. přenesená",J224,0)</f>
        <v>0</v>
      </c>
      <c r="BI224" s="167">
        <f>IF(N224="nulová",J224,0)</f>
        <v>0</v>
      </c>
      <c r="BJ224" s="17" t="s">
        <v>21</v>
      </c>
      <c r="BK224" s="168">
        <f>ROUND(I224*H224,3)</f>
        <v>0</v>
      </c>
      <c r="BL224" s="17" t="s">
        <v>122</v>
      </c>
      <c r="BM224" s="166" t="s">
        <v>253</v>
      </c>
    </row>
    <row r="225" spans="1:65" s="15" customFormat="1">
      <c r="B225" s="195"/>
      <c r="D225" s="170" t="s">
        <v>124</v>
      </c>
      <c r="E225" s="196" t="s">
        <v>1</v>
      </c>
      <c r="F225" s="197" t="s">
        <v>191</v>
      </c>
      <c r="H225" s="196" t="s">
        <v>1</v>
      </c>
      <c r="I225" s="198"/>
      <c r="L225" s="195"/>
      <c r="M225" s="199"/>
      <c r="N225" s="200"/>
      <c r="O225" s="200"/>
      <c r="P225" s="200"/>
      <c r="Q225" s="200"/>
      <c r="R225" s="200"/>
      <c r="S225" s="200"/>
      <c r="T225" s="201"/>
      <c r="AT225" s="196" t="s">
        <v>124</v>
      </c>
      <c r="AU225" s="196" t="s">
        <v>84</v>
      </c>
      <c r="AV225" s="15" t="s">
        <v>21</v>
      </c>
      <c r="AW225" s="15" t="s">
        <v>34</v>
      </c>
      <c r="AX225" s="15" t="s">
        <v>78</v>
      </c>
      <c r="AY225" s="196" t="s">
        <v>114</v>
      </c>
    </row>
    <row r="226" spans="1:65" s="13" customFormat="1">
      <c r="B226" s="169"/>
      <c r="D226" s="170" t="s">
        <v>124</v>
      </c>
      <c r="E226" s="171" t="s">
        <v>1</v>
      </c>
      <c r="F226" s="172" t="s">
        <v>84</v>
      </c>
      <c r="H226" s="173">
        <v>2</v>
      </c>
      <c r="I226" s="174"/>
      <c r="L226" s="169"/>
      <c r="M226" s="175"/>
      <c r="N226" s="176"/>
      <c r="O226" s="176"/>
      <c r="P226" s="176"/>
      <c r="Q226" s="176"/>
      <c r="R226" s="176"/>
      <c r="S226" s="176"/>
      <c r="T226" s="177"/>
      <c r="AT226" s="171" t="s">
        <v>124</v>
      </c>
      <c r="AU226" s="171" t="s">
        <v>84</v>
      </c>
      <c r="AV226" s="13" t="s">
        <v>84</v>
      </c>
      <c r="AW226" s="13" t="s">
        <v>34</v>
      </c>
      <c r="AX226" s="13" t="s">
        <v>78</v>
      </c>
      <c r="AY226" s="171" t="s">
        <v>114</v>
      </c>
    </row>
    <row r="227" spans="1:65" s="14" customFormat="1">
      <c r="B227" s="178"/>
      <c r="D227" s="170" t="s">
        <v>124</v>
      </c>
      <c r="E227" s="179" t="s">
        <v>1</v>
      </c>
      <c r="F227" s="180" t="s">
        <v>126</v>
      </c>
      <c r="H227" s="181">
        <v>2</v>
      </c>
      <c r="I227" s="182"/>
      <c r="L227" s="178"/>
      <c r="M227" s="183"/>
      <c r="N227" s="184"/>
      <c r="O227" s="184"/>
      <c r="P227" s="184"/>
      <c r="Q227" s="184"/>
      <c r="R227" s="184"/>
      <c r="S227" s="184"/>
      <c r="T227" s="185"/>
      <c r="AT227" s="179" t="s">
        <v>124</v>
      </c>
      <c r="AU227" s="179" t="s">
        <v>84</v>
      </c>
      <c r="AV227" s="14" t="s">
        <v>127</v>
      </c>
      <c r="AW227" s="14" t="s">
        <v>34</v>
      </c>
      <c r="AX227" s="14" t="s">
        <v>21</v>
      </c>
      <c r="AY227" s="179" t="s">
        <v>114</v>
      </c>
    </row>
    <row r="228" spans="1:65" s="2" customFormat="1" ht="21.75" customHeight="1">
      <c r="A228" s="32"/>
      <c r="B228" s="155"/>
      <c r="C228" s="186" t="s">
        <v>254</v>
      </c>
      <c r="D228" s="186" t="s">
        <v>128</v>
      </c>
      <c r="E228" s="187" t="s">
        <v>255</v>
      </c>
      <c r="F228" s="188" t="s">
        <v>256</v>
      </c>
      <c r="G228" s="189" t="s">
        <v>163</v>
      </c>
      <c r="H228" s="190">
        <v>1</v>
      </c>
      <c r="I228" s="191"/>
      <c r="J228" s="190">
        <f>ROUND(I228*H228,3)</f>
        <v>0</v>
      </c>
      <c r="K228" s="188" t="s">
        <v>1</v>
      </c>
      <c r="L228" s="192"/>
      <c r="M228" s="193" t="s">
        <v>1</v>
      </c>
      <c r="N228" s="194" t="s">
        <v>43</v>
      </c>
      <c r="O228" s="58"/>
      <c r="P228" s="164">
        <f>O228*H228</f>
        <v>0</v>
      </c>
      <c r="Q228" s="164">
        <v>3.8000000000000002E-4</v>
      </c>
      <c r="R228" s="164">
        <f>Q228*H228</f>
        <v>3.8000000000000002E-4</v>
      </c>
      <c r="S228" s="164">
        <v>0</v>
      </c>
      <c r="T228" s="165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6" t="s">
        <v>131</v>
      </c>
      <c r="AT228" s="166" t="s">
        <v>128</v>
      </c>
      <c r="AU228" s="166" t="s">
        <v>84</v>
      </c>
      <c r="AY228" s="17" t="s">
        <v>114</v>
      </c>
      <c r="BE228" s="167">
        <f>IF(N228="základní",J228,0)</f>
        <v>0</v>
      </c>
      <c r="BF228" s="167">
        <f>IF(N228="snížená",J228,0)</f>
        <v>0</v>
      </c>
      <c r="BG228" s="167">
        <f>IF(N228="zákl. přenesená",J228,0)</f>
        <v>0</v>
      </c>
      <c r="BH228" s="167">
        <f>IF(N228="sníž. přenesená",J228,0)</f>
        <v>0</v>
      </c>
      <c r="BI228" s="167">
        <f>IF(N228="nulová",J228,0)</f>
        <v>0</v>
      </c>
      <c r="BJ228" s="17" t="s">
        <v>21</v>
      </c>
      <c r="BK228" s="168">
        <f>ROUND(I228*H228,3)</f>
        <v>0</v>
      </c>
      <c r="BL228" s="17" t="s">
        <v>122</v>
      </c>
      <c r="BM228" s="166" t="s">
        <v>257</v>
      </c>
    </row>
    <row r="229" spans="1:65" s="13" customFormat="1">
      <c r="B229" s="169"/>
      <c r="D229" s="170" t="s">
        <v>124</v>
      </c>
      <c r="E229" s="171" t="s">
        <v>1</v>
      </c>
      <c r="F229" s="172" t="s">
        <v>258</v>
      </c>
      <c r="H229" s="173">
        <v>1</v>
      </c>
      <c r="I229" s="174"/>
      <c r="L229" s="169"/>
      <c r="M229" s="175"/>
      <c r="N229" s="176"/>
      <c r="O229" s="176"/>
      <c r="P229" s="176"/>
      <c r="Q229" s="176"/>
      <c r="R229" s="176"/>
      <c r="S229" s="176"/>
      <c r="T229" s="177"/>
      <c r="AT229" s="171" t="s">
        <v>124</v>
      </c>
      <c r="AU229" s="171" t="s">
        <v>84</v>
      </c>
      <c r="AV229" s="13" t="s">
        <v>84</v>
      </c>
      <c r="AW229" s="13" t="s">
        <v>34</v>
      </c>
      <c r="AX229" s="13" t="s">
        <v>78</v>
      </c>
      <c r="AY229" s="171" t="s">
        <v>114</v>
      </c>
    </row>
    <row r="230" spans="1:65" s="14" customFormat="1">
      <c r="B230" s="178"/>
      <c r="D230" s="170" t="s">
        <v>124</v>
      </c>
      <c r="E230" s="179" t="s">
        <v>1</v>
      </c>
      <c r="F230" s="180" t="s">
        <v>126</v>
      </c>
      <c r="H230" s="181">
        <v>1</v>
      </c>
      <c r="I230" s="182"/>
      <c r="L230" s="178"/>
      <c r="M230" s="183"/>
      <c r="N230" s="184"/>
      <c r="O230" s="184"/>
      <c r="P230" s="184"/>
      <c r="Q230" s="184"/>
      <c r="R230" s="184"/>
      <c r="S230" s="184"/>
      <c r="T230" s="185"/>
      <c r="AT230" s="179" t="s">
        <v>124</v>
      </c>
      <c r="AU230" s="179" t="s">
        <v>84</v>
      </c>
      <c r="AV230" s="14" t="s">
        <v>127</v>
      </c>
      <c r="AW230" s="14" t="s">
        <v>34</v>
      </c>
      <c r="AX230" s="14" t="s">
        <v>21</v>
      </c>
      <c r="AY230" s="179" t="s">
        <v>114</v>
      </c>
    </row>
    <row r="231" spans="1:65" s="2" customFormat="1" ht="21.75" customHeight="1">
      <c r="A231" s="32"/>
      <c r="B231" s="155"/>
      <c r="C231" s="156" t="s">
        <v>259</v>
      </c>
      <c r="D231" s="156" t="s">
        <v>117</v>
      </c>
      <c r="E231" s="157" t="s">
        <v>260</v>
      </c>
      <c r="F231" s="158" t="s">
        <v>261</v>
      </c>
      <c r="G231" s="159" t="s">
        <v>163</v>
      </c>
      <c r="H231" s="160">
        <v>1</v>
      </c>
      <c r="I231" s="161"/>
      <c r="J231" s="160">
        <f>ROUND(I231*H231,3)</f>
        <v>0</v>
      </c>
      <c r="K231" s="158" t="s">
        <v>1</v>
      </c>
      <c r="L231" s="33"/>
      <c r="M231" s="162" t="s">
        <v>1</v>
      </c>
      <c r="N231" s="163" t="s">
        <v>43</v>
      </c>
      <c r="O231" s="58"/>
      <c r="P231" s="164">
        <f>O231*H231</f>
        <v>0</v>
      </c>
      <c r="Q231" s="164">
        <v>1.0200000000000001E-3</v>
      </c>
      <c r="R231" s="164">
        <f>Q231*H231</f>
        <v>1.0200000000000001E-3</v>
      </c>
      <c r="S231" s="164">
        <v>0</v>
      </c>
      <c r="T231" s="165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6" t="s">
        <v>122</v>
      </c>
      <c r="AT231" s="166" t="s">
        <v>117</v>
      </c>
      <c r="AU231" s="166" t="s">
        <v>84</v>
      </c>
      <c r="AY231" s="17" t="s">
        <v>114</v>
      </c>
      <c r="BE231" s="167">
        <f>IF(N231="základní",J231,0)</f>
        <v>0</v>
      </c>
      <c r="BF231" s="167">
        <f>IF(N231="snížená",J231,0)</f>
        <v>0</v>
      </c>
      <c r="BG231" s="167">
        <f>IF(N231="zákl. přenesená",J231,0)</f>
        <v>0</v>
      </c>
      <c r="BH231" s="167">
        <f>IF(N231="sníž. přenesená",J231,0)</f>
        <v>0</v>
      </c>
      <c r="BI231" s="167">
        <f>IF(N231="nulová",J231,0)</f>
        <v>0</v>
      </c>
      <c r="BJ231" s="17" t="s">
        <v>21</v>
      </c>
      <c r="BK231" s="168">
        <f>ROUND(I231*H231,3)</f>
        <v>0</v>
      </c>
      <c r="BL231" s="17" t="s">
        <v>122</v>
      </c>
      <c r="BM231" s="166" t="s">
        <v>262</v>
      </c>
    </row>
    <row r="232" spans="1:65" s="13" customFormat="1">
      <c r="B232" s="169"/>
      <c r="D232" s="170" t="s">
        <v>124</v>
      </c>
      <c r="E232" s="171" t="s">
        <v>1</v>
      </c>
      <c r="F232" s="172" t="s">
        <v>258</v>
      </c>
      <c r="H232" s="173">
        <v>1</v>
      </c>
      <c r="I232" s="174"/>
      <c r="L232" s="169"/>
      <c r="M232" s="175"/>
      <c r="N232" s="176"/>
      <c r="O232" s="176"/>
      <c r="P232" s="176"/>
      <c r="Q232" s="176"/>
      <c r="R232" s="176"/>
      <c r="S232" s="176"/>
      <c r="T232" s="177"/>
      <c r="AT232" s="171" t="s">
        <v>124</v>
      </c>
      <c r="AU232" s="171" t="s">
        <v>84</v>
      </c>
      <c r="AV232" s="13" t="s">
        <v>84</v>
      </c>
      <c r="AW232" s="13" t="s">
        <v>34</v>
      </c>
      <c r="AX232" s="13" t="s">
        <v>78</v>
      </c>
      <c r="AY232" s="171" t="s">
        <v>114</v>
      </c>
    </row>
    <row r="233" spans="1:65" s="14" customFormat="1">
      <c r="B233" s="178"/>
      <c r="D233" s="170" t="s">
        <v>124</v>
      </c>
      <c r="E233" s="179" t="s">
        <v>1</v>
      </c>
      <c r="F233" s="180" t="s">
        <v>126</v>
      </c>
      <c r="H233" s="181">
        <v>1</v>
      </c>
      <c r="I233" s="182"/>
      <c r="L233" s="178"/>
      <c r="M233" s="183"/>
      <c r="N233" s="184"/>
      <c r="O233" s="184"/>
      <c r="P233" s="184"/>
      <c r="Q233" s="184"/>
      <c r="R233" s="184"/>
      <c r="S233" s="184"/>
      <c r="T233" s="185"/>
      <c r="AT233" s="179" t="s">
        <v>124</v>
      </c>
      <c r="AU233" s="179" t="s">
        <v>84</v>
      </c>
      <c r="AV233" s="14" t="s">
        <v>127</v>
      </c>
      <c r="AW233" s="14" t="s">
        <v>34</v>
      </c>
      <c r="AX233" s="14" t="s">
        <v>21</v>
      </c>
      <c r="AY233" s="179" t="s">
        <v>114</v>
      </c>
    </row>
    <row r="234" spans="1:65" s="2" customFormat="1" ht="16.5" customHeight="1">
      <c r="A234" s="32"/>
      <c r="B234" s="155"/>
      <c r="C234" s="156" t="s">
        <v>263</v>
      </c>
      <c r="D234" s="156" t="s">
        <v>117</v>
      </c>
      <c r="E234" s="157" t="s">
        <v>264</v>
      </c>
      <c r="F234" s="158" t="s">
        <v>265</v>
      </c>
      <c r="G234" s="159" t="s">
        <v>163</v>
      </c>
      <c r="H234" s="160">
        <v>3</v>
      </c>
      <c r="I234" s="161"/>
      <c r="J234" s="160">
        <f>ROUND(I234*H234,3)</f>
        <v>0</v>
      </c>
      <c r="K234" s="158" t="s">
        <v>121</v>
      </c>
      <c r="L234" s="33"/>
      <c r="M234" s="162" t="s">
        <v>1</v>
      </c>
      <c r="N234" s="163" t="s">
        <v>43</v>
      </c>
      <c r="O234" s="58"/>
      <c r="P234" s="164">
        <f>O234*H234</f>
        <v>0</v>
      </c>
      <c r="Q234" s="164">
        <v>2.9E-4</v>
      </c>
      <c r="R234" s="164">
        <f>Q234*H234</f>
        <v>8.7000000000000001E-4</v>
      </c>
      <c r="S234" s="164">
        <v>0</v>
      </c>
      <c r="T234" s="165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6" t="s">
        <v>122</v>
      </c>
      <c r="AT234" s="166" t="s">
        <v>117</v>
      </c>
      <c r="AU234" s="166" t="s">
        <v>84</v>
      </c>
      <c r="AY234" s="17" t="s">
        <v>114</v>
      </c>
      <c r="BE234" s="167">
        <f>IF(N234="základní",J234,0)</f>
        <v>0</v>
      </c>
      <c r="BF234" s="167">
        <f>IF(N234="snížená",J234,0)</f>
        <v>0</v>
      </c>
      <c r="BG234" s="167">
        <f>IF(N234="zákl. přenesená",J234,0)</f>
        <v>0</v>
      </c>
      <c r="BH234" s="167">
        <f>IF(N234="sníž. přenesená",J234,0)</f>
        <v>0</v>
      </c>
      <c r="BI234" s="167">
        <f>IF(N234="nulová",J234,0)</f>
        <v>0</v>
      </c>
      <c r="BJ234" s="17" t="s">
        <v>21</v>
      </c>
      <c r="BK234" s="168">
        <f>ROUND(I234*H234,3)</f>
        <v>0</v>
      </c>
      <c r="BL234" s="17" t="s">
        <v>122</v>
      </c>
      <c r="BM234" s="166" t="s">
        <v>266</v>
      </c>
    </row>
    <row r="235" spans="1:65" s="13" customFormat="1">
      <c r="B235" s="169"/>
      <c r="D235" s="170" t="s">
        <v>124</v>
      </c>
      <c r="E235" s="171" t="s">
        <v>1</v>
      </c>
      <c r="F235" s="172" t="s">
        <v>267</v>
      </c>
      <c r="H235" s="173">
        <v>3</v>
      </c>
      <c r="I235" s="174"/>
      <c r="L235" s="169"/>
      <c r="M235" s="175"/>
      <c r="N235" s="176"/>
      <c r="O235" s="176"/>
      <c r="P235" s="176"/>
      <c r="Q235" s="176"/>
      <c r="R235" s="176"/>
      <c r="S235" s="176"/>
      <c r="T235" s="177"/>
      <c r="AT235" s="171" t="s">
        <v>124</v>
      </c>
      <c r="AU235" s="171" t="s">
        <v>84</v>
      </c>
      <c r="AV235" s="13" t="s">
        <v>84</v>
      </c>
      <c r="AW235" s="13" t="s">
        <v>34</v>
      </c>
      <c r="AX235" s="13" t="s">
        <v>78</v>
      </c>
      <c r="AY235" s="171" t="s">
        <v>114</v>
      </c>
    </row>
    <row r="236" spans="1:65" s="14" customFormat="1">
      <c r="B236" s="178"/>
      <c r="D236" s="170" t="s">
        <v>124</v>
      </c>
      <c r="E236" s="179" t="s">
        <v>1</v>
      </c>
      <c r="F236" s="180" t="s">
        <v>126</v>
      </c>
      <c r="H236" s="181">
        <v>3</v>
      </c>
      <c r="I236" s="182"/>
      <c r="L236" s="178"/>
      <c r="M236" s="183"/>
      <c r="N236" s="184"/>
      <c r="O236" s="184"/>
      <c r="P236" s="184"/>
      <c r="Q236" s="184"/>
      <c r="R236" s="184"/>
      <c r="S236" s="184"/>
      <c r="T236" s="185"/>
      <c r="AT236" s="179" t="s">
        <v>124</v>
      </c>
      <c r="AU236" s="179" t="s">
        <v>84</v>
      </c>
      <c r="AV236" s="14" t="s">
        <v>127</v>
      </c>
      <c r="AW236" s="14" t="s">
        <v>34</v>
      </c>
      <c r="AX236" s="14" t="s">
        <v>21</v>
      </c>
      <c r="AY236" s="179" t="s">
        <v>114</v>
      </c>
    </row>
    <row r="237" spans="1:65" s="2" customFormat="1" ht="16.5" customHeight="1">
      <c r="A237" s="32"/>
      <c r="B237" s="155"/>
      <c r="C237" s="156" t="s">
        <v>268</v>
      </c>
      <c r="D237" s="156" t="s">
        <v>117</v>
      </c>
      <c r="E237" s="157" t="s">
        <v>269</v>
      </c>
      <c r="F237" s="158" t="s">
        <v>270</v>
      </c>
      <c r="G237" s="159" t="s">
        <v>120</v>
      </c>
      <c r="H237" s="160">
        <v>63</v>
      </c>
      <c r="I237" s="161"/>
      <c r="J237" s="160">
        <f>ROUND(I237*H237,3)</f>
        <v>0</v>
      </c>
      <c r="K237" s="158" t="s">
        <v>121</v>
      </c>
      <c r="L237" s="33"/>
      <c r="M237" s="162" t="s">
        <v>1</v>
      </c>
      <c r="N237" s="163" t="s">
        <v>43</v>
      </c>
      <c r="O237" s="58"/>
      <c r="P237" s="164">
        <f>O237*H237</f>
        <v>0</v>
      </c>
      <c r="Q237" s="164">
        <v>0</v>
      </c>
      <c r="R237" s="164">
        <f>Q237*H237</f>
        <v>0</v>
      </c>
      <c r="S237" s="164">
        <v>0</v>
      </c>
      <c r="T237" s="165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6" t="s">
        <v>122</v>
      </c>
      <c r="AT237" s="166" t="s">
        <v>117</v>
      </c>
      <c r="AU237" s="166" t="s">
        <v>84</v>
      </c>
      <c r="AY237" s="17" t="s">
        <v>114</v>
      </c>
      <c r="BE237" s="167">
        <f>IF(N237="základní",J237,0)</f>
        <v>0</v>
      </c>
      <c r="BF237" s="167">
        <f>IF(N237="snížená",J237,0)</f>
        <v>0</v>
      </c>
      <c r="BG237" s="167">
        <f>IF(N237="zákl. přenesená",J237,0)</f>
        <v>0</v>
      </c>
      <c r="BH237" s="167">
        <f>IF(N237="sníž. přenesená",J237,0)</f>
        <v>0</v>
      </c>
      <c r="BI237" s="167">
        <f>IF(N237="nulová",J237,0)</f>
        <v>0</v>
      </c>
      <c r="BJ237" s="17" t="s">
        <v>21</v>
      </c>
      <c r="BK237" s="168">
        <f>ROUND(I237*H237,3)</f>
        <v>0</v>
      </c>
      <c r="BL237" s="17" t="s">
        <v>122</v>
      </c>
      <c r="BM237" s="166" t="s">
        <v>271</v>
      </c>
    </row>
    <row r="238" spans="1:65" s="13" customFormat="1">
      <c r="B238" s="169"/>
      <c r="D238" s="170" t="s">
        <v>124</v>
      </c>
      <c r="E238" s="171" t="s">
        <v>1</v>
      </c>
      <c r="F238" s="172" t="s">
        <v>272</v>
      </c>
      <c r="H238" s="173">
        <v>63</v>
      </c>
      <c r="I238" s="174"/>
      <c r="L238" s="169"/>
      <c r="M238" s="175"/>
      <c r="N238" s="176"/>
      <c r="O238" s="176"/>
      <c r="P238" s="176"/>
      <c r="Q238" s="176"/>
      <c r="R238" s="176"/>
      <c r="S238" s="176"/>
      <c r="T238" s="177"/>
      <c r="AT238" s="171" t="s">
        <v>124</v>
      </c>
      <c r="AU238" s="171" t="s">
        <v>84</v>
      </c>
      <c r="AV238" s="13" t="s">
        <v>84</v>
      </c>
      <c r="AW238" s="13" t="s">
        <v>34</v>
      </c>
      <c r="AX238" s="13" t="s">
        <v>78</v>
      </c>
      <c r="AY238" s="171" t="s">
        <v>114</v>
      </c>
    </row>
    <row r="239" spans="1:65" s="14" customFormat="1">
      <c r="B239" s="178"/>
      <c r="D239" s="170" t="s">
        <v>124</v>
      </c>
      <c r="E239" s="179" t="s">
        <v>1</v>
      </c>
      <c r="F239" s="180" t="s">
        <v>126</v>
      </c>
      <c r="H239" s="181">
        <v>63</v>
      </c>
      <c r="I239" s="182"/>
      <c r="L239" s="178"/>
      <c r="M239" s="183"/>
      <c r="N239" s="184"/>
      <c r="O239" s="184"/>
      <c r="P239" s="184"/>
      <c r="Q239" s="184"/>
      <c r="R239" s="184"/>
      <c r="S239" s="184"/>
      <c r="T239" s="185"/>
      <c r="AT239" s="179" t="s">
        <v>124</v>
      </c>
      <c r="AU239" s="179" t="s">
        <v>84</v>
      </c>
      <c r="AV239" s="14" t="s">
        <v>127</v>
      </c>
      <c r="AW239" s="14" t="s">
        <v>34</v>
      </c>
      <c r="AX239" s="14" t="s">
        <v>21</v>
      </c>
      <c r="AY239" s="179" t="s">
        <v>114</v>
      </c>
    </row>
    <row r="240" spans="1:65" s="2" customFormat="1" ht="16.5" customHeight="1">
      <c r="A240" s="32"/>
      <c r="B240" s="155"/>
      <c r="C240" s="156" t="s">
        <v>273</v>
      </c>
      <c r="D240" s="156" t="s">
        <v>117</v>
      </c>
      <c r="E240" s="157" t="s">
        <v>274</v>
      </c>
      <c r="F240" s="158" t="s">
        <v>275</v>
      </c>
      <c r="G240" s="159" t="s">
        <v>120</v>
      </c>
      <c r="H240" s="160">
        <v>6</v>
      </c>
      <c r="I240" s="161"/>
      <c r="J240" s="160">
        <f>ROUND(I240*H240,3)</f>
        <v>0</v>
      </c>
      <c r="K240" s="158" t="s">
        <v>121</v>
      </c>
      <c r="L240" s="33"/>
      <c r="M240" s="162" t="s">
        <v>1</v>
      </c>
      <c r="N240" s="163" t="s">
        <v>43</v>
      </c>
      <c r="O240" s="58"/>
      <c r="P240" s="164">
        <f>O240*H240</f>
        <v>0</v>
      </c>
      <c r="Q240" s="164">
        <v>0</v>
      </c>
      <c r="R240" s="164">
        <f>Q240*H240</f>
        <v>0</v>
      </c>
      <c r="S240" s="164">
        <v>0</v>
      </c>
      <c r="T240" s="165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6" t="s">
        <v>122</v>
      </c>
      <c r="AT240" s="166" t="s">
        <v>117</v>
      </c>
      <c r="AU240" s="166" t="s">
        <v>84</v>
      </c>
      <c r="AY240" s="17" t="s">
        <v>114</v>
      </c>
      <c r="BE240" s="167">
        <f>IF(N240="základní",J240,0)</f>
        <v>0</v>
      </c>
      <c r="BF240" s="167">
        <f>IF(N240="snížená",J240,0)</f>
        <v>0</v>
      </c>
      <c r="BG240" s="167">
        <f>IF(N240="zákl. přenesená",J240,0)</f>
        <v>0</v>
      </c>
      <c r="BH240" s="167">
        <f>IF(N240="sníž. přenesená",J240,0)</f>
        <v>0</v>
      </c>
      <c r="BI240" s="167">
        <f>IF(N240="nulová",J240,0)</f>
        <v>0</v>
      </c>
      <c r="BJ240" s="17" t="s">
        <v>21</v>
      </c>
      <c r="BK240" s="168">
        <f>ROUND(I240*H240,3)</f>
        <v>0</v>
      </c>
      <c r="BL240" s="17" t="s">
        <v>122</v>
      </c>
      <c r="BM240" s="166" t="s">
        <v>276</v>
      </c>
    </row>
    <row r="241" spans="1:65" s="13" customFormat="1">
      <c r="B241" s="169"/>
      <c r="D241" s="170" t="s">
        <v>124</v>
      </c>
      <c r="E241" s="171" t="s">
        <v>1</v>
      </c>
      <c r="F241" s="172" t="s">
        <v>277</v>
      </c>
      <c r="H241" s="173">
        <v>6</v>
      </c>
      <c r="I241" s="174"/>
      <c r="L241" s="169"/>
      <c r="M241" s="175"/>
      <c r="N241" s="176"/>
      <c r="O241" s="176"/>
      <c r="P241" s="176"/>
      <c r="Q241" s="176"/>
      <c r="R241" s="176"/>
      <c r="S241" s="176"/>
      <c r="T241" s="177"/>
      <c r="AT241" s="171" t="s">
        <v>124</v>
      </c>
      <c r="AU241" s="171" t="s">
        <v>84</v>
      </c>
      <c r="AV241" s="13" t="s">
        <v>84</v>
      </c>
      <c r="AW241" s="13" t="s">
        <v>34</v>
      </c>
      <c r="AX241" s="13" t="s">
        <v>78</v>
      </c>
      <c r="AY241" s="171" t="s">
        <v>114</v>
      </c>
    </row>
    <row r="242" spans="1:65" s="14" customFormat="1">
      <c r="B242" s="178"/>
      <c r="D242" s="170" t="s">
        <v>124</v>
      </c>
      <c r="E242" s="179" t="s">
        <v>1</v>
      </c>
      <c r="F242" s="180" t="s">
        <v>126</v>
      </c>
      <c r="H242" s="181">
        <v>6</v>
      </c>
      <c r="I242" s="182"/>
      <c r="L242" s="178"/>
      <c r="M242" s="183"/>
      <c r="N242" s="184"/>
      <c r="O242" s="184"/>
      <c r="P242" s="184"/>
      <c r="Q242" s="184"/>
      <c r="R242" s="184"/>
      <c r="S242" s="184"/>
      <c r="T242" s="185"/>
      <c r="AT242" s="179" t="s">
        <v>124</v>
      </c>
      <c r="AU242" s="179" t="s">
        <v>84</v>
      </c>
      <c r="AV242" s="14" t="s">
        <v>127</v>
      </c>
      <c r="AW242" s="14" t="s">
        <v>34</v>
      </c>
      <c r="AX242" s="14" t="s">
        <v>21</v>
      </c>
      <c r="AY242" s="179" t="s">
        <v>114</v>
      </c>
    </row>
    <row r="243" spans="1:65" s="2" customFormat="1" ht="21.75" customHeight="1">
      <c r="A243" s="32"/>
      <c r="B243" s="155"/>
      <c r="C243" s="156" t="s">
        <v>278</v>
      </c>
      <c r="D243" s="156" t="s">
        <v>117</v>
      </c>
      <c r="E243" s="157" t="s">
        <v>279</v>
      </c>
      <c r="F243" s="158" t="s">
        <v>280</v>
      </c>
      <c r="G243" s="159" t="s">
        <v>120</v>
      </c>
      <c r="H243" s="160">
        <v>149</v>
      </c>
      <c r="I243" s="161"/>
      <c r="J243" s="160">
        <f>ROUND(I243*H243,3)</f>
        <v>0</v>
      </c>
      <c r="K243" s="158" t="s">
        <v>121</v>
      </c>
      <c r="L243" s="33"/>
      <c r="M243" s="162" t="s">
        <v>1</v>
      </c>
      <c r="N243" s="163" t="s">
        <v>43</v>
      </c>
      <c r="O243" s="58"/>
      <c r="P243" s="164">
        <f>O243*H243</f>
        <v>0</v>
      </c>
      <c r="Q243" s="164">
        <v>0</v>
      </c>
      <c r="R243" s="164">
        <f>Q243*H243</f>
        <v>0</v>
      </c>
      <c r="S243" s="164">
        <v>0</v>
      </c>
      <c r="T243" s="165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6" t="s">
        <v>122</v>
      </c>
      <c r="AT243" s="166" t="s">
        <v>117</v>
      </c>
      <c r="AU243" s="166" t="s">
        <v>84</v>
      </c>
      <c r="AY243" s="17" t="s">
        <v>114</v>
      </c>
      <c r="BE243" s="167">
        <f>IF(N243="základní",J243,0)</f>
        <v>0</v>
      </c>
      <c r="BF243" s="167">
        <f>IF(N243="snížená",J243,0)</f>
        <v>0</v>
      </c>
      <c r="BG243" s="167">
        <f>IF(N243="zákl. přenesená",J243,0)</f>
        <v>0</v>
      </c>
      <c r="BH243" s="167">
        <f>IF(N243="sníž. přenesená",J243,0)</f>
        <v>0</v>
      </c>
      <c r="BI243" s="167">
        <f>IF(N243="nulová",J243,0)</f>
        <v>0</v>
      </c>
      <c r="BJ243" s="17" t="s">
        <v>21</v>
      </c>
      <c r="BK243" s="168">
        <f>ROUND(I243*H243,3)</f>
        <v>0</v>
      </c>
      <c r="BL243" s="17" t="s">
        <v>122</v>
      </c>
      <c r="BM243" s="166" t="s">
        <v>281</v>
      </c>
    </row>
    <row r="244" spans="1:65" s="13" customFormat="1">
      <c r="B244" s="169"/>
      <c r="D244" s="170" t="s">
        <v>124</v>
      </c>
      <c r="E244" s="171" t="s">
        <v>1</v>
      </c>
      <c r="F244" s="172" t="s">
        <v>282</v>
      </c>
      <c r="H244" s="173">
        <v>149</v>
      </c>
      <c r="I244" s="174"/>
      <c r="L244" s="169"/>
      <c r="M244" s="175"/>
      <c r="N244" s="176"/>
      <c r="O244" s="176"/>
      <c r="P244" s="176"/>
      <c r="Q244" s="176"/>
      <c r="R244" s="176"/>
      <c r="S244" s="176"/>
      <c r="T244" s="177"/>
      <c r="AT244" s="171" t="s">
        <v>124</v>
      </c>
      <c r="AU244" s="171" t="s">
        <v>84</v>
      </c>
      <c r="AV244" s="13" t="s">
        <v>84</v>
      </c>
      <c r="AW244" s="13" t="s">
        <v>34</v>
      </c>
      <c r="AX244" s="13" t="s">
        <v>78</v>
      </c>
      <c r="AY244" s="171" t="s">
        <v>114</v>
      </c>
    </row>
    <row r="245" spans="1:65" s="14" customFormat="1">
      <c r="B245" s="178"/>
      <c r="D245" s="170" t="s">
        <v>124</v>
      </c>
      <c r="E245" s="179" t="s">
        <v>1</v>
      </c>
      <c r="F245" s="180" t="s">
        <v>126</v>
      </c>
      <c r="H245" s="181">
        <v>149</v>
      </c>
      <c r="I245" s="182"/>
      <c r="L245" s="178"/>
      <c r="M245" s="183"/>
      <c r="N245" s="184"/>
      <c r="O245" s="184"/>
      <c r="P245" s="184"/>
      <c r="Q245" s="184"/>
      <c r="R245" s="184"/>
      <c r="S245" s="184"/>
      <c r="T245" s="185"/>
      <c r="AT245" s="179" t="s">
        <v>124</v>
      </c>
      <c r="AU245" s="179" t="s">
        <v>84</v>
      </c>
      <c r="AV245" s="14" t="s">
        <v>127</v>
      </c>
      <c r="AW245" s="14" t="s">
        <v>34</v>
      </c>
      <c r="AX245" s="14" t="s">
        <v>21</v>
      </c>
      <c r="AY245" s="179" t="s">
        <v>114</v>
      </c>
    </row>
    <row r="246" spans="1:65" s="2" customFormat="1" ht="21.75" customHeight="1">
      <c r="A246" s="32"/>
      <c r="B246" s="155"/>
      <c r="C246" s="156" t="s">
        <v>131</v>
      </c>
      <c r="D246" s="156" t="s">
        <v>117</v>
      </c>
      <c r="E246" s="157" t="s">
        <v>283</v>
      </c>
      <c r="F246" s="158" t="s">
        <v>284</v>
      </c>
      <c r="G246" s="159" t="s">
        <v>156</v>
      </c>
      <c r="H246" s="161"/>
      <c r="I246" s="161"/>
      <c r="J246" s="160">
        <f>ROUND(I246*H246,3)</f>
        <v>0</v>
      </c>
      <c r="K246" s="158" t="s">
        <v>121</v>
      </c>
      <c r="L246" s="33"/>
      <c r="M246" s="162" t="s">
        <v>1</v>
      </c>
      <c r="N246" s="163" t="s">
        <v>43</v>
      </c>
      <c r="O246" s="58"/>
      <c r="P246" s="164">
        <f>O246*H246</f>
        <v>0</v>
      </c>
      <c r="Q246" s="164">
        <v>0</v>
      </c>
      <c r="R246" s="164">
        <f>Q246*H246</f>
        <v>0</v>
      </c>
      <c r="S246" s="164">
        <v>0</v>
      </c>
      <c r="T246" s="165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6" t="s">
        <v>122</v>
      </c>
      <c r="AT246" s="166" t="s">
        <v>117</v>
      </c>
      <c r="AU246" s="166" t="s">
        <v>84</v>
      </c>
      <c r="AY246" s="17" t="s">
        <v>114</v>
      </c>
      <c r="BE246" s="167">
        <f>IF(N246="základní",J246,0)</f>
        <v>0</v>
      </c>
      <c r="BF246" s="167">
        <f>IF(N246="snížená",J246,0)</f>
        <v>0</v>
      </c>
      <c r="BG246" s="167">
        <f>IF(N246="zákl. přenesená",J246,0)</f>
        <v>0</v>
      </c>
      <c r="BH246" s="167">
        <f>IF(N246="sníž. přenesená",J246,0)</f>
        <v>0</v>
      </c>
      <c r="BI246" s="167">
        <f>IF(N246="nulová",J246,0)</f>
        <v>0</v>
      </c>
      <c r="BJ246" s="17" t="s">
        <v>21</v>
      </c>
      <c r="BK246" s="168">
        <f>ROUND(I246*H246,3)</f>
        <v>0</v>
      </c>
      <c r="BL246" s="17" t="s">
        <v>122</v>
      </c>
      <c r="BM246" s="166" t="s">
        <v>285</v>
      </c>
    </row>
    <row r="247" spans="1:65" s="12" customFormat="1" ht="22.9" customHeight="1">
      <c r="B247" s="142"/>
      <c r="D247" s="143" t="s">
        <v>77</v>
      </c>
      <c r="E247" s="153" t="s">
        <v>286</v>
      </c>
      <c r="F247" s="153" t="s">
        <v>287</v>
      </c>
      <c r="I247" s="145"/>
      <c r="J247" s="154">
        <f>BK247</f>
        <v>0</v>
      </c>
      <c r="L247" s="142"/>
      <c r="M247" s="147"/>
      <c r="N247" s="148"/>
      <c r="O247" s="148"/>
      <c r="P247" s="149">
        <f>SUM(P248:P438)</f>
        <v>0</v>
      </c>
      <c r="Q247" s="148"/>
      <c r="R247" s="149">
        <f>SUM(R248:R438)</f>
        <v>2.1369651679999992</v>
      </c>
      <c r="S247" s="148"/>
      <c r="T247" s="150">
        <f>SUM(T248:T438)</f>
        <v>0</v>
      </c>
      <c r="AR247" s="143" t="s">
        <v>84</v>
      </c>
      <c r="AT247" s="151" t="s">
        <v>77</v>
      </c>
      <c r="AU247" s="151" t="s">
        <v>21</v>
      </c>
      <c r="AY247" s="143" t="s">
        <v>114</v>
      </c>
      <c r="BK247" s="152">
        <f>SUM(BK248:BK438)</f>
        <v>0</v>
      </c>
    </row>
    <row r="248" spans="1:65" s="2" customFormat="1" ht="21.75" customHeight="1">
      <c r="A248" s="32"/>
      <c r="B248" s="155"/>
      <c r="C248" s="156" t="s">
        <v>288</v>
      </c>
      <c r="D248" s="156" t="s">
        <v>117</v>
      </c>
      <c r="E248" s="157" t="s">
        <v>289</v>
      </c>
      <c r="F248" s="158" t="s">
        <v>290</v>
      </c>
      <c r="G248" s="159" t="s">
        <v>120</v>
      </c>
      <c r="H248" s="160">
        <v>14</v>
      </c>
      <c r="I248" s="161"/>
      <c r="J248" s="160">
        <f>ROUND(I248*H248,3)</f>
        <v>0</v>
      </c>
      <c r="K248" s="158" t="s">
        <v>121</v>
      </c>
      <c r="L248" s="33"/>
      <c r="M248" s="162" t="s">
        <v>1</v>
      </c>
      <c r="N248" s="163" t="s">
        <v>43</v>
      </c>
      <c r="O248" s="58"/>
      <c r="P248" s="164">
        <f>O248*H248</f>
        <v>0</v>
      </c>
      <c r="Q248" s="164">
        <v>4.5100000000000001E-3</v>
      </c>
      <c r="R248" s="164">
        <f>Q248*H248</f>
        <v>6.3140000000000002E-2</v>
      </c>
      <c r="S248" s="164">
        <v>0</v>
      </c>
      <c r="T248" s="165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6" t="s">
        <v>122</v>
      </c>
      <c r="AT248" s="166" t="s">
        <v>117</v>
      </c>
      <c r="AU248" s="166" t="s">
        <v>84</v>
      </c>
      <c r="AY248" s="17" t="s">
        <v>114</v>
      </c>
      <c r="BE248" s="167">
        <f>IF(N248="základní",J248,0)</f>
        <v>0</v>
      </c>
      <c r="BF248" s="167">
        <f>IF(N248="snížená",J248,0)</f>
        <v>0</v>
      </c>
      <c r="BG248" s="167">
        <f>IF(N248="zákl. přenesená",J248,0)</f>
        <v>0</v>
      </c>
      <c r="BH248" s="167">
        <f>IF(N248="sníž. přenesená",J248,0)</f>
        <v>0</v>
      </c>
      <c r="BI248" s="167">
        <f>IF(N248="nulová",J248,0)</f>
        <v>0</v>
      </c>
      <c r="BJ248" s="17" t="s">
        <v>21</v>
      </c>
      <c r="BK248" s="168">
        <f>ROUND(I248*H248,3)</f>
        <v>0</v>
      </c>
      <c r="BL248" s="17" t="s">
        <v>122</v>
      </c>
      <c r="BM248" s="166" t="s">
        <v>291</v>
      </c>
    </row>
    <row r="249" spans="1:65" s="15" customFormat="1" ht="22.5">
      <c r="B249" s="195"/>
      <c r="D249" s="170" t="s">
        <v>124</v>
      </c>
      <c r="E249" s="196" t="s">
        <v>1</v>
      </c>
      <c r="F249" s="197" t="s">
        <v>133</v>
      </c>
      <c r="H249" s="196" t="s">
        <v>1</v>
      </c>
      <c r="I249" s="198"/>
      <c r="L249" s="195"/>
      <c r="M249" s="199"/>
      <c r="N249" s="200"/>
      <c r="O249" s="200"/>
      <c r="P249" s="200"/>
      <c r="Q249" s="200"/>
      <c r="R249" s="200"/>
      <c r="S249" s="200"/>
      <c r="T249" s="201"/>
      <c r="AT249" s="196" t="s">
        <v>124</v>
      </c>
      <c r="AU249" s="196" t="s">
        <v>84</v>
      </c>
      <c r="AV249" s="15" t="s">
        <v>21</v>
      </c>
      <c r="AW249" s="15" t="s">
        <v>34</v>
      </c>
      <c r="AX249" s="15" t="s">
        <v>78</v>
      </c>
      <c r="AY249" s="196" t="s">
        <v>114</v>
      </c>
    </row>
    <row r="250" spans="1:65" s="13" customFormat="1">
      <c r="B250" s="169"/>
      <c r="D250" s="170" t="s">
        <v>124</v>
      </c>
      <c r="E250" s="171" t="s">
        <v>1</v>
      </c>
      <c r="F250" s="172" t="s">
        <v>292</v>
      </c>
      <c r="H250" s="173">
        <v>13.05</v>
      </c>
      <c r="I250" s="174"/>
      <c r="L250" s="169"/>
      <c r="M250" s="175"/>
      <c r="N250" s="176"/>
      <c r="O250" s="176"/>
      <c r="P250" s="176"/>
      <c r="Q250" s="176"/>
      <c r="R250" s="176"/>
      <c r="S250" s="176"/>
      <c r="T250" s="177"/>
      <c r="AT250" s="171" t="s">
        <v>124</v>
      </c>
      <c r="AU250" s="171" t="s">
        <v>84</v>
      </c>
      <c r="AV250" s="13" t="s">
        <v>84</v>
      </c>
      <c r="AW250" s="13" t="s">
        <v>34</v>
      </c>
      <c r="AX250" s="13" t="s">
        <v>78</v>
      </c>
      <c r="AY250" s="171" t="s">
        <v>114</v>
      </c>
    </row>
    <row r="251" spans="1:65" s="13" customFormat="1">
      <c r="B251" s="169"/>
      <c r="D251" s="170" t="s">
        <v>124</v>
      </c>
      <c r="E251" s="171" t="s">
        <v>1</v>
      </c>
      <c r="F251" s="172" t="s">
        <v>293</v>
      </c>
      <c r="H251" s="173">
        <v>0.95</v>
      </c>
      <c r="I251" s="174"/>
      <c r="L251" s="169"/>
      <c r="M251" s="175"/>
      <c r="N251" s="176"/>
      <c r="O251" s="176"/>
      <c r="P251" s="176"/>
      <c r="Q251" s="176"/>
      <c r="R251" s="176"/>
      <c r="S251" s="176"/>
      <c r="T251" s="177"/>
      <c r="AT251" s="171" t="s">
        <v>124</v>
      </c>
      <c r="AU251" s="171" t="s">
        <v>84</v>
      </c>
      <c r="AV251" s="13" t="s">
        <v>84</v>
      </c>
      <c r="AW251" s="13" t="s">
        <v>34</v>
      </c>
      <c r="AX251" s="13" t="s">
        <v>78</v>
      </c>
      <c r="AY251" s="171" t="s">
        <v>114</v>
      </c>
    </row>
    <row r="252" spans="1:65" s="14" customFormat="1">
      <c r="B252" s="178"/>
      <c r="D252" s="170" t="s">
        <v>124</v>
      </c>
      <c r="E252" s="179" t="s">
        <v>1</v>
      </c>
      <c r="F252" s="180" t="s">
        <v>126</v>
      </c>
      <c r="H252" s="181">
        <v>14</v>
      </c>
      <c r="I252" s="182"/>
      <c r="L252" s="178"/>
      <c r="M252" s="183"/>
      <c r="N252" s="184"/>
      <c r="O252" s="184"/>
      <c r="P252" s="184"/>
      <c r="Q252" s="184"/>
      <c r="R252" s="184"/>
      <c r="S252" s="184"/>
      <c r="T252" s="185"/>
      <c r="AT252" s="179" t="s">
        <v>124</v>
      </c>
      <c r="AU252" s="179" t="s">
        <v>84</v>
      </c>
      <c r="AV252" s="14" t="s">
        <v>127</v>
      </c>
      <c r="AW252" s="14" t="s">
        <v>34</v>
      </c>
      <c r="AX252" s="14" t="s">
        <v>21</v>
      </c>
      <c r="AY252" s="179" t="s">
        <v>114</v>
      </c>
    </row>
    <row r="253" spans="1:65" s="2" customFormat="1" ht="21.75" customHeight="1">
      <c r="A253" s="32"/>
      <c r="B253" s="155"/>
      <c r="C253" s="156" t="s">
        <v>294</v>
      </c>
      <c r="D253" s="156" t="s">
        <v>117</v>
      </c>
      <c r="E253" s="157" t="s">
        <v>295</v>
      </c>
      <c r="F253" s="158" t="s">
        <v>296</v>
      </c>
      <c r="G253" s="159" t="s">
        <v>120</v>
      </c>
      <c r="H253" s="160">
        <v>20</v>
      </c>
      <c r="I253" s="161"/>
      <c r="J253" s="160">
        <f>ROUND(I253*H253,3)</f>
        <v>0</v>
      </c>
      <c r="K253" s="158" t="s">
        <v>121</v>
      </c>
      <c r="L253" s="33"/>
      <c r="M253" s="162" t="s">
        <v>1</v>
      </c>
      <c r="N253" s="163" t="s">
        <v>43</v>
      </c>
      <c r="O253" s="58"/>
      <c r="P253" s="164">
        <f>O253*H253</f>
        <v>0</v>
      </c>
      <c r="Q253" s="164">
        <v>5.1799999999999997E-3</v>
      </c>
      <c r="R253" s="164">
        <f>Q253*H253</f>
        <v>0.1036</v>
      </c>
      <c r="S253" s="164">
        <v>0</v>
      </c>
      <c r="T253" s="165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6" t="s">
        <v>122</v>
      </c>
      <c r="AT253" s="166" t="s">
        <v>117</v>
      </c>
      <c r="AU253" s="166" t="s">
        <v>84</v>
      </c>
      <c r="AY253" s="17" t="s">
        <v>114</v>
      </c>
      <c r="BE253" s="167">
        <f>IF(N253="základní",J253,0)</f>
        <v>0</v>
      </c>
      <c r="BF253" s="167">
        <f>IF(N253="snížená",J253,0)</f>
        <v>0</v>
      </c>
      <c r="BG253" s="167">
        <f>IF(N253="zákl. přenesená",J253,0)</f>
        <v>0</v>
      </c>
      <c r="BH253" s="167">
        <f>IF(N253="sníž. přenesená",J253,0)</f>
        <v>0</v>
      </c>
      <c r="BI253" s="167">
        <f>IF(N253="nulová",J253,0)</f>
        <v>0</v>
      </c>
      <c r="BJ253" s="17" t="s">
        <v>21</v>
      </c>
      <c r="BK253" s="168">
        <f>ROUND(I253*H253,3)</f>
        <v>0</v>
      </c>
      <c r="BL253" s="17" t="s">
        <v>122</v>
      </c>
      <c r="BM253" s="166" t="s">
        <v>297</v>
      </c>
    </row>
    <row r="254" spans="1:65" s="15" customFormat="1" ht="22.5">
      <c r="B254" s="195"/>
      <c r="D254" s="170" t="s">
        <v>124</v>
      </c>
      <c r="E254" s="196" t="s">
        <v>1</v>
      </c>
      <c r="F254" s="197" t="s">
        <v>133</v>
      </c>
      <c r="H254" s="196" t="s">
        <v>1</v>
      </c>
      <c r="I254" s="198"/>
      <c r="L254" s="195"/>
      <c r="M254" s="199"/>
      <c r="N254" s="200"/>
      <c r="O254" s="200"/>
      <c r="P254" s="200"/>
      <c r="Q254" s="200"/>
      <c r="R254" s="200"/>
      <c r="S254" s="200"/>
      <c r="T254" s="201"/>
      <c r="AT254" s="196" t="s">
        <v>124</v>
      </c>
      <c r="AU254" s="196" t="s">
        <v>84</v>
      </c>
      <c r="AV254" s="15" t="s">
        <v>21</v>
      </c>
      <c r="AW254" s="15" t="s">
        <v>34</v>
      </c>
      <c r="AX254" s="15" t="s">
        <v>78</v>
      </c>
      <c r="AY254" s="196" t="s">
        <v>114</v>
      </c>
    </row>
    <row r="255" spans="1:65" s="13" customFormat="1">
      <c r="B255" s="169"/>
      <c r="D255" s="170" t="s">
        <v>124</v>
      </c>
      <c r="E255" s="171" t="s">
        <v>1</v>
      </c>
      <c r="F255" s="172" t="s">
        <v>298</v>
      </c>
      <c r="H255" s="173">
        <v>19.43</v>
      </c>
      <c r="I255" s="174"/>
      <c r="L255" s="169"/>
      <c r="M255" s="175"/>
      <c r="N255" s="176"/>
      <c r="O255" s="176"/>
      <c r="P255" s="176"/>
      <c r="Q255" s="176"/>
      <c r="R255" s="176"/>
      <c r="S255" s="176"/>
      <c r="T255" s="177"/>
      <c r="AT255" s="171" t="s">
        <v>124</v>
      </c>
      <c r="AU255" s="171" t="s">
        <v>84</v>
      </c>
      <c r="AV255" s="13" t="s">
        <v>84</v>
      </c>
      <c r="AW255" s="13" t="s">
        <v>34</v>
      </c>
      <c r="AX255" s="13" t="s">
        <v>78</v>
      </c>
      <c r="AY255" s="171" t="s">
        <v>114</v>
      </c>
    </row>
    <row r="256" spans="1:65" s="13" customFormat="1">
      <c r="B256" s="169"/>
      <c r="D256" s="170" t="s">
        <v>124</v>
      </c>
      <c r="E256" s="171" t="s">
        <v>1</v>
      </c>
      <c r="F256" s="172" t="s">
        <v>299</v>
      </c>
      <c r="H256" s="173">
        <v>0.56999999999999995</v>
      </c>
      <c r="I256" s="174"/>
      <c r="L256" s="169"/>
      <c r="M256" s="175"/>
      <c r="N256" s="176"/>
      <c r="O256" s="176"/>
      <c r="P256" s="176"/>
      <c r="Q256" s="176"/>
      <c r="R256" s="176"/>
      <c r="S256" s="176"/>
      <c r="T256" s="177"/>
      <c r="AT256" s="171" t="s">
        <v>124</v>
      </c>
      <c r="AU256" s="171" t="s">
        <v>84</v>
      </c>
      <c r="AV256" s="13" t="s">
        <v>84</v>
      </c>
      <c r="AW256" s="13" t="s">
        <v>34</v>
      </c>
      <c r="AX256" s="13" t="s">
        <v>78</v>
      </c>
      <c r="AY256" s="171" t="s">
        <v>114</v>
      </c>
    </row>
    <row r="257" spans="1:65" s="14" customFormat="1">
      <c r="B257" s="178"/>
      <c r="D257" s="170" t="s">
        <v>124</v>
      </c>
      <c r="E257" s="179" t="s">
        <v>1</v>
      </c>
      <c r="F257" s="180" t="s">
        <v>126</v>
      </c>
      <c r="H257" s="181">
        <v>20</v>
      </c>
      <c r="I257" s="182"/>
      <c r="L257" s="178"/>
      <c r="M257" s="183"/>
      <c r="N257" s="184"/>
      <c r="O257" s="184"/>
      <c r="P257" s="184"/>
      <c r="Q257" s="184"/>
      <c r="R257" s="184"/>
      <c r="S257" s="184"/>
      <c r="T257" s="185"/>
      <c r="AT257" s="179" t="s">
        <v>124</v>
      </c>
      <c r="AU257" s="179" t="s">
        <v>84</v>
      </c>
      <c r="AV257" s="14" t="s">
        <v>127</v>
      </c>
      <c r="AW257" s="14" t="s">
        <v>34</v>
      </c>
      <c r="AX257" s="14" t="s">
        <v>21</v>
      </c>
      <c r="AY257" s="179" t="s">
        <v>114</v>
      </c>
    </row>
    <row r="258" spans="1:65" s="2" customFormat="1" ht="21.75" customHeight="1">
      <c r="A258" s="32"/>
      <c r="B258" s="155"/>
      <c r="C258" s="156" t="s">
        <v>300</v>
      </c>
      <c r="D258" s="156" t="s">
        <v>117</v>
      </c>
      <c r="E258" s="157" t="s">
        <v>301</v>
      </c>
      <c r="F258" s="158" t="s">
        <v>302</v>
      </c>
      <c r="G258" s="159" t="s">
        <v>120</v>
      </c>
      <c r="H258" s="160">
        <v>24</v>
      </c>
      <c r="I258" s="161"/>
      <c r="J258" s="160">
        <f>ROUND(I258*H258,3)</f>
        <v>0</v>
      </c>
      <c r="K258" s="158" t="s">
        <v>121</v>
      </c>
      <c r="L258" s="33"/>
      <c r="M258" s="162" t="s">
        <v>1</v>
      </c>
      <c r="N258" s="163" t="s">
        <v>43</v>
      </c>
      <c r="O258" s="58"/>
      <c r="P258" s="164">
        <f>O258*H258</f>
        <v>0</v>
      </c>
      <c r="Q258" s="164">
        <v>6.4000000000000003E-3</v>
      </c>
      <c r="R258" s="164">
        <f>Q258*H258</f>
        <v>0.15360000000000001</v>
      </c>
      <c r="S258" s="164">
        <v>0</v>
      </c>
      <c r="T258" s="165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6" t="s">
        <v>122</v>
      </c>
      <c r="AT258" s="166" t="s">
        <v>117</v>
      </c>
      <c r="AU258" s="166" t="s">
        <v>84</v>
      </c>
      <c r="AY258" s="17" t="s">
        <v>114</v>
      </c>
      <c r="BE258" s="167">
        <f>IF(N258="základní",J258,0)</f>
        <v>0</v>
      </c>
      <c r="BF258" s="167">
        <f>IF(N258="snížená",J258,0)</f>
        <v>0</v>
      </c>
      <c r="BG258" s="167">
        <f>IF(N258="zákl. přenesená",J258,0)</f>
        <v>0</v>
      </c>
      <c r="BH258" s="167">
        <f>IF(N258="sníž. přenesená",J258,0)</f>
        <v>0</v>
      </c>
      <c r="BI258" s="167">
        <f>IF(N258="nulová",J258,0)</f>
        <v>0</v>
      </c>
      <c r="BJ258" s="17" t="s">
        <v>21</v>
      </c>
      <c r="BK258" s="168">
        <f>ROUND(I258*H258,3)</f>
        <v>0</v>
      </c>
      <c r="BL258" s="17" t="s">
        <v>122</v>
      </c>
      <c r="BM258" s="166" t="s">
        <v>303</v>
      </c>
    </row>
    <row r="259" spans="1:65" s="15" customFormat="1" ht="22.5">
      <c r="B259" s="195"/>
      <c r="D259" s="170" t="s">
        <v>124</v>
      </c>
      <c r="E259" s="196" t="s">
        <v>1</v>
      </c>
      <c r="F259" s="197" t="s">
        <v>133</v>
      </c>
      <c r="H259" s="196" t="s">
        <v>1</v>
      </c>
      <c r="I259" s="198"/>
      <c r="L259" s="195"/>
      <c r="M259" s="199"/>
      <c r="N259" s="200"/>
      <c r="O259" s="200"/>
      <c r="P259" s="200"/>
      <c r="Q259" s="200"/>
      <c r="R259" s="200"/>
      <c r="S259" s="200"/>
      <c r="T259" s="201"/>
      <c r="AT259" s="196" t="s">
        <v>124</v>
      </c>
      <c r="AU259" s="196" t="s">
        <v>84</v>
      </c>
      <c r="AV259" s="15" t="s">
        <v>21</v>
      </c>
      <c r="AW259" s="15" t="s">
        <v>34</v>
      </c>
      <c r="AX259" s="15" t="s">
        <v>78</v>
      </c>
      <c r="AY259" s="196" t="s">
        <v>114</v>
      </c>
    </row>
    <row r="260" spans="1:65" s="13" customFormat="1">
      <c r="B260" s="169"/>
      <c r="D260" s="170" t="s">
        <v>124</v>
      </c>
      <c r="E260" s="171" t="s">
        <v>1</v>
      </c>
      <c r="F260" s="172" t="s">
        <v>304</v>
      </c>
      <c r="H260" s="173">
        <v>23.72</v>
      </c>
      <c r="I260" s="174"/>
      <c r="L260" s="169"/>
      <c r="M260" s="175"/>
      <c r="N260" s="176"/>
      <c r="O260" s="176"/>
      <c r="P260" s="176"/>
      <c r="Q260" s="176"/>
      <c r="R260" s="176"/>
      <c r="S260" s="176"/>
      <c r="T260" s="177"/>
      <c r="AT260" s="171" t="s">
        <v>124</v>
      </c>
      <c r="AU260" s="171" t="s">
        <v>84</v>
      </c>
      <c r="AV260" s="13" t="s">
        <v>84</v>
      </c>
      <c r="AW260" s="13" t="s">
        <v>34</v>
      </c>
      <c r="AX260" s="13" t="s">
        <v>78</v>
      </c>
      <c r="AY260" s="171" t="s">
        <v>114</v>
      </c>
    </row>
    <row r="261" spans="1:65" s="13" customFormat="1">
      <c r="B261" s="169"/>
      <c r="D261" s="170" t="s">
        <v>124</v>
      </c>
      <c r="E261" s="171" t="s">
        <v>1</v>
      </c>
      <c r="F261" s="172" t="s">
        <v>305</v>
      </c>
      <c r="H261" s="173">
        <v>0.28000000000000003</v>
      </c>
      <c r="I261" s="174"/>
      <c r="L261" s="169"/>
      <c r="M261" s="175"/>
      <c r="N261" s="176"/>
      <c r="O261" s="176"/>
      <c r="P261" s="176"/>
      <c r="Q261" s="176"/>
      <c r="R261" s="176"/>
      <c r="S261" s="176"/>
      <c r="T261" s="177"/>
      <c r="AT261" s="171" t="s">
        <v>124</v>
      </c>
      <c r="AU261" s="171" t="s">
        <v>84</v>
      </c>
      <c r="AV261" s="13" t="s">
        <v>84</v>
      </c>
      <c r="AW261" s="13" t="s">
        <v>34</v>
      </c>
      <c r="AX261" s="13" t="s">
        <v>78</v>
      </c>
      <c r="AY261" s="171" t="s">
        <v>114</v>
      </c>
    </row>
    <row r="262" spans="1:65" s="14" customFormat="1">
      <c r="B262" s="178"/>
      <c r="D262" s="170" t="s">
        <v>124</v>
      </c>
      <c r="E262" s="179" t="s">
        <v>1</v>
      </c>
      <c r="F262" s="180" t="s">
        <v>126</v>
      </c>
      <c r="H262" s="181">
        <v>24</v>
      </c>
      <c r="I262" s="182"/>
      <c r="L262" s="178"/>
      <c r="M262" s="183"/>
      <c r="N262" s="184"/>
      <c r="O262" s="184"/>
      <c r="P262" s="184"/>
      <c r="Q262" s="184"/>
      <c r="R262" s="184"/>
      <c r="S262" s="184"/>
      <c r="T262" s="185"/>
      <c r="AT262" s="179" t="s">
        <v>124</v>
      </c>
      <c r="AU262" s="179" t="s">
        <v>84</v>
      </c>
      <c r="AV262" s="14" t="s">
        <v>127</v>
      </c>
      <c r="AW262" s="14" t="s">
        <v>34</v>
      </c>
      <c r="AX262" s="14" t="s">
        <v>21</v>
      </c>
      <c r="AY262" s="179" t="s">
        <v>114</v>
      </c>
    </row>
    <row r="263" spans="1:65" s="2" customFormat="1" ht="21.75" customHeight="1">
      <c r="A263" s="32"/>
      <c r="B263" s="155"/>
      <c r="C263" s="156" t="s">
        <v>306</v>
      </c>
      <c r="D263" s="156" t="s">
        <v>117</v>
      </c>
      <c r="E263" s="157" t="s">
        <v>307</v>
      </c>
      <c r="F263" s="158" t="s">
        <v>308</v>
      </c>
      <c r="G263" s="159" t="s">
        <v>163</v>
      </c>
      <c r="H263" s="160">
        <v>2</v>
      </c>
      <c r="I263" s="161"/>
      <c r="J263" s="160">
        <f>ROUND(I263*H263,3)</f>
        <v>0</v>
      </c>
      <c r="K263" s="158" t="s">
        <v>121</v>
      </c>
      <c r="L263" s="33"/>
      <c r="M263" s="162" t="s">
        <v>1</v>
      </c>
      <c r="N263" s="163" t="s">
        <v>43</v>
      </c>
      <c r="O263" s="58"/>
      <c r="P263" s="164">
        <f>O263*H263</f>
        <v>0</v>
      </c>
      <c r="Q263" s="164">
        <v>0</v>
      </c>
      <c r="R263" s="164">
        <f>Q263*H263</f>
        <v>0</v>
      </c>
      <c r="S263" s="164">
        <v>0</v>
      </c>
      <c r="T263" s="165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6" t="s">
        <v>122</v>
      </c>
      <c r="AT263" s="166" t="s">
        <v>117</v>
      </c>
      <c r="AU263" s="166" t="s">
        <v>84</v>
      </c>
      <c r="AY263" s="17" t="s">
        <v>114</v>
      </c>
      <c r="BE263" s="167">
        <f>IF(N263="základní",J263,0)</f>
        <v>0</v>
      </c>
      <c r="BF263" s="167">
        <f>IF(N263="snížená",J263,0)</f>
        <v>0</v>
      </c>
      <c r="BG263" s="167">
        <f>IF(N263="zákl. přenesená",J263,0)</f>
        <v>0</v>
      </c>
      <c r="BH263" s="167">
        <f>IF(N263="sníž. přenesená",J263,0)</f>
        <v>0</v>
      </c>
      <c r="BI263" s="167">
        <f>IF(N263="nulová",J263,0)</f>
        <v>0</v>
      </c>
      <c r="BJ263" s="17" t="s">
        <v>21</v>
      </c>
      <c r="BK263" s="168">
        <f>ROUND(I263*H263,3)</f>
        <v>0</v>
      </c>
      <c r="BL263" s="17" t="s">
        <v>122</v>
      </c>
      <c r="BM263" s="166" t="s">
        <v>309</v>
      </c>
    </row>
    <row r="264" spans="1:65" s="13" customFormat="1">
      <c r="B264" s="169"/>
      <c r="D264" s="170" t="s">
        <v>124</v>
      </c>
      <c r="E264" s="171" t="s">
        <v>1</v>
      </c>
      <c r="F264" s="172" t="s">
        <v>310</v>
      </c>
      <c r="H264" s="173">
        <v>2</v>
      </c>
      <c r="I264" s="174"/>
      <c r="L264" s="169"/>
      <c r="M264" s="175"/>
      <c r="N264" s="176"/>
      <c r="O264" s="176"/>
      <c r="P264" s="176"/>
      <c r="Q264" s="176"/>
      <c r="R264" s="176"/>
      <c r="S264" s="176"/>
      <c r="T264" s="177"/>
      <c r="AT264" s="171" t="s">
        <v>124</v>
      </c>
      <c r="AU264" s="171" t="s">
        <v>84</v>
      </c>
      <c r="AV264" s="13" t="s">
        <v>84</v>
      </c>
      <c r="AW264" s="13" t="s">
        <v>34</v>
      </c>
      <c r="AX264" s="13" t="s">
        <v>78</v>
      </c>
      <c r="AY264" s="171" t="s">
        <v>114</v>
      </c>
    </row>
    <row r="265" spans="1:65" s="14" customFormat="1">
      <c r="B265" s="178"/>
      <c r="D265" s="170" t="s">
        <v>124</v>
      </c>
      <c r="E265" s="179" t="s">
        <v>1</v>
      </c>
      <c r="F265" s="180" t="s">
        <v>126</v>
      </c>
      <c r="H265" s="181">
        <v>2</v>
      </c>
      <c r="I265" s="182"/>
      <c r="L265" s="178"/>
      <c r="M265" s="183"/>
      <c r="N265" s="184"/>
      <c r="O265" s="184"/>
      <c r="P265" s="184"/>
      <c r="Q265" s="184"/>
      <c r="R265" s="184"/>
      <c r="S265" s="184"/>
      <c r="T265" s="185"/>
      <c r="AT265" s="179" t="s">
        <v>124</v>
      </c>
      <c r="AU265" s="179" t="s">
        <v>84</v>
      </c>
      <c r="AV265" s="14" t="s">
        <v>127</v>
      </c>
      <c r="AW265" s="14" t="s">
        <v>34</v>
      </c>
      <c r="AX265" s="14" t="s">
        <v>21</v>
      </c>
      <c r="AY265" s="179" t="s">
        <v>114</v>
      </c>
    </row>
    <row r="266" spans="1:65" s="2" customFormat="1" ht="16.5" customHeight="1">
      <c r="A266" s="32"/>
      <c r="B266" s="155"/>
      <c r="C266" s="156" t="s">
        <v>311</v>
      </c>
      <c r="D266" s="156" t="s">
        <v>117</v>
      </c>
      <c r="E266" s="157" t="s">
        <v>312</v>
      </c>
      <c r="F266" s="158" t="s">
        <v>313</v>
      </c>
      <c r="G266" s="159" t="s">
        <v>163</v>
      </c>
      <c r="H266" s="160">
        <v>1</v>
      </c>
      <c r="I266" s="161"/>
      <c r="J266" s="160">
        <f>ROUND(I266*H266,3)</f>
        <v>0</v>
      </c>
      <c r="K266" s="158" t="s">
        <v>121</v>
      </c>
      <c r="L266" s="33"/>
      <c r="M266" s="162" t="s">
        <v>1</v>
      </c>
      <c r="N266" s="163" t="s">
        <v>43</v>
      </c>
      <c r="O266" s="58"/>
      <c r="P266" s="164">
        <f>O266*H266</f>
        <v>0</v>
      </c>
      <c r="Q266" s="164">
        <v>9.8999999999999999E-4</v>
      </c>
      <c r="R266" s="164">
        <f>Q266*H266</f>
        <v>9.8999999999999999E-4</v>
      </c>
      <c r="S266" s="164">
        <v>0</v>
      </c>
      <c r="T266" s="165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6" t="s">
        <v>122</v>
      </c>
      <c r="AT266" s="166" t="s">
        <v>117</v>
      </c>
      <c r="AU266" s="166" t="s">
        <v>84</v>
      </c>
      <c r="AY266" s="17" t="s">
        <v>114</v>
      </c>
      <c r="BE266" s="167">
        <f>IF(N266="základní",J266,0)</f>
        <v>0</v>
      </c>
      <c r="BF266" s="167">
        <f>IF(N266="snížená",J266,0)</f>
        <v>0</v>
      </c>
      <c r="BG266" s="167">
        <f>IF(N266="zákl. přenesená",J266,0)</f>
        <v>0</v>
      </c>
      <c r="BH266" s="167">
        <f>IF(N266="sníž. přenesená",J266,0)</f>
        <v>0</v>
      </c>
      <c r="BI266" s="167">
        <f>IF(N266="nulová",J266,0)</f>
        <v>0</v>
      </c>
      <c r="BJ266" s="17" t="s">
        <v>21</v>
      </c>
      <c r="BK266" s="168">
        <f>ROUND(I266*H266,3)</f>
        <v>0</v>
      </c>
      <c r="BL266" s="17" t="s">
        <v>122</v>
      </c>
      <c r="BM266" s="166" t="s">
        <v>314</v>
      </c>
    </row>
    <row r="267" spans="1:65" s="13" customFormat="1">
      <c r="B267" s="169"/>
      <c r="D267" s="170" t="s">
        <v>124</v>
      </c>
      <c r="E267" s="171" t="s">
        <v>1</v>
      </c>
      <c r="F267" s="172" t="s">
        <v>315</v>
      </c>
      <c r="H267" s="173">
        <v>1</v>
      </c>
      <c r="I267" s="174"/>
      <c r="L267" s="169"/>
      <c r="M267" s="175"/>
      <c r="N267" s="176"/>
      <c r="O267" s="176"/>
      <c r="P267" s="176"/>
      <c r="Q267" s="176"/>
      <c r="R267" s="176"/>
      <c r="S267" s="176"/>
      <c r="T267" s="177"/>
      <c r="AT267" s="171" t="s">
        <v>124</v>
      </c>
      <c r="AU267" s="171" t="s">
        <v>84</v>
      </c>
      <c r="AV267" s="13" t="s">
        <v>84</v>
      </c>
      <c r="AW267" s="13" t="s">
        <v>34</v>
      </c>
      <c r="AX267" s="13" t="s">
        <v>78</v>
      </c>
      <c r="AY267" s="171" t="s">
        <v>114</v>
      </c>
    </row>
    <row r="268" spans="1:65" s="14" customFormat="1">
      <c r="B268" s="178"/>
      <c r="D268" s="170" t="s">
        <v>124</v>
      </c>
      <c r="E268" s="179" t="s">
        <v>1</v>
      </c>
      <c r="F268" s="180" t="s">
        <v>126</v>
      </c>
      <c r="H268" s="181">
        <v>1</v>
      </c>
      <c r="I268" s="182"/>
      <c r="L268" s="178"/>
      <c r="M268" s="183"/>
      <c r="N268" s="184"/>
      <c r="O268" s="184"/>
      <c r="P268" s="184"/>
      <c r="Q268" s="184"/>
      <c r="R268" s="184"/>
      <c r="S268" s="184"/>
      <c r="T268" s="185"/>
      <c r="AT268" s="179" t="s">
        <v>124</v>
      </c>
      <c r="AU268" s="179" t="s">
        <v>84</v>
      </c>
      <c r="AV268" s="14" t="s">
        <v>127</v>
      </c>
      <c r="AW268" s="14" t="s">
        <v>34</v>
      </c>
      <c r="AX268" s="14" t="s">
        <v>21</v>
      </c>
      <c r="AY268" s="179" t="s">
        <v>114</v>
      </c>
    </row>
    <row r="269" spans="1:65" s="2" customFormat="1" ht="16.5" customHeight="1">
      <c r="A269" s="32"/>
      <c r="B269" s="155"/>
      <c r="C269" s="156" t="s">
        <v>316</v>
      </c>
      <c r="D269" s="156" t="s">
        <v>117</v>
      </c>
      <c r="E269" s="157" t="s">
        <v>317</v>
      </c>
      <c r="F269" s="158" t="s">
        <v>318</v>
      </c>
      <c r="G269" s="159" t="s">
        <v>163</v>
      </c>
      <c r="H269" s="160">
        <v>1</v>
      </c>
      <c r="I269" s="161"/>
      <c r="J269" s="160">
        <f>ROUND(I269*H269,3)</f>
        <v>0</v>
      </c>
      <c r="K269" s="158" t="s">
        <v>121</v>
      </c>
      <c r="L269" s="33"/>
      <c r="M269" s="162" t="s">
        <v>1</v>
      </c>
      <c r="N269" s="163" t="s">
        <v>43</v>
      </c>
      <c r="O269" s="58"/>
      <c r="P269" s="164">
        <f>O269*H269</f>
        <v>0</v>
      </c>
      <c r="Q269" s="164">
        <v>1.6900000000000001E-3</v>
      </c>
      <c r="R269" s="164">
        <f>Q269*H269</f>
        <v>1.6900000000000001E-3</v>
      </c>
      <c r="S269" s="164">
        <v>0</v>
      </c>
      <c r="T269" s="165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6" t="s">
        <v>122</v>
      </c>
      <c r="AT269" s="166" t="s">
        <v>117</v>
      </c>
      <c r="AU269" s="166" t="s">
        <v>84</v>
      </c>
      <c r="AY269" s="17" t="s">
        <v>114</v>
      </c>
      <c r="BE269" s="167">
        <f>IF(N269="základní",J269,0)</f>
        <v>0</v>
      </c>
      <c r="BF269" s="167">
        <f>IF(N269="snížená",J269,0)</f>
        <v>0</v>
      </c>
      <c r="BG269" s="167">
        <f>IF(N269="zákl. přenesená",J269,0)</f>
        <v>0</v>
      </c>
      <c r="BH269" s="167">
        <f>IF(N269="sníž. přenesená",J269,0)</f>
        <v>0</v>
      </c>
      <c r="BI269" s="167">
        <f>IF(N269="nulová",J269,0)</f>
        <v>0</v>
      </c>
      <c r="BJ269" s="17" t="s">
        <v>21</v>
      </c>
      <c r="BK269" s="168">
        <f>ROUND(I269*H269,3)</f>
        <v>0</v>
      </c>
      <c r="BL269" s="17" t="s">
        <v>122</v>
      </c>
      <c r="BM269" s="166" t="s">
        <v>319</v>
      </c>
    </row>
    <row r="270" spans="1:65" s="13" customFormat="1">
      <c r="B270" s="169"/>
      <c r="D270" s="170" t="s">
        <v>124</v>
      </c>
      <c r="E270" s="171" t="s">
        <v>1</v>
      </c>
      <c r="F270" s="172" t="s">
        <v>315</v>
      </c>
      <c r="H270" s="173">
        <v>1</v>
      </c>
      <c r="I270" s="174"/>
      <c r="L270" s="169"/>
      <c r="M270" s="175"/>
      <c r="N270" s="176"/>
      <c r="O270" s="176"/>
      <c r="P270" s="176"/>
      <c r="Q270" s="176"/>
      <c r="R270" s="176"/>
      <c r="S270" s="176"/>
      <c r="T270" s="177"/>
      <c r="AT270" s="171" t="s">
        <v>124</v>
      </c>
      <c r="AU270" s="171" t="s">
        <v>84</v>
      </c>
      <c r="AV270" s="13" t="s">
        <v>84</v>
      </c>
      <c r="AW270" s="13" t="s">
        <v>34</v>
      </c>
      <c r="AX270" s="13" t="s">
        <v>78</v>
      </c>
      <c r="AY270" s="171" t="s">
        <v>114</v>
      </c>
    </row>
    <row r="271" spans="1:65" s="14" customFormat="1">
      <c r="B271" s="178"/>
      <c r="D271" s="170" t="s">
        <v>124</v>
      </c>
      <c r="E271" s="179" t="s">
        <v>1</v>
      </c>
      <c r="F271" s="180" t="s">
        <v>126</v>
      </c>
      <c r="H271" s="181">
        <v>1</v>
      </c>
      <c r="I271" s="182"/>
      <c r="L271" s="178"/>
      <c r="M271" s="183"/>
      <c r="N271" s="184"/>
      <c r="O271" s="184"/>
      <c r="P271" s="184"/>
      <c r="Q271" s="184"/>
      <c r="R271" s="184"/>
      <c r="S271" s="184"/>
      <c r="T271" s="185"/>
      <c r="AT271" s="179" t="s">
        <v>124</v>
      </c>
      <c r="AU271" s="179" t="s">
        <v>84</v>
      </c>
      <c r="AV271" s="14" t="s">
        <v>127</v>
      </c>
      <c r="AW271" s="14" t="s">
        <v>34</v>
      </c>
      <c r="AX271" s="14" t="s">
        <v>21</v>
      </c>
      <c r="AY271" s="179" t="s">
        <v>114</v>
      </c>
    </row>
    <row r="272" spans="1:65" s="2" customFormat="1" ht="16.5" customHeight="1">
      <c r="A272" s="32"/>
      <c r="B272" s="155"/>
      <c r="C272" s="156" t="s">
        <v>320</v>
      </c>
      <c r="D272" s="156" t="s">
        <v>117</v>
      </c>
      <c r="E272" s="157" t="s">
        <v>321</v>
      </c>
      <c r="F272" s="158" t="s">
        <v>322</v>
      </c>
      <c r="G272" s="159" t="s">
        <v>163</v>
      </c>
      <c r="H272" s="160">
        <v>1</v>
      </c>
      <c r="I272" s="161"/>
      <c r="J272" s="160">
        <f>ROUND(I272*H272,3)</f>
        <v>0</v>
      </c>
      <c r="K272" s="158" t="s">
        <v>121</v>
      </c>
      <c r="L272" s="33"/>
      <c r="M272" s="162" t="s">
        <v>1</v>
      </c>
      <c r="N272" s="163" t="s">
        <v>43</v>
      </c>
      <c r="O272" s="58"/>
      <c r="P272" s="164">
        <f>O272*H272</f>
        <v>0</v>
      </c>
      <c r="Q272" s="164">
        <v>0</v>
      </c>
      <c r="R272" s="164">
        <f>Q272*H272</f>
        <v>0</v>
      </c>
      <c r="S272" s="164">
        <v>0</v>
      </c>
      <c r="T272" s="165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6" t="s">
        <v>122</v>
      </c>
      <c r="AT272" s="166" t="s">
        <v>117</v>
      </c>
      <c r="AU272" s="166" t="s">
        <v>84</v>
      </c>
      <c r="AY272" s="17" t="s">
        <v>114</v>
      </c>
      <c r="BE272" s="167">
        <f>IF(N272="základní",J272,0)</f>
        <v>0</v>
      </c>
      <c r="BF272" s="167">
        <f>IF(N272="snížená",J272,0)</f>
        <v>0</v>
      </c>
      <c r="BG272" s="167">
        <f>IF(N272="zákl. přenesená",J272,0)</f>
        <v>0</v>
      </c>
      <c r="BH272" s="167">
        <f>IF(N272="sníž. přenesená",J272,0)</f>
        <v>0</v>
      </c>
      <c r="BI272" s="167">
        <f>IF(N272="nulová",J272,0)</f>
        <v>0</v>
      </c>
      <c r="BJ272" s="17" t="s">
        <v>21</v>
      </c>
      <c r="BK272" s="168">
        <f>ROUND(I272*H272,3)</f>
        <v>0</v>
      </c>
      <c r="BL272" s="17" t="s">
        <v>122</v>
      </c>
      <c r="BM272" s="166" t="s">
        <v>323</v>
      </c>
    </row>
    <row r="273" spans="1:65" s="13" customFormat="1">
      <c r="B273" s="169"/>
      <c r="D273" s="170" t="s">
        <v>124</v>
      </c>
      <c r="E273" s="171" t="s">
        <v>1</v>
      </c>
      <c r="F273" s="172" t="s">
        <v>315</v>
      </c>
      <c r="H273" s="173">
        <v>1</v>
      </c>
      <c r="I273" s="174"/>
      <c r="L273" s="169"/>
      <c r="M273" s="175"/>
      <c r="N273" s="176"/>
      <c r="O273" s="176"/>
      <c r="P273" s="176"/>
      <c r="Q273" s="176"/>
      <c r="R273" s="176"/>
      <c r="S273" s="176"/>
      <c r="T273" s="177"/>
      <c r="AT273" s="171" t="s">
        <v>124</v>
      </c>
      <c r="AU273" s="171" t="s">
        <v>84</v>
      </c>
      <c r="AV273" s="13" t="s">
        <v>84</v>
      </c>
      <c r="AW273" s="13" t="s">
        <v>34</v>
      </c>
      <c r="AX273" s="13" t="s">
        <v>78</v>
      </c>
      <c r="AY273" s="171" t="s">
        <v>114</v>
      </c>
    </row>
    <row r="274" spans="1:65" s="14" customFormat="1">
      <c r="B274" s="178"/>
      <c r="D274" s="170" t="s">
        <v>124</v>
      </c>
      <c r="E274" s="179" t="s">
        <v>1</v>
      </c>
      <c r="F274" s="180" t="s">
        <v>126</v>
      </c>
      <c r="H274" s="181">
        <v>1</v>
      </c>
      <c r="I274" s="182"/>
      <c r="L274" s="178"/>
      <c r="M274" s="183"/>
      <c r="N274" s="184"/>
      <c r="O274" s="184"/>
      <c r="P274" s="184"/>
      <c r="Q274" s="184"/>
      <c r="R274" s="184"/>
      <c r="S274" s="184"/>
      <c r="T274" s="185"/>
      <c r="AT274" s="179" t="s">
        <v>124</v>
      </c>
      <c r="AU274" s="179" t="s">
        <v>84</v>
      </c>
      <c r="AV274" s="14" t="s">
        <v>127</v>
      </c>
      <c r="AW274" s="14" t="s">
        <v>34</v>
      </c>
      <c r="AX274" s="14" t="s">
        <v>21</v>
      </c>
      <c r="AY274" s="179" t="s">
        <v>114</v>
      </c>
    </row>
    <row r="275" spans="1:65" s="2" customFormat="1" ht="16.5" customHeight="1">
      <c r="A275" s="32"/>
      <c r="B275" s="155"/>
      <c r="C275" s="156" t="s">
        <v>324</v>
      </c>
      <c r="D275" s="156" t="s">
        <v>117</v>
      </c>
      <c r="E275" s="157" t="s">
        <v>325</v>
      </c>
      <c r="F275" s="158" t="s">
        <v>326</v>
      </c>
      <c r="G275" s="159" t="s">
        <v>163</v>
      </c>
      <c r="H275" s="160">
        <v>2</v>
      </c>
      <c r="I275" s="161"/>
      <c r="J275" s="160">
        <f>ROUND(I275*H275,3)</f>
        <v>0</v>
      </c>
      <c r="K275" s="158" t="s">
        <v>121</v>
      </c>
      <c r="L275" s="33"/>
      <c r="M275" s="162" t="s">
        <v>1</v>
      </c>
      <c r="N275" s="163" t="s">
        <v>43</v>
      </c>
      <c r="O275" s="58"/>
      <c r="P275" s="164">
        <f>O275*H275</f>
        <v>0</v>
      </c>
      <c r="Q275" s="164">
        <v>0</v>
      </c>
      <c r="R275" s="164">
        <f>Q275*H275</f>
        <v>0</v>
      </c>
      <c r="S275" s="164">
        <v>0</v>
      </c>
      <c r="T275" s="165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6" t="s">
        <v>122</v>
      </c>
      <c r="AT275" s="166" t="s">
        <v>117</v>
      </c>
      <c r="AU275" s="166" t="s">
        <v>84</v>
      </c>
      <c r="AY275" s="17" t="s">
        <v>114</v>
      </c>
      <c r="BE275" s="167">
        <f>IF(N275="základní",J275,0)</f>
        <v>0</v>
      </c>
      <c r="BF275" s="167">
        <f>IF(N275="snížená",J275,0)</f>
        <v>0</v>
      </c>
      <c r="BG275" s="167">
        <f>IF(N275="zákl. přenesená",J275,0)</f>
        <v>0</v>
      </c>
      <c r="BH275" s="167">
        <f>IF(N275="sníž. přenesená",J275,0)</f>
        <v>0</v>
      </c>
      <c r="BI275" s="167">
        <f>IF(N275="nulová",J275,0)</f>
        <v>0</v>
      </c>
      <c r="BJ275" s="17" t="s">
        <v>21</v>
      </c>
      <c r="BK275" s="168">
        <f>ROUND(I275*H275,3)</f>
        <v>0</v>
      </c>
      <c r="BL275" s="17" t="s">
        <v>122</v>
      </c>
      <c r="BM275" s="166" t="s">
        <v>327</v>
      </c>
    </row>
    <row r="276" spans="1:65" s="13" customFormat="1">
      <c r="B276" s="169"/>
      <c r="D276" s="170" t="s">
        <v>124</v>
      </c>
      <c r="E276" s="171" t="s">
        <v>1</v>
      </c>
      <c r="F276" s="172" t="s">
        <v>310</v>
      </c>
      <c r="H276" s="173">
        <v>2</v>
      </c>
      <c r="I276" s="174"/>
      <c r="L276" s="169"/>
      <c r="M276" s="175"/>
      <c r="N276" s="176"/>
      <c r="O276" s="176"/>
      <c r="P276" s="176"/>
      <c r="Q276" s="176"/>
      <c r="R276" s="176"/>
      <c r="S276" s="176"/>
      <c r="T276" s="177"/>
      <c r="AT276" s="171" t="s">
        <v>124</v>
      </c>
      <c r="AU276" s="171" t="s">
        <v>84</v>
      </c>
      <c r="AV276" s="13" t="s">
        <v>84</v>
      </c>
      <c r="AW276" s="13" t="s">
        <v>34</v>
      </c>
      <c r="AX276" s="13" t="s">
        <v>78</v>
      </c>
      <c r="AY276" s="171" t="s">
        <v>114</v>
      </c>
    </row>
    <row r="277" spans="1:65" s="14" customFormat="1">
      <c r="B277" s="178"/>
      <c r="D277" s="170" t="s">
        <v>124</v>
      </c>
      <c r="E277" s="179" t="s">
        <v>1</v>
      </c>
      <c r="F277" s="180" t="s">
        <v>126</v>
      </c>
      <c r="H277" s="181">
        <v>2</v>
      </c>
      <c r="I277" s="182"/>
      <c r="L277" s="178"/>
      <c r="M277" s="183"/>
      <c r="N277" s="184"/>
      <c r="O277" s="184"/>
      <c r="P277" s="184"/>
      <c r="Q277" s="184"/>
      <c r="R277" s="184"/>
      <c r="S277" s="184"/>
      <c r="T277" s="185"/>
      <c r="AT277" s="179" t="s">
        <v>124</v>
      </c>
      <c r="AU277" s="179" t="s">
        <v>84</v>
      </c>
      <c r="AV277" s="14" t="s">
        <v>127</v>
      </c>
      <c r="AW277" s="14" t="s">
        <v>34</v>
      </c>
      <c r="AX277" s="14" t="s">
        <v>21</v>
      </c>
      <c r="AY277" s="179" t="s">
        <v>114</v>
      </c>
    </row>
    <row r="278" spans="1:65" s="2" customFormat="1" ht="16.5" customHeight="1">
      <c r="A278" s="32"/>
      <c r="B278" s="155"/>
      <c r="C278" s="156" t="s">
        <v>328</v>
      </c>
      <c r="D278" s="156" t="s">
        <v>117</v>
      </c>
      <c r="E278" s="157" t="s">
        <v>329</v>
      </c>
      <c r="F278" s="158" t="s">
        <v>330</v>
      </c>
      <c r="G278" s="159" t="s">
        <v>163</v>
      </c>
      <c r="H278" s="160">
        <v>1</v>
      </c>
      <c r="I278" s="161"/>
      <c r="J278" s="160">
        <f>ROUND(I278*H278,3)</f>
        <v>0</v>
      </c>
      <c r="K278" s="158" t="s">
        <v>121</v>
      </c>
      <c r="L278" s="33"/>
      <c r="M278" s="162" t="s">
        <v>1</v>
      </c>
      <c r="N278" s="163" t="s">
        <v>43</v>
      </c>
      <c r="O278" s="58"/>
      <c r="P278" s="164">
        <f>O278*H278</f>
        <v>0</v>
      </c>
      <c r="Q278" s="164">
        <v>0</v>
      </c>
      <c r="R278" s="164">
        <f>Q278*H278</f>
        <v>0</v>
      </c>
      <c r="S278" s="164">
        <v>0</v>
      </c>
      <c r="T278" s="165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6" t="s">
        <v>122</v>
      </c>
      <c r="AT278" s="166" t="s">
        <v>117</v>
      </c>
      <c r="AU278" s="166" t="s">
        <v>84</v>
      </c>
      <c r="AY278" s="17" t="s">
        <v>114</v>
      </c>
      <c r="BE278" s="167">
        <f>IF(N278="základní",J278,0)</f>
        <v>0</v>
      </c>
      <c r="BF278" s="167">
        <f>IF(N278="snížená",J278,0)</f>
        <v>0</v>
      </c>
      <c r="BG278" s="167">
        <f>IF(N278="zákl. přenesená",J278,0)</f>
        <v>0</v>
      </c>
      <c r="BH278" s="167">
        <f>IF(N278="sníž. přenesená",J278,0)</f>
        <v>0</v>
      </c>
      <c r="BI278" s="167">
        <f>IF(N278="nulová",J278,0)</f>
        <v>0</v>
      </c>
      <c r="BJ278" s="17" t="s">
        <v>21</v>
      </c>
      <c r="BK278" s="168">
        <f>ROUND(I278*H278,3)</f>
        <v>0</v>
      </c>
      <c r="BL278" s="17" t="s">
        <v>122</v>
      </c>
      <c r="BM278" s="166" t="s">
        <v>331</v>
      </c>
    </row>
    <row r="279" spans="1:65" s="13" customFormat="1">
      <c r="B279" s="169"/>
      <c r="D279" s="170" t="s">
        <v>124</v>
      </c>
      <c r="E279" s="171" t="s">
        <v>1</v>
      </c>
      <c r="F279" s="172" t="s">
        <v>315</v>
      </c>
      <c r="H279" s="173">
        <v>1</v>
      </c>
      <c r="I279" s="174"/>
      <c r="L279" s="169"/>
      <c r="M279" s="175"/>
      <c r="N279" s="176"/>
      <c r="O279" s="176"/>
      <c r="P279" s="176"/>
      <c r="Q279" s="176"/>
      <c r="R279" s="176"/>
      <c r="S279" s="176"/>
      <c r="T279" s="177"/>
      <c r="AT279" s="171" t="s">
        <v>124</v>
      </c>
      <c r="AU279" s="171" t="s">
        <v>84</v>
      </c>
      <c r="AV279" s="13" t="s">
        <v>84</v>
      </c>
      <c r="AW279" s="13" t="s">
        <v>34</v>
      </c>
      <c r="AX279" s="13" t="s">
        <v>78</v>
      </c>
      <c r="AY279" s="171" t="s">
        <v>114</v>
      </c>
    </row>
    <row r="280" spans="1:65" s="14" customFormat="1">
      <c r="B280" s="178"/>
      <c r="D280" s="170" t="s">
        <v>124</v>
      </c>
      <c r="E280" s="179" t="s">
        <v>1</v>
      </c>
      <c r="F280" s="180" t="s">
        <v>126</v>
      </c>
      <c r="H280" s="181">
        <v>1</v>
      </c>
      <c r="I280" s="182"/>
      <c r="L280" s="178"/>
      <c r="M280" s="183"/>
      <c r="N280" s="184"/>
      <c r="O280" s="184"/>
      <c r="P280" s="184"/>
      <c r="Q280" s="184"/>
      <c r="R280" s="184"/>
      <c r="S280" s="184"/>
      <c r="T280" s="185"/>
      <c r="AT280" s="179" t="s">
        <v>124</v>
      </c>
      <c r="AU280" s="179" t="s">
        <v>84</v>
      </c>
      <c r="AV280" s="14" t="s">
        <v>127</v>
      </c>
      <c r="AW280" s="14" t="s">
        <v>34</v>
      </c>
      <c r="AX280" s="14" t="s">
        <v>21</v>
      </c>
      <c r="AY280" s="179" t="s">
        <v>114</v>
      </c>
    </row>
    <row r="281" spans="1:65" s="2" customFormat="1" ht="21.75" customHeight="1">
      <c r="A281" s="32"/>
      <c r="B281" s="155"/>
      <c r="C281" s="156" t="s">
        <v>332</v>
      </c>
      <c r="D281" s="156" t="s">
        <v>117</v>
      </c>
      <c r="E281" s="157" t="s">
        <v>333</v>
      </c>
      <c r="F281" s="158" t="s">
        <v>334</v>
      </c>
      <c r="G281" s="159" t="s">
        <v>120</v>
      </c>
      <c r="H281" s="160">
        <v>92</v>
      </c>
      <c r="I281" s="161"/>
      <c r="J281" s="160">
        <f>ROUND(I281*H281,3)</f>
        <v>0</v>
      </c>
      <c r="K281" s="158" t="s">
        <v>1</v>
      </c>
      <c r="L281" s="33"/>
      <c r="M281" s="162" t="s">
        <v>1</v>
      </c>
      <c r="N281" s="163" t="s">
        <v>43</v>
      </c>
      <c r="O281" s="58"/>
      <c r="P281" s="164">
        <f>O281*H281</f>
        <v>0</v>
      </c>
      <c r="Q281" s="164">
        <v>7.7999999999999999E-4</v>
      </c>
      <c r="R281" s="164">
        <f>Q281*H281</f>
        <v>7.1760000000000004E-2</v>
      </c>
      <c r="S281" s="164">
        <v>0</v>
      </c>
      <c r="T281" s="165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6" t="s">
        <v>122</v>
      </c>
      <c r="AT281" s="166" t="s">
        <v>117</v>
      </c>
      <c r="AU281" s="166" t="s">
        <v>84</v>
      </c>
      <c r="AY281" s="17" t="s">
        <v>114</v>
      </c>
      <c r="BE281" s="167">
        <f>IF(N281="základní",J281,0)</f>
        <v>0</v>
      </c>
      <c r="BF281" s="167">
        <f>IF(N281="snížená",J281,0)</f>
        <v>0</v>
      </c>
      <c r="BG281" s="167">
        <f>IF(N281="zákl. přenesená",J281,0)</f>
        <v>0</v>
      </c>
      <c r="BH281" s="167">
        <f>IF(N281="sníž. přenesená",J281,0)</f>
        <v>0</v>
      </c>
      <c r="BI281" s="167">
        <f>IF(N281="nulová",J281,0)</f>
        <v>0</v>
      </c>
      <c r="BJ281" s="17" t="s">
        <v>21</v>
      </c>
      <c r="BK281" s="168">
        <f>ROUND(I281*H281,3)</f>
        <v>0</v>
      </c>
      <c r="BL281" s="17" t="s">
        <v>122</v>
      </c>
      <c r="BM281" s="166" t="s">
        <v>335</v>
      </c>
    </row>
    <row r="282" spans="1:65" s="15" customFormat="1" ht="22.5">
      <c r="B282" s="195"/>
      <c r="D282" s="170" t="s">
        <v>124</v>
      </c>
      <c r="E282" s="196" t="s">
        <v>1</v>
      </c>
      <c r="F282" s="197" t="s">
        <v>133</v>
      </c>
      <c r="H282" s="196" t="s">
        <v>1</v>
      </c>
      <c r="I282" s="198"/>
      <c r="L282" s="195"/>
      <c r="M282" s="199"/>
      <c r="N282" s="200"/>
      <c r="O282" s="200"/>
      <c r="P282" s="200"/>
      <c r="Q282" s="200"/>
      <c r="R282" s="200"/>
      <c r="S282" s="200"/>
      <c r="T282" s="201"/>
      <c r="AT282" s="196" t="s">
        <v>124</v>
      </c>
      <c r="AU282" s="196" t="s">
        <v>84</v>
      </c>
      <c r="AV282" s="15" t="s">
        <v>21</v>
      </c>
      <c r="AW282" s="15" t="s">
        <v>34</v>
      </c>
      <c r="AX282" s="15" t="s">
        <v>78</v>
      </c>
      <c r="AY282" s="196" t="s">
        <v>114</v>
      </c>
    </row>
    <row r="283" spans="1:65" s="13" customFormat="1">
      <c r="B283" s="169"/>
      <c r="D283" s="170" t="s">
        <v>124</v>
      </c>
      <c r="E283" s="171" t="s">
        <v>1</v>
      </c>
      <c r="F283" s="172" t="s">
        <v>336</v>
      </c>
      <c r="H283" s="173">
        <v>91.37</v>
      </c>
      <c r="I283" s="174"/>
      <c r="L283" s="169"/>
      <c r="M283" s="175"/>
      <c r="N283" s="176"/>
      <c r="O283" s="176"/>
      <c r="P283" s="176"/>
      <c r="Q283" s="176"/>
      <c r="R283" s="176"/>
      <c r="S283" s="176"/>
      <c r="T283" s="177"/>
      <c r="AT283" s="171" t="s">
        <v>124</v>
      </c>
      <c r="AU283" s="171" t="s">
        <v>84</v>
      </c>
      <c r="AV283" s="13" t="s">
        <v>84</v>
      </c>
      <c r="AW283" s="13" t="s">
        <v>34</v>
      </c>
      <c r="AX283" s="13" t="s">
        <v>78</v>
      </c>
      <c r="AY283" s="171" t="s">
        <v>114</v>
      </c>
    </row>
    <row r="284" spans="1:65" s="13" customFormat="1">
      <c r="B284" s="169"/>
      <c r="D284" s="170" t="s">
        <v>124</v>
      </c>
      <c r="E284" s="171" t="s">
        <v>1</v>
      </c>
      <c r="F284" s="172" t="s">
        <v>337</v>
      </c>
      <c r="H284" s="173">
        <v>0.63</v>
      </c>
      <c r="I284" s="174"/>
      <c r="L284" s="169"/>
      <c r="M284" s="175"/>
      <c r="N284" s="176"/>
      <c r="O284" s="176"/>
      <c r="P284" s="176"/>
      <c r="Q284" s="176"/>
      <c r="R284" s="176"/>
      <c r="S284" s="176"/>
      <c r="T284" s="177"/>
      <c r="AT284" s="171" t="s">
        <v>124</v>
      </c>
      <c r="AU284" s="171" t="s">
        <v>84</v>
      </c>
      <c r="AV284" s="13" t="s">
        <v>84</v>
      </c>
      <c r="AW284" s="13" t="s">
        <v>34</v>
      </c>
      <c r="AX284" s="13" t="s">
        <v>78</v>
      </c>
      <c r="AY284" s="171" t="s">
        <v>114</v>
      </c>
    </row>
    <row r="285" spans="1:65" s="14" customFormat="1">
      <c r="B285" s="178"/>
      <c r="D285" s="170" t="s">
        <v>124</v>
      </c>
      <c r="E285" s="179" t="s">
        <v>1</v>
      </c>
      <c r="F285" s="180" t="s">
        <v>126</v>
      </c>
      <c r="H285" s="181">
        <v>92</v>
      </c>
      <c r="I285" s="182"/>
      <c r="L285" s="178"/>
      <c r="M285" s="183"/>
      <c r="N285" s="184"/>
      <c r="O285" s="184"/>
      <c r="P285" s="184"/>
      <c r="Q285" s="184"/>
      <c r="R285" s="184"/>
      <c r="S285" s="184"/>
      <c r="T285" s="185"/>
      <c r="AT285" s="179" t="s">
        <v>124</v>
      </c>
      <c r="AU285" s="179" t="s">
        <v>84</v>
      </c>
      <c r="AV285" s="14" t="s">
        <v>127</v>
      </c>
      <c r="AW285" s="14" t="s">
        <v>34</v>
      </c>
      <c r="AX285" s="14" t="s">
        <v>21</v>
      </c>
      <c r="AY285" s="179" t="s">
        <v>114</v>
      </c>
    </row>
    <row r="286" spans="1:65" s="2" customFormat="1" ht="21.75" customHeight="1">
      <c r="A286" s="32"/>
      <c r="B286" s="155"/>
      <c r="C286" s="156" t="s">
        <v>338</v>
      </c>
      <c r="D286" s="156" t="s">
        <v>117</v>
      </c>
      <c r="E286" s="157" t="s">
        <v>339</v>
      </c>
      <c r="F286" s="158" t="s">
        <v>340</v>
      </c>
      <c r="G286" s="159" t="s">
        <v>120</v>
      </c>
      <c r="H286" s="160">
        <v>200</v>
      </c>
      <c r="I286" s="161"/>
      <c r="J286" s="160">
        <f>ROUND(I286*H286,3)</f>
        <v>0</v>
      </c>
      <c r="K286" s="158" t="s">
        <v>1</v>
      </c>
      <c r="L286" s="33"/>
      <c r="M286" s="162" t="s">
        <v>1</v>
      </c>
      <c r="N286" s="163" t="s">
        <v>43</v>
      </c>
      <c r="O286" s="58"/>
      <c r="P286" s="164">
        <f>O286*H286</f>
        <v>0</v>
      </c>
      <c r="Q286" s="164">
        <v>9.6000000000000002E-4</v>
      </c>
      <c r="R286" s="164">
        <f>Q286*H286</f>
        <v>0.192</v>
      </c>
      <c r="S286" s="164">
        <v>0</v>
      </c>
      <c r="T286" s="165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6" t="s">
        <v>122</v>
      </c>
      <c r="AT286" s="166" t="s">
        <v>117</v>
      </c>
      <c r="AU286" s="166" t="s">
        <v>84</v>
      </c>
      <c r="AY286" s="17" t="s">
        <v>114</v>
      </c>
      <c r="BE286" s="167">
        <f>IF(N286="základní",J286,0)</f>
        <v>0</v>
      </c>
      <c r="BF286" s="167">
        <f>IF(N286="snížená",J286,0)</f>
        <v>0</v>
      </c>
      <c r="BG286" s="167">
        <f>IF(N286="zákl. přenesená",J286,0)</f>
        <v>0</v>
      </c>
      <c r="BH286" s="167">
        <f>IF(N286="sníž. přenesená",J286,0)</f>
        <v>0</v>
      </c>
      <c r="BI286" s="167">
        <f>IF(N286="nulová",J286,0)</f>
        <v>0</v>
      </c>
      <c r="BJ286" s="17" t="s">
        <v>21</v>
      </c>
      <c r="BK286" s="168">
        <f>ROUND(I286*H286,3)</f>
        <v>0</v>
      </c>
      <c r="BL286" s="17" t="s">
        <v>122</v>
      </c>
      <c r="BM286" s="166" t="s">
        <v>341</v>
      </c>
    </row>
    <row r="287" spans="1:65" s="15" customFormat="1" ht="22.5">
      <c r="B287" s="195"/>
      <c r="D287" s="170" t="s">
        <v>124</v>
      </c>
      <c r="E287" s="196" t="s">
        <v>1</v>
      </c>
      <c r="F287" s="197" t="s">
        <v>133</v>
      </c>
      <c r="H287" s="196" t="s">
        <v>1</v>
      </c>
      <c r="I287" s="198"/>
      <c r="L287" s="195"/>
      <c r="M287" s="199"/>
      <c r="N287" s="200"/>
      <c r="O287" s="200"/>
      <c r="P287" s="200"/>
      <c r="Q287" s="200"/>
      <c r="R287" s="200"/>
      <c r="S287" s="200"/>
      <c r="T287" s="201"/>
      <c r="AT287" s="196" t="s">
        <v>124</v>
      </c>
      <c r="AU287" s="196" t="s">
        <v>84</v>
      </c>
      <c r="AV287" s="15" t="s">
        <v>21</v>
      </c>
      <c r="AW287" s="15" t="s">
        <v>34</v>
      </c>
      <c r="AX287" s="15" t="s">
        <v>78</v>
      </c>
      <c r="AY287" s="196" t="s">
        <v>114</v>
      </c>
    </row>
    <row r="288" spans="1:65" s="13" customFormat="1">
      <c r="B288" s="169"/>
      <c r="D288" s="170" t="s">
        <v>124</v>
      </c>
      <c r="E288" s="171" t="s">
        <v>1</v>
      </c>
      <c r="F288" s="172" t="s">
        <v>342</v>
      </c>
      <c r="H288" s="173">
        <v>199.79</v>
      </c>
      <c r="I288" s="174"/>
      <c r="L288" s="169"/>
      <c r="M288" s="175"/>
      <c r="N288" s="176"/>
      <c r="O288" s="176"/>
      <c r="P288" s="176"/>
      <c r="Q288" s="176"/>
      <c r="R288" s="176"/>
      <c r="S288" s="176"/>
      <c r="T288" s="177"/>
      <c r="AT288" s="171" t="s">
        <v>124</v>
      </c>
      <c r="AU288" s="171" t="s">
        <v>84</v>
      </c>
      <c r="AV288" s="13" t="s">
        <v>84</v>
      </c>
      <c r="AW288" s="13" t="s">
        <v>34</v>
      </c>
      <c r="AX288" s="13" t="s">
        <v>78</v>
      </c>
      <c r="AY288" s="171" t="s">
        <v>114</v>
      </c>
    </row>
    <row r="289" spans="1:65" s="13" customFormat="1">
      <c r="B289" s="169"/>
      <c r="D289" s="170" t="s">
        <v>124</v>
      </c>
      <c r="E289" s="171" t="s">
        <v>1</v>
      </c>
      <c r="F289" s="172" t="s">
        <v>343</v>
      </c>
      <c r="H289" s="173">
        <v>0.21</v>
      </c>
      <c r="I289" s="174"/>
      <c r="L289" s="169"/>
      <c r="M289" s="175"/>
      <c r="N289" s="176"/>
      <c r="O289" s="176"/>
      <c r="P289" s="176"/>
      <c r="Q289" s="176"/>
      <c r="R289" s="176"/>
      <c r="S289" s="176"/>
      <c r="T289" s="177"/>
      <c r="AT289" s="171" t="s">
        <v>124</v>
      </c>
      <c r="AU289" s="171" t="s">
        <v>84</v>
      </c>
      <c r="AV289" s="13" t="s">
        <v>84</v>
      </c>
      <c r="AW289" s="13" t="s">
        <v>34</v>
      </c>
      <c r="AX289" s="13" t="s">
        <v>78</v>
      </c>
      <c r="AY289" s="171" t="s">
        <v>114</v>
      </c>
    </row>
    <row r="290" spans="1:65" s="14" customFormat="1">
      <c r="B290" s="178"/>
      <c r="D290" s="170" t="s">
        <v>124</v>
      </c>
      <c r="E290" s="179" t="s">
        <v>1</v>
      </c>
      <c r="F290" s="180" t="s">
        <v>126</v>
      </c>
      <c r="H290" s="181">
        <v>200</v>
      </c>
      <c r="I290" s="182"/>
      <c r="L290" s="178"/>
      <c r="M290" s="183"/>
      <c r="N290" s="184"/>
      <c r="O290" s="184"/>
      <c r="P290" s="184"/>
      <c r="Q290" s="184"/>
      <c r="R290" s="184"/>
      <c r="S290" s="184"/>
      <c r="T290" s="185"/>
      <c r="AT290" s="179" t="s">
        <v>124</v>
      </c>
      <c r="AU290" s="179" t="s">
        <v>84</v>
      </c>
      <c r="AV290" s="14" t="s">
        <v>127</v>
      </c>
      <c r="AW290" s="14" t="s">
        <v>34</v>
      </c>
      <c r="AX290" s="14" t="s">
        <v>21</v>
      </c>
      <c r="AY290" s="179" t="s">
        <v>114</v>
      </c>
    </row>
    <row r="291" spans="1:65" s="2" customFormat="1" ht="21.75" customHeight="1">
      <c r="A291" s="32"/>
      <c r="B291" s="155"/>
      <c r="C291" s="156" t="s">
        <v>344</v>
      </c>
      <c r="D291" s="156" t="s">
        <v>117</v>
      </c>
      <c r="E291" s="157" t="s">
        <v>345</v>
      </c>
      <c r="F291" s="158" t="s">
        <v>346</v>
      </c>
      <c r="G291" s="159" t="s">
        <v>120</v>
      </c>
      <c r="H291" s="160">
        <v>46</v>
      </c>
      <c r="I291" s="161"/>
      <c r="J291" s="160">
        <f>ROUND(I291*H291,3)</f>
        <v>0</v>
      </c>
      <c r="K291" s="158" t="s">
        <v>1</v>
      </c>
      <c r="L291" s="33"/>
      <c r="M291" s="162" t="s">
        <v>1</v>
      </c>
      <c r="N291" s="163" t="s">
        <v>43</v>
      </c>
      <c r="O291" s="58"/>
      <c r="P291" s="164">
        <f>O291*H291</f>
        <v>0</v>
      </c>
      <c r="Q291" s="164">
        <v>1.25E-3</v>
      </c>
      <c r="R291" s="164">
        <f>Q291*H291</f>
        <v>5.7500000000000002E-2</v>
      </c>
      <c r="S291" s="164">
        <v>0</v>
      </c>
      <c r="T291" s="165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6" t="s">
        <v>122</v>
      </c>
      <c r="AT291" s="166" t="s">
        <v>117</v>
      </c>
      <c r="AU291" s="166" t="s">
        <v>84</v>
      </c>
      <c r="AY291" s="17" t="s">
        <v>114</v>
      </c>
      <c r="BE291" s="167">
        <f>IF(N291="základní",J291,0)</f>
        <v>0</v>
      </c>
      <c r="BF291" s="167">
        <f>IF(N291="snížená",J291,0)</f>
        <v>0</v>
      </c>
      <c r="BG291" s="167">
        <f>IF(N291="zákl. přenesená",J291,0)</f>
        <v>0</v>
      </c>
      <c r="BH291" s="167">
        <f>IF(N291="sníž. přenesená",J291,0)</f>
        <v>0</v>
      </c>
      <c r="BI291" s="167">
        <f>IF(N291="nulová",J291,0)</f>
        <v>0</v>
      </c>
      <c r="BJ291" s="17" t="s">
        <v>21</v>
      </c>
      <c r="BK291" s="168">
        <f>ROUND(I291*H291,3)</f>
        <v>0</v>
      </c>
      <c r="BL291" s="17" t="s">
        <v>122</v>
      </c>
      <c r="BM291" s="166" t="s">
        <v>347</v>
      </c>
    </row>
    <row r="292" spans="1:65" s="15" customFormat="1" ht="22.5">
      <c r="B292" s="195"/>
      <c r="D292" s="170" t="s">
        <v>124</v>
      </c>
      <c r="E292" s="196" t="s">
        <v>1</v>
      </c>
      <c r="F292" s="197" t="s">
        <v>133</v>
      </c>
      <c r="H292" s="196" t="s">
        <v>1</v>
      </c>
      <c r="I292" s="198"/>
      <c r="L292" s="195"/>
      <c r="M292" s="199"/>
      <c r="N292" s="200"/>
      <c r="O292" s="200"/>
      <c r="P292" s="200"/>
      <c r="Q292" s="200"/>
      <c r="R292" s="200"/>
      <c r="S292" s="200"/>
      <c r="T292" s="201"/>
      <c r="AT292" s="196" t="s">
        <v>124</v>
      </c>
      <c r="AU292" s="196" t="s">
        <v>84</v>
      </c>
      <c r="AV292" s="15" t="s">
        <v>21</v>
      </c>
      <c r="AW292" s="15" t="s">
        <v>34</v>
      </c>
      <c r="AX292" s="15" t="s">
        <v>78</v>
      </c>
      <c r="AY292" s="196" t="s">
        <v>114</v>
      </c>
    </row>
    <row r="293" spans="1:65" s="13" customFormat="1">
      <c r="B293" s="169"/>
      <c r="D293" s="170" t="s">
        <v>124</v>
      </c>
      <c r="E293" s="171" t="s">
        <v>1</v>
      </c>
      <c r="F293" s="172" t="s">
        <v>348</v>
      </c>
      <c r="H293" s="173">
        <v>45.43</v>
      </c>
      <c r="I293" s="174"/>
      <c r="L293" s="169"/>
      <c r="M293" s="175"/>
      <c r="N293" s="176"/>
      <c r="O293" s="176"/>
      <c r="P293" s="176"/>
      <c r="Q293" s="176"/>
      <c r="R293" s="176"/>
      <c r="S293" s="176"/>
      <c r="T293" s="177"/>
      <c r="AT293" s="171" t="s">
        <v>124</v>
      </c>
      <c r="AU293" s="171" t="s">
        <v>84</v>
      </c>
      <c r="AV293" s="13" t="s">
        <v>84</v>
      </c>
      <c r="AW293" s="13" t="s">
        <v>34</v>
      </c>
      <c r="AX293" s="13" t="s">
        <v>78</v>
      </c>
      <c r="AY293" s="171" t="s">
        <v>114</v>
      </c>
    </row>
    <row r="294" spans="1:65" s="13" customFormat="1">
      <c r="B294" s="169"/>
      <c r="D294" s="170" t="s">
        <v>124</v>
      </c>
      <c r="E294" s="171" t="s">
        <v>1</v>
      </c>
      <c r="F294" s="172" t="s">
        <v>299</v>
      </c>
      <c r="H294" s="173">
        <v>0.56999999999999995</v>
      </c>
      <c r="I294" s="174"/>
      <c r="L294" s="169"/>
      <c r="M294" s="175"/>
      <c r="N294" s="176"/>
      <c r="O294" s="176"/>
      <c r="P294" s="176"/>
      <c r="Q294" s="176"/>
      <c r="R294" s="176"/>
      <c r="S294" s="176"/>
      <c r="T294" s="177"/>
      <c r="AT294" s="171" t="s">
        <v>124</v>
      </c>
      <c r="AU294" s="171" t="s">
        <v>84</v>
      </c>
      <c r="AV294" s="13" t="s">
        <v>84</v>
      </c>
      <c r="AW294" s="13" t="s">
        <v>34</v>
      </c>
      <c r="AX294" s="13" t="s">
        <v>78</v>
      </c>
      <c r="AY294" s="171" t="s">
        <v>114</v>
      </c>
    </row>
    <row r="295" spans="1:65" s="14" customFormat="1">
      <c r="B295" s="178"/>
      <c r="D295" s="170" t="s">
        <v>124</v>
      </c>
      <c r="E295" s="179" t="s">
        <v>1</v>
      </c>
      <c r="F295" s="180" t="s">
        <v>126</v>
      </c>
      <c r="H295" s="181">
        <v>46</v>
      </c>
      <c r="I295" s="182"/>
      <c r="L295" s="178"/>
      <c r="M295" s="183"/>
      <c r="N295" s="184"/>
      <c r="O295" s="184"/>
      <c r="P295" s="184"/>
      <c r="Q295" s="184"/>
      <c r="R295" s="184"/>
      <c r="S295" s="184"/>
      <c r="T295" s="185"/>
      <c r="AT295" s="179" t="s">
        <v>124</v>
      </c>
      <c r="AU295" s="179" t="s">
        <v>84</v>
      </c>
      <c r="AV295" s="14" t="s">
        <v>127</v>
      </c>
      <c r="AW295" s="14" t="s">
        <v>34</v>
      </c>
      <c r="AX295" s="14" t="s">
        <v>21</v>
      </c>
      <c r="AY295" s="179" t="s">
        <v>114</v>
      </c>
    </row>
    <row r="296" spans="1:65" s="2" customFormat="1" ht="21.75" customHeight="1">
      <c r="A296" s="32"/>
      <c r="B296" s="155"/>
      <c r="C296" s="156" t="s">
        <v>349</v>
      </c>
      <c r="D296" s="156" t="s">
        <v>117</v>
      </c>
      <c r="E296" s="157" t="s">
        <v>350</v>
      </c>
      <c r="F296" s="158" t="s">
        <v>351</v>
      </c>
      <c r="G296" s="159" t="s">
        <v>120</v>
      </c>
      <c r="H296" s="160">
        <v>14</v>
      </c>
      <c r="I296" s="161"/>
      <c r="J296" s="160">
        <f>ROUND(I296*H296,3)</f>
        <v>0</v>
      </c>
      <c r="K296" s="158" t="s">
        <v>1</v>
      </c>
      <c r="L296" s="33"/>
      <c r="M296" s="162" t="s">
        <v>1</v>
      </c>
      <c r="N296" s="163" t="s">
        <v>43</v>
      </c>
      <c r="O296" s="58"/>
      <c r="P296" s="164">
        <f>O296*H296</f>
        <v>0</v>
      </c>
      <c r="Q296" s="164">
        <v>1.25E-3</v>
      </c>
      <c r="R296" s="164">
        <f>Q296*H296</f>
        <v>1.7500000000000002E-2</v>
      </c>
      <c r="S296" s="164">
        <v>0</v>
      </c>
      <c r="T296" s="165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6" t="s">
        <v>122</v>
      </c>
      <c r="AT296" s="166" t="s">
        <v>117</v>
      </c>
      <c r="AU296" s="166" t="s">
        <v>84</v>
      </c>
      <c r="AY296" s="17" t="s">
        <v>114</v>
      </c>
      <c r="BE296" s="167">
        <f>IF(N296="základní",J296,0)</f>
        <v>0</v>
      </c>
      <c r="BF296" s="167">
        <f>IF(N296="snížená",J296,0)</f>
        <v>0</v>
      </c>
      <c r="BG296" s="167">
        <f>IF(N296="zákl. přenesená",J296,0)</f>
        <v>0</v>
      </c>
      <c r="BH296" s="167">
        <f>IF(N296="sníž. přenesená",J296,0)</f>
        <v>0</v>
      </c>
      <c r="BI296" s="167">
        <f>IF(N296="nulová",J296,0)</f>
        <v>0</v>
      </c>
      <c r="BJ296" s="17" t="s">
        <v>21</v>
      </c>
      <c r="BK296" s="168">
        <f>ROUND(I296*H296,3)</f>
        <v>0</v>
      </c>
      <c r="BL296" s="17" t="s">
        <v>122</v>
      </c>
      <c r="BM296" s="166" t="s">
        <v>352</v>
      </c>
    </row>
    <row r="297" spans="1:65" s="15" customFormat="1" ht="22.5">
      <c r="B297" s="195"/>
      <c r="D297" s="170" t="s">
        <v>124</v>
      </c>
      <c r="E297" s="196" t="s">
        <v>1</v>
      </c>
      <c r="F297" s="197" t="s">
        <v>133</v>
      </c>
      <c r="H297" s="196" t="s">
        <v>1</v>
      </c>
      <c r="I297" s="198"/>
      <c r="L297" s="195"/>
      <c r="M297" s="199"/>
      <c r="N297" s="200"/>
      <c r="O297" s="200"/>
      <c r="P297" s="200"/>
      <c r="Q297" s="200"/>
      <c r="R297" s="200"/>
      <c r="S297" s="200"/>
      <c r="T297" s="201"/>
      <c r="AT297" s="196" t="s">
        <v>124</v>
      </c>
      <c r="AU297" s="196" t="s">
        <v>84</v>
      </c>
      <c r="AV297" s="15" t="s">
        <v>21</v>
      </c>
      <c r="AW297" s="15" t="s">
        <v>34</v>
      </c>
      <c r="AX297" s="15" t="s">
        <v>78</v>
      </c>
      <c r="AY297" s="196" t="s">
        <v>114</v>
      </c>
    </row>
    <row r="298" spans="1:65" s="13" customFormat="1">
      <c r="B298" s="169"/>
      <c r="D298" s="170" t="s">
        <v>124</v>
      </c>
      <c r="E298" s="171" t="s">
        <v>1</v>
      </c>
      <c r="F298" s="172" t="s">
        <v>353</v>
      </c>
      <c r="H298" s="173">
        <v>13.13</v>
      </c>
      <c r="I298" s="174"/>
      <c r="L298" s="169"/>
      <c r="M298" s="175"/>
      <c r="N298" s="176"/>
      <c r="O298" s="176"/>
      <c r="P298" s="176"/>
      <c r="Q298" s="176"/>
      <c r="R298" s="176"/>
      <c r="S298" s="176"/>
      <c r="T298" s="177"/>
      <c r="AT298" s="171" t="s">
        <v>124</v>
      </c>
      <c r="AU298" s="171" t="s">
        <v>84</v>
      </c>
      <c r="AV298" s="13" t="s">
        <v>84</v>
      </c>
      <c r="AW298" s="13" t="s">
        <v>34</v>
      </c>
      <c r="AX298" s="13" t="s">
        <v>78</v>
      </c>
      <c r="AY298" s="171" t="s">
        <v>114</v>
      </c>
    </row>
    <row r="299" spans="1:65" s="13" customFormat="1">
      <c r="B299" s="169"/>
      <c r="D299" s="170" t="s">
        <v>124</v>
      </c>
      <c r="E299" s="171" t="s">
        <v>1</v>
      </c>
      <c r="F299" s="172" t="s">
        <v>354</v>
      </c>
      <c r="H299" s="173">
        <v>0.87</v>
      </c>
      <c r="I299" s="174"/>
      <c r="L299" s="169"/>
      <c r="M299" s="175"/>
      <c r="N299" s="176"/>
      <c r="O299" s="176"/>
      <c r="P299" s="176"/>
      <c r="Q299" s="176"/>
      <c r="R299" s="176"/>
      <c r="S299" s="176"/>
      <c r="T299" s="177"/>
      <c r="AT299" s="171" t="s">
        <v>124</v>
      </c>
      <c r="AU299" s="171" t="s">
        <v>84</v>
      </c>
      <c r="AV299" s="13" t="s">
        <v>84</v>
      </c>
      <c r="AW299" s="13" t="s">
        <v>34</v>
      </c>
      <c r="AX299" s="13" t="s">
        <v>78</v>
      </c>
      <c r="AY299" s="171" t="s">
        <v>114</v>
      </c>
    </row>
    <row r="300" spans="1:65" s="14" customFormat="1">
      <c r="B300" s="178"/>
      <c r="D300" s="170" t="s">
        <v>124</v>
      </c>
      <c r="E300" s="179" t="s">
        <v>1</v>
      </c>
      <c r="F300" s="180" t="s">
        <v>126</v>
      </c>
      <c r="H300" s="181">
        <v>14</v>
      </c>
      <c r="I300" s="182"/>
      <c r="L300" s="178"/>
      <c r="M300" s="183"/>
      <c r="N300" s="184"/>
      <c r="O300" s="184"/>
      <c r="P300" s="184"/>
      <c r="Q300" s="184"/>
      <c r="R300" s="184"/>
      <c r="S300" s="184"/>
      <c r="T300" s="185"/>
      <c r="AT300" s="179" t="s">
        <v>124</v>
      </c>
      <c r="AU300" s="179" t="s">
        <v>84</v>
      </c>
      <c r="AV300" s="14" t="s">
        <v>127</v>
      </c>
      <c r="AW300" s="14" t="s">
        <v>34</v>
      </c>
      <c r="AX300" s="14" t="s">
        <v>21</v>
      </c>
      <c r="AY300" s="179" t="s">
        <v>114</v>
      </c>
    </row>
    <row r="301" spans="1:65" s="2" customFormat="1" ht="21.75" customHeight="1">
      <c r="A301" s="32"/>
      <c r="B301" s="155"/>
      <c r="C301" s="156" t="s">
        <v>355</v>
      </c>
      <c r="D301" s="156" t="s">
        <v>117</v>
      </c>
      <c r="E301" s="157" t="s">
        <v>356</v>
      </c>
      <c r="F301" s="158" t="s">
        <v>357</v>
      </c>
      <c r="G301" s="159" t="s">
        <v>120</v>
      </c>
      <c r="H301" s="160">
        <v>86</v>
      </c>
      <c r="I301" s="161"/>
      <c r="J301" s="160">
        <f>ROUND(I301*H301,3)</f>
        <v>0</v>
      </c>
      <c r="K301" s="158" t="s">
        <v>1</v>
      </c>
      <c r="L301" s="33"/>
      <c r="M301" s="162" t="s">
        <v>1</v>
      </c>
      <c r="N301" s="163" t="s">
        <v>43</v>
      </c>
      <c r="O301" s="58"/>
      <c r="P301" s="164">
        <f>O301*H301</f>
        <v>0</v>
      </c>
      <c r="Q301" s="164">
        <v>3.64E-3</v>
      </c>
      <c r="R301" s="164">
        <f>Q301*H301</f>
        <v>0.31303999999999998</v>
      </c>
      <c r="S301" s="164">
        <v>0</v>
      </c>
      <c r="T301" s="165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6" t="s">
        <v>122</v>
      </c>
      <c r="AT301" s="166" t="s">
        <v>117</v>
      </c>
      <c r="AU301" s="166" t="s">
        <v>84</v>
      </c>
      <c r="AY301" s="17" t="s">
        <v>114</v>
      </c>
      <c r="BE301" s="167">
        <f>IF(N301="základní",J301,0)</f>
        <v>0</v>
      </c>
      <c r="BF301" s="167">
        <f>IF(N301="snížená",J301,0)</f>
        <v>0</v>
      </c>
      <c r="BG301" s="167">
        <f>IF(N301="zákl. přenesená",J301,0)</f>
        <v>0</v>
      </c>
      <c r="BH301" s="167">
        <f>IF(N301="sníž. přenesená",J301,0)</f>
        <v>0</v>
      </c>
      <c r="BI301" s="167">
        <f>IF(N301="nulová",J301,0)</f>
        <v>0</v>
      </c>
      <c r="BJ301" s="17" t="s">
        <v>21</v>
      </c>
      <c r="BK301" s="168">
        <f>ROUND(I301*H301,3)</f>
        <v>0</v>
      </c>
      <c r="BL301" s="17" t="s">
        <v>122</v>
      </c>
      <c r="BM301" s="166" t="s">
        <v>358</v>
      </c>
    </row>
    <row r="302" spans="1:65" s="15" customFormat="1" ht="22.5">
      <c r="B302" s="195"/>
      <c r="D302" s="170" t="s">
        <v>124</v>
      </c>
      <c r="E302" s="196" t="s">
        <v>1</v>
      </c>
      <c r="F302" s="197" t="s">
        <v>133</v>
      </c>
      <c r="H302" s="196" t="s">
        <v>1</v>
      </c>
      <c r="I302" s="198"/>
      <c r="L302" s="195"/>
      <c r="M302" s="199"/>
      <c r="N302" s="200"/>
      <c r="O302" s="200"/>
      <c r="P302" s="200"/>
      <c r="Q302" s="200"/>
      <c r="R302" s="200"/>
      <c r="S302" s="200"/>
      <c r="T302" s="201"/>
      <c r="AT302" s="196" t="s">
        <v>124</v>
      </c>
      <c r="AU302" s="196" t="s">
        <v>84</v>
      </c>
      <c r="AV302" s="15" t="s">
        <v>21</v>
      </c>
      <c r="AW302" s="15" t="s">
        <v>34</v>
      </c>
      <c r="AX302" s="15" t="s">
        <v>78</v>
      </c>
      <c r="AY302" s="196" t="s">
        <v>114</v>
      </c>
    </row>
    <row r="303" spans="1:65" s="13" customFormat="1">
      <c r="B303" s="169"/>
      <c r="D303" s="170" t="s">
        <v>124</v>
      </c>
      <c r="E303" s="171" t="s">
        <v>1</v>
      </c>
      <c r="F303" s="172" t="s">
        <v>359</v>
      </c>
      <c r="H303" s="173">
        <v>85.37</v>
      </c>
      <c r="I303" s="174"/>
      <c r="L303" s="169"/>
      <c r="M303" s="175"/>
      <c r="N303" s="176"/>
      <c r="O303" s="176"/>
      <c r="P303" s="176"/>
      <c r="Q303" s="176"/>
      <c r="R303" s="176"/>
      <c r="S303" s="176"/>
      <c r="T303" s="177"/>
      <c r="AT303" s="171" t="s">
        <v>124</v>
      </c>
      <c r="AU303" s="171" t="s">
        <v>84</v>
      </c>
      <c r="AV303" s="13" t="s">
        <v>84</v>
      </c>
      <c r="AW303" s="13" t="s">
        <v>34</v>
      </c>
      <c r="AX303" s="13" t="s">
        <v>78</v>
      </c>
      <c r="AY303" s="171" t="s">
        <v>114</v>
      </c>
    </row>
    <row r="304" spans="1:65" s="13" customFormat="1">
      <c r="B304" s="169"/>
      <c r="D304" s="170" t="s">
        <v>124</v>
      </c>
      <c r="E304" s="171" t="s">
        <v>1</v>
      </c>
      <c r="F304" s="172" t="s">
        <v>337</v>
      </c>
      <c r="H304" s="173">
        <v>0.63</v>
      </c>
      <c r="I304" s="174"/>
      <c r="L304" s="169"/>
      <c r="M304" s="175"/>
      <c r="N304" s="176"/>
      <c r="O304" s="176"/>
      <c r="P304" s="176"/>
      <c r="Q304" s="176"/>
      <c r="R304" s="176"/>
      <c r="S304" s="176"/>
      <c r="T304" s="177"/>
      <c r="AT304" s="171" t="s">
        <v>124</v>
      </c>
      <c r="AU304" s="171" t="s">
        <v>84</v>
      </c>
      <c r="AV304" s="13" t="s">
        <v>84</v>
      </c>
      <c r="AW304" s="13" t="s">
        <v>34</v>
      </c>
      <c r="AX304" s="13" t="s">
        <v>78</v>
      </c>
      <c r="AY304" s="171" t="s">
        <v>114</v>
      </c>
    </row>
    <row r="305" spans="1:65" s="14" customFormat="1">
      <c r="B305" s="178"/>
      <c r="D305" s="170" t="s">
        <v>124</v>
      </c>
      <c r="E305" s="179" t="s">
        <v>1</v>
      </c>
      <c r="F305" s="180" t="s">
        <v>126</v>
      </c>
      <c r="H305" s="181">
        <v>86</v>
      </c>
      <c r="I305" s="182"/>
      <c r="L305" s="178"/>
      <c r="M305" s="183"/>
      <c r="N305" s="184"/>
      <c r="O305" s="184"/>
      <c r="P305" s="184"/>
      <c r="Q305" s="184"/>
      <c r="R305" s="184"/>
      <c r="S305" s="184"/>
      <c r="T305" s="185"/>
      <c r="AT305" s="179" t="s">
        <v>124</v>
      </c>
      <c r="AU305" s="179" t="s">
        <v>84</v>
      </c>
      <c r="AV305" s="14" t="s">
        <v>127</v>
      </c>
      <c r="AW305" s="14" t="s">
        <v>34</v>
      </c>
      <c r="AX305" s="14" t="s">
        <v>21</v>
      </c>
      <c r="AY305" s="179" t="s">
        <v>114</v>
      </c>
    </row>
    <row r="306" spans="1:65" s="2" customFormat="1" ht="21.75" customHeight="1">
      <c r="A306" s="32"/>
      <c r="B306" s="155"/>
      <c r="C306" s="156" t="s">
        <v>360</v>
      </c>
      <c r="D306" s="156" t="s">
        <v>117</v>
      </c>
      <c r="E306" s="157" t="s">
        <v>361</v>
      </c>
      <c r="F306" s="158" t="s">
        <v>362</v>
      </c>
      <c r="G306" s="159" t="s">
        <v>120</v>
      </c>
      <c r="H306" s="160">
        <v>23</v>
      </c>
      <c r="I306" s="161"/>
      <c r="J306" s="160">
        <f>ROUND(I306*H306,3)</f>
        <v>0</v>
      </c>
      <c r="K306" s="158" t="s">
        <v>1</v>
      </c>
      <c r="L306" s="33"/>
      <c r="M306" s="162" t="s">
        <v>1</v>
      </c>
      <c r="N306" s="163" t="s">
        <v>43</v>
      </c>
      <c r="O306" s="58"/>
      <c r="P306" s="164">
        <f>O306*H306</f>
        <v>0</v>
      </c>
      <c r="Q306" s="164">
        <v>6.1000000000000004E-3</v>
      </c>
      <c r="R306" s="164">
        <f>Q306*H306</f>
        <v>0.14030000000000001</v>
      </c>
      <c r="S306" s="164">
        <v>0</v>
      </c>
      <c r="T306" s="165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6" t="s">
        <v>122</v>
      </c>
      <c r="AT306" s="166" t="s">
        <v>117</v>
      </c>
      <c r="AU306" s="166" t="s">
        <v>84</v>
      </c>
      <c r="AY306" s="17" t="s">
        <v>114</v>
      </c>
      <c r="BE306" s="167">
        <f>IF(N306="základní",J306,0)</f>
        <v>0</v>
      </c>
      <c r="BF306" s="167">
        <f>IF(N306="snížená",J306,0)</f>
        <v>0</v>
      </c>
      <c r="BG306" s="167">
        <f>IF(N306="zákl. přenesená",J306,0)</f>
        <v>0</v>
      </c>
      <c r="BH306" s="167">
        <f>IF(N306="sníž. přenesená",J306,0)</f>
        <v>0</v>
      </c>
      <c r="BI306" s="167">
        <f>IF(N306="nulová",J306,0)</f>
        <v>0</v>
      </c>
      <c r="BJ306" s="17" t="s">
        <v>21</v>
      </c>
      <c r="BK306" s="168">
        <f>ROUND(I306*H306,3)</f>
        <v>0</v>
      </c>
      <c r="BL306" s="17" t="s">
        <v>122</v>
      </c>
      <c r="BM306" s="166" t="s">
        <v>363</v>
      </c>
    </row>
    <row r="307" spans="1:65" s="15" customFormat="1" ht="22.5">
      <c r="B307" s="195"/>
      <c r="D307" s="170" t="s">
        <v>124</v>
      </c>
      <c r="E307" s="196" t="s">
        <v>1</v>
      </c>
      <c r="F307" s="197" t="s">
        <v>133</v>
      </c>
      <c r="H307" s="196" t="s">
        <v>1</v>
      </c>
      <c r="I307" s="198"/>
      <c r="L307" s="195"/>
      <c r="M307" s="199"/>
      <c r="N307" s="200"/>
      <c r="O307" s="200"/>
      <c r="P307" s="200"/>
      <c r="Q307" s="200"/>
      <c r="R307" s="200"/>
      <c r="S307" s="200"/>
      <c r="T307" s="201"/>
      <c r="AT307" s="196" t="s">
        <v>124</v>
      </c>
      <c r="AU307" s="196" t="s">
        <v>84</v>
      </c>
      <c r="AV307" s="15" t="s">
        <v>21</v>
      </c>
      <c r="AW307" s="15" t="s">
        <v>34</v>
      </c>
      <c r="AX307" s="15" t="s">
        <v>78</v>
      </c>
      <c r="AY307" s="196" t="s">
        <v>114</v>
      </c>
    </row>
    <row r="308" spans="1:65" s="13" customFormat="1">
      <c r="B308" s="169"/>
      <c r="D308" s="170" t="s">
        <v>124</v>
      </c>
      <c r="E308" s="171" t="s">
        <v>1</v>
      </c>
      <c r="F308" s="172" t="s">
        <v>364</v>
      </c>
      <c r="H308" s="173">
        <v>22.49</v>
      </c>
      <c r="I308" s="174"/>
      <c r="L308" s="169"/>
      <c r="M308" s="175"/>
      <c r="N308" s="176"/>
      <c r="O308" s="176"/>
      <c r="P308" s="176"/>
      <c r="Q308" s="176"/>
      <c r="R308" s="176"/>
      <c r="S308" s="176"/>
      <c r="T308" s="177"/>
      <c r="AT308" s="171" t="s">
        <v>124</v>
      </c>
      <c r="AU308" s="171" t="s">
        <v>84</v>
      </c>
      <c r="AV308" s="13" t="s">
        <v>84</v>
      </c>
      <c r="AW308" s="13" t="s">
        <v>34</v>
      </c>
      <c r="AX308" s="13" t="s">
        <v>78</v>
      </c>
      <c r="AY308" s="171" t="s">
        <v>114</v>
      </c>
    </row>
    <row r="309" spans="1:65" s="13" customFormat="1">
      <c r="B309" s="169"/>
      <c r="D309" s="170" t="s">
        <v>124</v>
      </c>
      <c r="E309" s="171" t="s">
        <v>1</v>
      </c>
      <c r="F309" s="172" t="s">
        <v>365</v>
      </c>
      <c r="H309" s="173">
        <v>0.51</v>
      </c>
      <c r="I309" s="174"/>
      <c r="L309" s="169"/>
      <c r="M309" s="175"/>
      <c r="N309" s="176"/>
      <c r="O309" s="176"/>
      <c r="P309" s="176"/>
      <c r="Q309" s="176"/>
      <c r="R309" s="176"/>
      <c r="S309" s="176"/>
      <c r="T309" s="177"/>
      <c r="AT309" s="171" t="s">
        <v>124</v>
      </c>
      <c r="AU309" s="171" t="s">
        <v>84</v>
      </c>
      <c r="AV309" s="13" t="s">
        <v>84</v>
      </c>
      <c r="AW309" s="13" t="s">
        <v>34</v>
      </c>
      <c r="AX309" s="13" t="s">
        <v>78</v>
      </c>
      <c r="AY309" s="171" t="s">
        <v>114</v>
      </c>
    </row>
    <row r="310" spans="1:65" s="14" customFormat="1">
      <c r="B310" s="178"/>
      <c r="D310" s="170" t="s">
        <v>124</v>
      </c>
      <c r="E310" s="179" t="s">
        <v>1</v>
      </c>
      <c r="F310" s="180" t="s">
        <v>126</v>
      </c>
      <c r="H310" s="181">
        <v>23</v>
      </c>
      <c r="I310" s="182"/>
      <c r="L310" s="178"/>
      <c r="M310" s="183"/>
      <c r="N310" s="184"/>
      <c r="O310" s="184"/>
      <c r="P310" s="184"/>
      <c r="Q310" s="184"/>
      <c r="R310" s="184"/>
      <c r="S310" s="184"/>
      <c r="T310" s="185"/>
      <c r="AT310" s="179" t="s">
        <v>124</v>
      </c>
      <c r="AU310" s="179" t="s">
        <v>84</v>
      </c>
      <c r="AV310" s="14" t="s">
        <v>127</v>
      </c>
      <c r="AW310" s="14" t="s">
        <v>34</v>
      </c>
      <c r="AX310" s="14" t="s">
        <v>21</v>
      </c>
      <c r="AY310" s="179" t="s">
        <v>114</v>
      </c>
    </row>
    <row r="311" spans="1:65" s="2" customFormat="1" ht="21.75" customHeight="1">
      <c r="A311" s="32"/>
      <c r="B311" s="155"/>
      <c r="C311" s="186" t="s">
        <v>366</v>
      </c>
      <c r="D311" s="186" t="s">
        <v>128</v>
      </c>
      <c r="E311" s="187" t="s">
        <v>367</v>
      </c>
      <c r="F311" s="188" t="s">
        <v>368</v>
      </c>
      <c r="G311" s="189" t="s">
        <v>369</v>
      </c>
      <c r="H311" s="190">
        <v>30</v>
      </c>
      <c r="I311" s="191"/>
      <c r="J311" s="190">
        <f>ROUND(I311*H311,3)</f>
        <v>0</v>
      </c>
      <c r="K311" s="188" t="s">
        <v>1</v>
      </c>
      <c r="L311" s="192"/>
      <c r="M311" s="193" t="s">
        <v>1</v>
      </c>
      <c r="N311" s="194" t="s">
        <v>43</v>
      </c>
      <c r="O311" s="58"/>
      <c r="P311" s="164">
        <f>O311*H311</f>
        <v>0</v>
      </c>
      <c r="Q311" s="164">
        <v>0</v>
      </c>
      <c r="R311" s="164">
        <f>Q311*H311</f>
        <v>0</v>
      </c>
      <c r="S311" s="164">
        <v>0</v>
      </c>
      <c r="T311" s="165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6" t="s">
        <v>131</v>
      </c>
      <c r="AT311" s="166" t="s">
        <v>128</v>
      </c>
      <c r="AU311" s="166" t="s">
        <v>84</v>
      </c>
      <c r="AY311" s="17" t="s">
        <v>114</v>
      </c>
      <c r="BE311" s="167">
        <f>IF(N311="základní",J311,0)</f>
        <v>0</v>
      </c>
      <c r="BF311" s="167">
        <f>IF(N311="snížená",J311,0)</f>
        <v>0</v>
      </c>
      <c r="BG311" s="167">
        <f>IF(N311="zákl. přenesená",J311,0)</f>
        <v>0</v>
      </c>
      <c r="BH311" s="167">
        <f>IF(N311="sníž. přenesená",J311,0)</f>
        <v>0</v>
      </c>
      <c r="BI311" s="167">
        <f>IF(N311="nulová",J311,0)</f>
        <v>0</v>
      </c>
      <c r="BJ311" s="17" t="s">
        <v>21</v>
      </c>
      <c r="BK311" s="168">
        <f>ROUND(I311*H311,3)</f>
        <v>0</v>
      </c>
      <c r="BL311" s="17" t="s">
        <v>122</v>
      </c>
      <c r="BM311" s="166" t="s">
        <v>370</v>
      </c>
    </row>
    <row r="312" spans="1:65" s="13" customFormat="1">
      <c r="B312" s="169"/>
      <c r="D312" s="170" t="s">
        <v>124</v>
      </c>
      <c r="E312" s="171" t="s">
        <v>1</v>
      </c>
      <c r="F312" s="172" t="s">
        <v>371</v>
      </c>
      <c r="H312" s="173">
        <v>30</v>
      </c>
      <c r="I312" s="174"/>
      <c r="L312" s="169"/>
      <c r="M312" s="175"/>
      <c r="N312" s="176"/>
      <c r="O312" s="176"/>
      <c r="P312" s="176"/>
      <c r="Q312" s="176"/>
      <c r="R312" s="176"/>
      <c r="S312" s="176"/>
      <c r="T312" s="177"/>
      <c r="AT312" s="171" t="s">
        <v>124</v>
      </c>
      <c r="AU312" s="171" t="s">
        <v>84</v>
      </c>
      <c r="AV312" s="13" t="s">
        <v>84</v>
      </c>
      <c r="AW312" s="13" t="s">
        <v>34</v>
      </c>
      <c r="AX312" s="13" t="s">
        <v>78</v>
      </c>
      <c r="AY312" s="171" t="s">
        <v>114</v>
      </c>
    </row>
    <row r="313" spans="1:65" s="14" customFormat="1">
      <c r="B313" s="178"/>
      <c r="D313" s="170" t="s">
        <v>124</v>
      </c>
      <c r="E313" s="179" t="s">
        <v>1</v>
      </c>
      <c r="F313" s="180" t="s">
        <v>126</v>
      </c>
      <c r="H313" s="181">
        <v>30</v>
      </c>
      <c r="I313" s="182"/>
      <c r="L313" s="178"/>
      <c r="M313" s="183"/>
      <c r="N313" s="184"/>
      <c r="O313" s="184"/>
      <c r="P313" s="184"/>
      <c r="Q313" s="184"/>
      <c r="R313" s="184"/>
      <c r="S313" s="184"/>
      <c r="T313" s="185"/>
      <c r="AT313" s="179" t="s">
        <v>124</v>
      </c>
      <c r="AU313" s="179" t="s">
        <v>84</v>
      </c>
      <c r="AV313" s="14" t="s">
        <v>127</v>
      </c>
      <c r="AW313" s="14" t="s">
        <v>34</v>
      </c>
      <c r="AX313" s="14" t="s">
        <v>21</v>
      </c>
      <c r="AY313" s="179" t="s">
        <v>114</v>
      </c>
    </row>
    <row r="314" spans="1:65" s="2" customFormat="1" ht="33" customHeight="1">
      <c r="A314" s="32"/>
      <c r="B314" s="155"/>
      <c r="C314" s="156" t="s">
        <v>372</v>
      </c>
      <c r="D314" s="156" t="s">
        <v>117</v>
      </c>
      <c r="E314" s="157" t="s">
        <v>373</v>
      </c>
      <c r="F314" s="158" t="s">
        <v>374</v>
      </c>
      <c r="G314" s="159" t="s">
        <v>120</v>
      </c>
      <c r="H314" s="160">
        <v>92</v>
      </c>
      <c r="I314" s="161"/>
      <c r="J314" s="160">
        <f>ROUND(I314*H314,3)</f>
        <v>0</v>
      </c>
      <c r="K314" s="158" t="s">
        <v>121</v>
      </c>
      <c r="L314" s="33"/>
      <c r="M314" s="162" t="s">
        <v>1</v>
      </c>
      <c r="N314" s="163" t="s">
        <v>43</v>
      </c>
      <c r="O314" s="58"/>
      <c r="P314" s="164">
        <f>O314*H314</f>
        <v>0</v>
      </c>
      <c r="Q314" s="164">
        <v>5.0000000000000002E-5</v>
      </c>
      <c r="R314" s="164">
        <f>Q314*H314</f>
        <v>4.5999999999999999E-3</v>
      </c>
      <c r="S314" s="164">
        <v>0</v>
      </c>
      <c r="T314" s="165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6" t="s">
        <v>122</v>
      </c>
      <c r="AT314" s="166" t="s">
        <v>117</v>
      </c>
      <c r="AU314" s="166" t="s">
        <v>84</v>
      </c>
      <c r="AY314" s="17" t="s">
        <v>114</v>
      </c>
      <c r="BE314" s="167">
        <f>IF(N314="základní",J314,0)</f>
        <v>0</v>
      </c>
      <c r="BF314" s="167">
        <f>IF(N314="snížená",J314,0)</f>
        <v>0</v>
      </c>
      <c r="BG314" s="167">
        <f>IF(N314="zákl. přenesená",J314,0)</f>
        <v>0</v>
      </c>
      <c r="BH314" s="167">
        <f>IF(N314="sníž. přenesená",J314,0)</f>
        <v>0</v>
      </c>
      <c r="BI314" s="167">
        <f>IF(N314="nulová",J314,0)</f>
        <v>0</v>
      </c>
      <c r="BJ314" s="17" t="s">
        <v>21</v>
      </c>
      <c r="BK314" s="168">
        <f>ROUND(I314*H314,3)</f>
        <v>0</v>
      </c>
      <c r="BL314" s="17" t="s">
        <v>122</v>
      </c>
      <c r="BM314" s="166" t="s">
        <v>375</v>
      </c>
    </row>
    <row r="315" spans="1:65" s="13" customFormat="1">
      <c r="B315" s="169"/>
      <c r="D315" s="170" t="s">
        <v>124</v>
      </c>
      <c r="E315" s="171" t="s">
        <v>1</v>
      </c>
      <c r="F315" s="172" t="s">
        <v>376</v>
      </c>
      <c r="H315" s="173">
        <v>92</v>
      </c>
      <c r="I315" s="174"/>
      <c r="L315" s="169"/>
      <c r="M315" s="175"/>
      <c r="N315" s="176"/>
      <c r="O315" s="176"/>
      <c r="P315" s="176"/>
      <c r="Q315" s="176"/>
      <c r="R315" s="176"/>
      <c r="S315" s="176"/>
      <c r="T315" s="177"/>
      <c r="AT315" s="171" t="s">
        <v>124</v>
      </c>
      <c r="AU315" s="171" t="s">
        <v>84</v>
      </c>
      <c r="AV315" s="13" t="s">
        <v>84</v>
      </c>
      <c r="AW315" s="13" t="s">
        <v>34</v>
      </c>
      <c r="AX315" s="13" t="s">
        <v>78</v>
      </c>
      <c r="AY315" s="171" t="s">
        <v>114</v>
      </c>
    </row>
    <row r="316" spans="1:65" s="14" customFormat="1">
      <c r="B316" s="178"/>
      <c r="D316" s="170" t="s">
        <v>124</v>
      </c>
      <c r="E316" s="179" t="s">
        <v>1</v>
      </c>
      <c r="F316" s="180" t="s">
        <v>126</v>
      </c>
      <c r="H316" s="181">
        <v>92</v>
      </c>
      <c r="I316" s="182"/>
      <c r="L316" s="178"/>
      <c r="M316" s="183"/>
      <c r="N316" s="184"/>
      <c r="O316" s="184"/>
      <c r="P316" s="184"/>
      <c r="Q316" s="184"/>
      <c r="R316" s="184"/>
      <c r="S316" s="184"/>
      <c r="T316" s="185"/>
      <c r="AT316" s="179" t="s">
        <v>124</v>
      </c>
      <c r="AU316" s="179" t="s">
        <v>84</v>
      </c>
      <c r="AV316" s="14" t="s">
        <v>127</v>
      </c>
      <c r="AW316" s="14" t="s">
        <v>34</v>
      </c>
      <c r="AX316" s="14" t="s">
        <v>21</v>
      </c>
      <c r="AY316" s="179" t="s">
        <v>114</v>
      </c>
    </row>
    <row r="317" spans="1:65" s="2" customFormat="1" ht="33" customHeight="1">
      <c r="A317" s="32"/>
      <c r="B317" s="155"/>
      <c r="C317" s="156" t="s">
        <v>377</v>
      </c>
      <c r="D317" s="156" t="s">
        <v>117</v>
      </c>
      <c r="E317" s="157" t="s">
        <v>378</v>
      </c>
      <c r="F317" s="158" t="s">
        <v>379</v>
      </c>
      <c r="G317" s="159" t="s">
        <v>120</v>
      </c>
      <c r="H317" s="160">
        <v>85</v>
      </c>
      <c r="I317" s="161"/>
      <c r="J317" s="160">
        <f>ROUND(I317*H317,3)</f>
        <v>0</v>
      </c>
      <c r="K317" s="158" t="s">
        <v>121</v>
      </c>
      <c r="L317" s="33"/>
      <c r="M317" s="162" t="s">
        <v>1</v>
      </c>
      <c r="N317" s="163" t="s">
        <v>43</v>
      </c>
      <c r="O317" s="58"/>
      <c r="P317" s="164">
        <f>O317*H317</f>
        <v>0</v>
      </c>
      <c r="Q317" s="164">
        <v>6.9999999999999994E-5</v>
      </c>
      <c r="R317" s="164">
        <f>Q317*H317</f>
        <v>5.9499999999999996E-3</v>
      </c>
      <c r="S317" s="164">
        <v>0</v>
      </c>
      <c r="T317" s="165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6" t="s">
        <v>122</v>
      </c>
      <c r="AT317" s="166" t="s">
        <v>117</v>
      </c>
      <c r="AU317" s="166" t="s">
        <v>84</v>
      </c>
      <c r="AY317" s="17" t="s">
        <v>114</v>
      </c>
      <c r="BE317" s="167">
        <f>IF(N317="základní",J317,0)</f>
        <v>0</v>
      </c>
      <c r="BF317" s="167">
        <f>IF(N317="snížená",J317,0)</f>
        <v>0</v>
      </c>
      <c r="BG317" s="167">
        <f>IF(N317="zákl. přenesená",J317,0)</f>
        <v>0</v>
      </c>
      <c r="BH317" s="167">
        <f>IF(N317="sníž. přenesená",J317,0)</f>
        <v>0</v>
      </c>
      <c r="BI317" s="167">
        <f>IF(N317="nulová",J317,0)</f>
        <v>0</v>
      </c>
      <c r="BJ317" s="17" t="s">
        <v>21</v>
      </c>
      <c r="BK317" s="168">
        <f>ROUND(I317*H317,3)</f>
        <v>0</v>
      </c>
      <c r="BL317" s="17" t="s">
        <v>122</v>
      </c>
      <c r="BM317" s="166" t="s">
        <v>380</v>
      </c>
    </row>
    <row r="318" spans="1:65" s="15" customFormat="1">
      <c r="B318" s="195"/>
      <c r="D318" s="170" t="s">
        <v>124</v>
      </c>
      <c r="E318" s="196" t="s">
        <v>1</v>
      </c>
      <c r="F318" s="197" t="s">
        <v>381</v>
      </c>
      <c r="H318" s="196" t="s">
        <v>1</v>
      </c>
      <c r="I318" s="198"/>
      <c r="L318" s="195"/>
      <c r="M318" s="199"/>
      <c r="N318" s="200"/>
      <c r="O318" s="200"/>
      <c r="P318" s="200"/>
      <c r="Q318" s="200"/>
      <c r="R318" s="200"/>
      <c r="S318" s="200"/>
      <c r="T318" s="201"/>
      <c r="AT318" s="196" t="s">
        <v>124</v>
      </c>
      <c r="AU318" s="196" t="s">
        <v>84</v>
      </c>
      <c r="AV318" s="15" t="s">
        <v>21</v>
      </c>
      <c r="AW318" s="15" t="s">
        <v>34</v>
      </c>
      <c r="AX318" s="15" t="s">
        <v>78</v>
      </c>
      <c r="AY318" s="196" t="s">
        <v>114</v>
      </c>
    </row>
    <row r="319" spans="1:65" s="13" customFormat="1">
      <c r="B319" s="169"/>
      <c r="D319" s="170" t="s">
        <v>124</v>
      </c>
      <c r="E319" s="171" t="s">
        <v>1</v>
      </c>
      <c r="F319" s="172" t="s">
        <v>382</v>
      </c>
      <c r="H319" s="173">
        <v>85</v>
      </c>
      <c r="I319" s="174"/>
      <c r="L319" s="169"/>
      <c r="M319" s="175"/>
      <c r="N319" s="176"/>
      <c r="O319" s="176"/>
      <c r="P319" s="176"/>
      <c r="Q319" s="176"/>
      <c r="R319" s="176"/>
      <c r="S319" s="176"/>
      <c r="T319" s="177"/>
      <c r="AT319" s="171" t="s">
        <v>124</v>
      </c>
      <c r="AU319" s="171" t="s">
        <v>84</v>
      </c>
      <c r="AV319" s="13" t="s">
        <v>84</v>
      </c>
      <c r="AW319" s="13" t="s">
        <v>34</v>
      </c>
      <c r="AX319" s="13" t="s">
        <v>78</v>
      </c>
      <c r="AY319" s="171" t="s">
        <v>114</v>
      </c>
    </row>
    <row r="320" spans="1:65" s="14" customFormat="1">
      <c r="B320" s="178"/>
      <c r="D320" s="170" t="s">
        <v>124</v>
      </c>
      <c r="E320" s="179" t="s">
        <v>1</v>
      </c>
      <c r="F320" s="180" t="s">
        <v>126</v>
      </c>
      <c r="H320" s="181">
        <v>85</v>
      </c>
      <c r="I320" s="182"/>
      <c r="L320" s="178"/>
      <c r="M320" s="183"/>
      <c r="N320" s="184"/>
      <c r="O320" s="184"/>
      <c r="P320" s="184"/>
      <c r="Q320" s="184"/>
      <c r="R320" s="184"/>
      <c r="S320" s="184"/>
      <c r="T320" s="185"/>
      <c r="AT320" s="179" t="s">
        <v>124</v>
      </c>
      <c r="AU320" s="179" t="s">
        <v>84</v>
      </c>
      <c r="AV320" s="14" t="s">
        <v>127</v>
      </c>
      <c r="AW320" s="14" t="s">
        <v>34</v>
      </c>
      <c r="AX320" s="14" t="s">
        <v>21</v>
      </c>
      <c r="AY320" s="179" t="s">
        <v>114</v>
      </c>
    </row>
    <row r="321" spans="1:65" s="2" customFormat="1" ht="33" customHeight="1">
      <c r="A321" s="32"/>
      <c r="B321" s="155"/>
      <c r="C321" s="156" t="s">
        <v>383</v>
      </c>
      <c r="D321" s="156" t="s">
        <v>117</v>
      </c>
      <c r="E321" s="157" t="s">
        <v>384</v>
      </c>
      <c r="F321" s="158" t="s">
        <v>385</v>
      </c>
      <c r="G321" s="159" t="s">
        <v>120</v>
      </c>
      <c r="H321" s="160">
        <v>77</v>
      </c>
      <c r="I321" s="161"/>
      <c r="J321" s="160">
        <f>ROUND(I321*H321,3)</f>
        <v>0</v>
      </c>
      <c r="K321" s="158" t="s">
        <v>121</v>
      </c>
      <c r="L321" s="33"/>
      <c r="M321" s="162" t="s">
        <v>1</v>
      </c>
      <c r="N321" s="163" t="s">
        <v>43</v>
      </c>
      <c r="O321" s="58"/>
      <c r="P321" s="164">
        <f>O321*H321</f>
        <v>0</v>
      </c>
      <c r="Q321" s="164">
        <v>8.0000000000000007E-5</v>
      </c>
      <c r="R321" s="164">
        <f>Q321*H321</f>
        <v>6.1600000000000005E-3</v>
      </c>
      <c r="S321" s="164">
        <v>0</v>
      </c>
      <c r="T321" s="165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6" t="s">
        <v>122</v>
      </c>
      <c r="AT321" s="166" t="s">
        <v>117</v>
      </c>
      <c r="AU321" s="166" t="s">
        <v>84</v>
      </c>
      <c r="AY321" s="17" t="s">
        <v>114</v>
      </c>
      <c r="BE321" s="167">
        <f>IF(N321="základní",J321,0)</f>
        <v>0</v>
      </c>
      <c r="BF321" s="167">
        <f>IF(N321="snížená",J321,0)</f>
        <v>0</v>
      </c>
      <c r="BG321" s="167">
        <f>IF(N321="zákl. přenesená",J321,0)</f>
        <v>0</v>
      </c>
      <c r="BH321" s="167">
        <f>IF(N321="sníž. přenesená",J321,0)</f>
        <v>0</v>
      </c>
      <c r="BI321" s="167">
        <f>IF(N321="nulová",J321,0)</f>
        <v>0</v>
      </c>
      <c r="BJ321" s="17" t="s">
        <v>21</v>
      </c>
      <c r="BK321" s="168">
        <f>ROUND(I321*H321,3)</f>
        <v>0</v>
      </c>
      <c r="BL321" s="17" t="s">
        <v>122</v>
      </c>
      <c r="BM321" s="166" t="s">
        <v>386</v>
      </c>
    </row>
    <row r="322" spans="1:65" s="15" customFormat="1">
      <c r="B322" s="195"/>
      <c r="D322" s="170" t="s">
        <v>124</v>
      </c>
      <c r="E322" s="196" t="s">
        <v>1</v>
      </c>
      <c r="F322" s="197" t="s">
        <v>381</v>
      </c>
      <c r="H322" s="196" t="s">
        <v>1</v>
      </c>
      <c r="I322" s="198"/>
      <c r="L322" s="195"/>
      <c r="M322" s="199"/>
      <c r="N322" s="200"/>
      <c r="O322" s="200"/>
      <c r="P322" s="200"/>
      <c r="Q322" s="200"/>
      <c r="R322" s="200"/>
      <c r="S322" s="200"/>
      <c r="T322" s="201"/>
      <c r="AT322" s="196" t="s">
        <v>124</v>
      </c>
      <c r="AU322" s="196" t="s">
        <v>84</v>
      </c>
      <c r="AV322" s="15" t="s">
        <v>21</v>
      </c>
      <c r="AW322" s="15" t="s">
        <v>34</v>
      </c>
      <c r="AX322" s="15" t="s">
        <v>78</v>
      </c>
      <c r="AY322" s="196" t="s">
        <v>114</v>
      </c>
    </row>
    <row r="323" spans="1:65" s="13" customFormat="1">
      <c r="B323" s="169"/>
      <c r="D323" s="170" t="s">
        <v>124</v>
      </c>
      <c r="E323" s="171" t="s">
        <v>1</v>
      </c>
      <c r="F323" s="172" t="s">
        <v>387</v>
      </c>
      <c r="H323" s="173">
        <v>77</v>
      </c>
      <c r="I323" s="174"/>
      <c r="L323" s="169"/>
      <c r="M323" s="175"/>
      <c r="N323" s="176"/>
      <c r="O323" s="176"/>
      <c r="P323" s="176"/>
      <c r="Q323" s="176"/>
      <c r="R323" s="176"/>
      <c r="S323" s="176"/>
      <c r="T323" s="177"/>
      <c r="AT323" s="171" t="s">
        <v>124</v>
      </c>
      <c r="AU323" s="171" t="s">
        <v>84</v>
      </c>
      <c r="AV323" s="13" t="s">
        <v>84</v>
      </c>
      <c r="AW323" s="13" t="s">
        <v>34</v>
      </c>
      <c r="AX323" s="13" t="s">
        <v>78</v>
      </c>
      <c r="AY323" s="171" t="s">
        <v>114</v>
      </c>
    </row>
    <row r="324" spans="1:65" s="14" customFormat="1">
      <c r="B324" s="178"/>
      <c r="D324" s="170" t="s">
        <v>124</v>
      </c>
      <c r="E324" s="179" t="s">
        <v>1</v>
      </c>
      <c r="F324" s="180" t="s">
        <v>126</v>
      </c>
      <c r="H324" s="181">
        <v>77</v>
      </c>
      <c r="I324" s="182"/>
      <c r="L324" s="178"/>
      <c r="M324" s="183"/>
      <c r="N324" s="184"/>
      <c r="O324" s="184"/>
      <c r="P324" s="184"/>
      <c r="Q324" s="184"/>
      <c r="R324" s="184"/>
      <c r="S324" s="184"/>
      <c r="T324" s="185"/>
      <c r="AT324" s="179" t="s">
        <v>124</v>
      </c>
      <c r="AU324" s="179" t="s">
        <v>84</v>
      </c>
      <c r="AV324" s="14" t="s">
        <v>127</v>
      </c>
      <c r="AW324" s="14" t="s">
        <v>34</v>
      </c>
      <c r="AX324" s="14" t="s">
        <v>21</v>
      </c>
      <c r="AY324" s="179" t="s">
        <v>114</v>
      </c>
    </row>
    <row r="325" spans="1:65" s="2" customFormat="1" ht="33" customHeight="1">
      <c r="A325" s="32"/>
      <c r="B325" s="155"/>
      <c r="C325" s="156" t="s">
        <v>388</v>
      </c>
      <c r="D325" s="156" t="s">
        <v>117</v>
      </c>
      <c r="E325" s="157" t="s">
        <v>389</v>
      </c>
      <c r="F325" s="158" t="s">
        <v>390</v>
      </c>
      <c r="G325" s="159" t="s">
        <v>120</v>
      </c>
      <c r="H325" s="160">
        <v>29</v>
      </c>
      <c r="I325" s="161"/>
      <c r="J325" s="160">
        <f>ROUND(I325*H325,3)</f>
        <v>0</v>
      </c>
      <c r="K325" s="158" t="s">
        <v>121</v>
      </c>
      <c r="L325" s="33"/>
      <c r="M325" s="162" t="s">
        <v>1</v>
      </c>
      <c r="N325" s="163" t="s">
        <v>43</v>
      </c>
      <c r="O325" s="58"/>
      <c r="P325" s="164">
        <f>O325*H325</f>
        <v>0</v>
      </c>
      <c r="Q325" s="164">
        <v>9.0000000000000006E-5</v>
      </c>
      <c r="R325" s="164">
        <f>Q325*H325</f>
        <v>2.6100000000000003E-3</v>
      </c>
      <c r="S325" s="164">
        <v>0</v>
      </c>
      <c r="T325" s="165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6" t="s">
        <v>122</v>
      </c>
      <c r="AT325" s="166" t="s">
        <v>117</v>
      </c>
      <c r="AU325" s="166" t="s">
        <v>84</v>
      </c>
      <c r="AY325" s="17" t="s">
        <v>114</v>
      </c>
      <c r="BE325" s="167">
        <f>IF(N325="základní",J325,0)</f>
        <v>0</v>
      </c>
      <c r="BF325" s="167">
        <f>IF(N325="snížená",J325,0)</f>
        <v>0</v>
      </c>
      <c r="BG325" s="167">
        <f>IF(N325="zákl. přenesená",J325,0)</f>
        <v>0</v>
      </c>
      <c r="BH325" s="167">
        <f>IF(N325="sníž. přenesená",J325,0)</f>
        <v>0</v>
      </c>
      <c r="BI325" s="167">
        <f>IF(N325="nulová",J325,0)</f>
        <v>0</v>
      </c>
      <c r="BJ325" s="17" t="s">
        <v>21</v>
      </c>
      <c r="BK325" s="168">
        <f>ROUND(I325*H325,3)</f>
        <v>0</v>
      </c>
      <c r="BL325" s="17" t="s">
        <v>122</v>
      </c>
      <c r="BM325" s="166" t="s">
        <v>391</v>
      </c>
    </row>
    <row r="326" spans="1:65" s="15" customFormat="1">
      <c r="B326" s="195"/>
      <c r="D326" s="170" t="s">
        <v>124</v>
      </c>
      <c r="E326" s="196" t="s">
        <v>1</v>
      </c>
      <c r="F326" s="197" t="s">
        <v>381</v>
      </c>
      <c r="H326" s="196" t="s">
        <v>1</v>
      </c>
      <c r="I326" s="198"/>
      <c r="L326" s="195"/>
      <c r="M326" s="199"/>
      <c r="N326" s="200"/>
      <c r="O326" s="200"/>
      <c r="P326" s="200"/>
      <c r="Q326" s="200"/>
      <c r="R326" s="200"/>
      <c r="S326" s="200"/>
      <c r="T326" s="201"/>
      <c r="AT326" s="196" t="s">
        <v>124</v>
      </c>
      <c r="AU326" s="196" t="s">
        <v>84</v>
      </c>
      <c r="AV326" s="15" t="s">
        <v>21</v>
      </c>
      <c r="AW326" s="15" t="s">
        <v>34</v>
      </c>
      <c r="AX326" s="15" t="s">
        <v>78</v>
      </c>
      <c r="AY326" s="196" t="s">
        <v>114</v>
      </c>
    </row>
    <row r="327" spans="1:65" s="13" customFormat="1">
      <c r="B327" s="169"/>
      <c r="D327" s="170" t="s">
        <v>124</v>
      </c>
      <c r="E327" s="171" t="s">
        <v>1</v>
      </c>
      <c r="F327" s="172" t="s">
        <v>392</v>
      </c>
      <c r="H327" s="173">
        <v>27.46</v>
      </c>
      <c r="I327" s="174"/>
      <c r="L327" s="169"/>
      <c r="M327" s="175"/>
      <c r="N327" s="176"/>
      <c r="O327" s="176"/>
      <c r="P327" s="176"/>
      <c r="Q327" s="176"/>
      <c r="R327" s="176"/>
      <c r="S327" s="176"/>
      <c r="T327" s="177"/>
      <c r="AT327" s="171" t="s">
        <v>124</v>
      </c>
      <c r="AU327" s="171" t="s">
        <v>84</v>
      </c>
      <c r="AV327" s="13" t="s">
        <v>84</v>
      </c>
      <c r="AW327" s="13" t="s">
        <v>34</v>
      </c>
      <c r="AX327" s="13" t="s">
        <v>78</v>
      </c>
      <c r="AY327" s="171" t="s">
        <v>114</v>
      </c>
    </row>
    <row r="328" spans="1:65" s="13" customFormat="1">
      <c r="B328" s="169"/>
      <c r="D328" s="170" t="s">
        <v>124</v>
      </c>
      <c r="E328" s="171" t="s">
        <v>1</v>
      </c>
      <c r="F328" s="172" t="s">
        <v>393</v>
      </c>
      <c r="H328" s="173">
        <v>1.54</v>
      </c>
      <c r="I328" s="174"/>
      <c r="L328" s="169"/>
      <c r="M328" s="175"/>
      <c r="N328" s="176"/>
      <c r="O328" s="176"/>
      <c r="P328" s="176"/>
      <c r="Q328" s="176"/>
      <c r="R328" s="176"/>
      <c r="S328" s="176"/>
      <c r="T328" s="177"/>
      <c r="AT328" s="171" t="s">
        <v>124</v>
      </c>
      <c r="AU328" s="171" t="s">
        <v>84</v>
      </c>
      <c r="AV328" s="13" t="s">
        <v>84</v>
      </c>
      <c r="AW328" s="13" t="s">
        <v>34</v>
      </c>
      <c r="AX328" s="13" t="s">
        <v>78</v>
      </c>
      <c r="AY328" s="171" t="s">
        <v>114</v>
      </c>
    </row>
    <row r="329" spans="1:65" s="14" customFormat="1">
      <c r="B329" s="178"/>
      <c r="D329" s="170" t="s">
        <v>124</v>
      </c>
      <c r="E329" s="179" t="s">
        <v>1</v>
      </c>
      <c r="F329" s="180" t="s">
        <v>126</v>
      </c>
      <c r="H329" s="181">
        <v>29</v>
      </c>
      <c r="I329" s="182"/>
      <c r="L329" s="178"/>
      <c r="M329" s="183"/>
      <c r="N329" s="184"/>
      <c r="O329" s="184"/>
      <c r="P329" s="184"/>
      <c r="Q329" s="184"/>
      <c r="R329" s="184"/>
      <c r="S329" s="184"/>
      <c r="T329" s="185"/>
      <c r="AT329" s="179" t="s">
        <v>124</v>
      </c>
      <c r="AU329" s="179" t="s">
        <v>84</v>
      </c>
      <c r="AV329" s="14" t="s">
        <v>127</v>
      </c>
      <c r="AW329" s="14" t="s">
        <v>34</v>
      </c>
      <c r="AX329" s="14" t="s">
        <v>21</v>
      </c>
      <c r="AY329" s="179" t="s">
        <v>114</v>
      </c>
    </row>
    <row r="330" spans="1:65" s="2" customFormat="1" ht="16.5" customHeight="1">
      <c r="A330" s="32"/>
      <c r="B330" s="155"/>
      <c r="C330" s="156" t="s">
        <v>394</v>
      </c>
      <c r="D330" s="156" t="s">
        <v>117</v>
      </c>
      <c r="E330" s="157" t="s">
        <v>395</v>
      </c>
      <c r="F330" s="158" t="s">
        <v>396</v>
      </c>
      <c r="G330" s="159" t="s">
        <v>120</v>
      </c>
      <c r="H330" s="160">
        <v>146</v>
      </c>
      <c r="I330" s="161"/>
      <c r="J330" s="160">
        <f>ROUND(I330*H330,3)</f>
        <v>0</v>
      </c>
      <c r="K330" s="158" t="s">
        <v>121</v>
      </c>
      <c r="L330" s="33"/>
      <c r="M330" s="162" t="s">
        <v>1</v>
      </c>
      <c r="N330" s="163" t="s">
        <v>43</v>
      </c>
      <c r="O330" s="58"/>
      <c r="P330" s="164">
        <f>O330*H330</f>
        <v>0</v>
      </c>
      <c r="Q330" s="164">
        <v>1.92E-3</v>
      </c>
      <c r="R330" s="164">
        <f>Q330*H330</f>
        <v>0.28032000000000001</v>
      </c>
      <c r="S330" s="164">
        <v>0</v>
      </c>
      <c r="T330" s="165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6" t="s">
        <v>122</v>
      </c>
      <c r="AT330" s="166" t="s">
        <v>117</v>
      </c>
      <c r="AU330" s="166" t="s">
        <v>84</v>
      </c>
      <c r="AY330" s="17" t="s">
        <v>114</v>
      </c>
      <c r="BE330" s="167">
        <f>IF(N330="základní",J330,0)</f>
        <v>0</v>
      </c>
      <c r="BF330" s="167">
        <f>IF(N330="snížená",J330,0)</f>
        <v>0</v>
      </c>
      <c r="BG330" s="167">
        <f>IF(N330="zákl. přenesená",J330,0)</f>
        <v>0</v>
      </c>
      <c r="BH330" s="167">
        <f>IF(N330="sníž. přenesená",J330,0)</f>
        <v>0</v>
      </c>
      <c r="BI330" s="167">
        <f>IF(N330="nulová",J330,0)</f>
        <v>0</v>
      </c>
      <c r="BJ330" s="17" t="s">
        <v>21</v>
      </c>
      <c r="BK330" s="168">
        <f>ROUND(I330*H330,3)</f>
        <v>0</v>
      </c>
      <c r="BL330" s="17" t="s">
        <v>122</v>
      </c>
      <c r="BM330" s="166" t="s">
        <v>397</v>
      </c>
    </row>
    <row r="331" spans="1:65" s="13" customFormat="1">
      <c r="B331" s="169"/>
      <c r="D331" s="170" t="s">
        <v>124</v>
      </c>
      <c r="E331" s="171" t="s">
        <v>1</v>
      </c>
      <c r="F331" s="172" t="s">
        <v>398</v>
      </c>
      <c r="H331" s="173">
        <v>146</v>
      </c>
      <c r="I331" s="174"/>
      <c r="L331" s="169"/>
      <c r="M331" s="175"/>
      <c r="N331" s="176"/>
      <c r="O331" s="176"/>
      <c r="P331" s="176"/>
      <c r="Q331" s="176"/>
      <c r="R331" s="176"/>
      <c r="S331" s="176"/>
      <c r="T331" s="177"/>
      <c r="AT331" s="171" t="s">
        <v>124</v>
      </c>
      <c r="AU331" s="171" t="s">
        <v>84</v>
      </c>
      <c r="AV331" s="13" t="s">
        <v>84</v>
      </c>
      <c r="AW331" s="13" t="s">
        <v>34</v>
      </c>
      <c r="AX331" s="13" t="s">
        <v>78</v>
      </c>
      <c r="AY331" s="171" t="s">
        <v>114</v>
      </c>
    </row>
    <row r="332" spans="1:65" s="14" customFormat="1">
      <c r="B332" s="178"/>
      <c r="D332" s="170" t="s">
        <v>124</v>
      </c>
      <c r="E332" s="179" t="s">
        <v>1</v>
      </c>
      <c r="F332" s="180" t="s">
        <v>126</v>
      </c>
      <c r="H332" s="181">
        <v>146</v>
      </c>
      <c r="I332" s="182"/>
      <c r="L332" s="178"/>
      <c r="M332" s="183"/>
      <c r="N332" s="184"/>
      <c r="O332" s="184"/>
      <c r="P332" s="184"/>
      <c r="Q332" s="184"/>
      <c r="R332" s="184"/>
      <c r="S332" s="184"/>
      <c r="T332" s="185"/>
      <c r="AT332" s="179" t="s">
        <v>124</v>
      </c>
      <c r="AU332" s="179" t="s">
        <v>84</v>
      </c>
      <c r="AV332" s="14" t="s">
        <v>127</v>
      </c>
      <c r="AW332" s="14" t="s">
        <v>34</v>
      </c>
      <c r="AX332" s="14" t="s">
        <v>21</v>
      </c>
      <c r="AY332" s="179" t="s">
        <v>114</v>
      </c>
    </row>
    <row r="333" spans="1:65" s="2" customFormat="1" ht="16.5" customHeight="1">
      <c r="A333" s="32"/>
      <c r="B333" s="155"/>
      <c r="C333" s="156" t="s">
        <v>399</v>
      </c>
      <c r="D333" s="156" t="s">
        <v>117</v>
      </c>
      <c r="E333" s="157" t="s">
        <v>400</v>
      </c>
      <c r="F333" s="158" t="s">
        <v>401</v>
      </c>
      <c r="G333" s="159" t="s">
        <v>120</v>
      </c>
      <c r="H333" s="160">
        <v>34</v>
      </c>
      <c r="I333" s="161"/>
      <c r="J333" s="160">
        <f>ROUND(I333*H333,3)</f>
        <v>0</v>
      </c>
      <c r="K333" s="158" t="s">
        <v>121</v>
      </c>
      <c r="L333" s="33"/>
      <c r="M333" s="162" t="s">
        <v>1</v>
      </c>
      <c r="N333" s="163" t="s">
        <v>43</v>
      </c>
      <c r="O333" s="58"/>
      <c r="P333" s="164">
        <f>O333*H333</f>
        <v>0</v>
      </c>
      <c r="Q333" s="164">
        <v>2.4199999999999998E-3</v>
      </c>
      <c r="R333" s="164">
        <f>Q333*H333</f>
        <v>8.2279999999999992E-2</v>
      </c>
      <c r="S333" s="164">
        <v>0</v>
      </c>
      <c r="T333" s="165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6" t="s">
        <v>122</v>
      </c>
      <c r="AT333" s="166" t="s">
        <v>117</v>
      </c>
      <c r="AU333" s="166" t="s">
        <v>84</v>
      </c>
      <c r="AY333" s="17" t="s">
        <v>114</v>
      </c>
      <c r="BE333" s="167">
        <f>IF(N333="základní",J333,0)</f>
        <v>0</v>
      </c>
      <c r="BF333" s="167">
        <f>IF(N333="snížená",J333,0)</f>
        <v>0</v>
      </c>
      <c r="BG333" s="167">
        <f>IF(N333="zákl. přenesená",J333,0)</f>
        <v>0</v>
      </c>
      <c r="BH333" s="167">
        <f>IF(N333="sníž. přenesená",J333,0)</f>
        <v>0</v>
      </c>
      <c r="BI333" s="167">
        <f>IF(N333="nulová",J333,0)</f>
        <v>0</v>
      </c>
      <c r="BJ333" s="17" t="s">
        <v>21</v>
      </c>
      <c r="BK333" s="168">
        <f>ROUND(I333*H333,3)</f>
        <v>0</v>
      </c>
      <c r="BL333" s="17" t="s">
        <v>122</v>
      </c>
      <c r="BM333" s="166" t="s">
        <v>402</v>
      </c>
    </row>
    <row r="334" spans="1:65" s="13" customFormat="1">
      <c r="B334" s="169"/>
      <c r="D334" s="170" t="s">
        <v>124</v>
      </c>
      <c r="E334" s="171" t="s">
        <v>1</v>
      </c>
      <c r="F334" s="172" t="s">
        <v>403</v>
      </c>
      <c r="H334" s="173">
        <v>34</v>
      </c>
      <c r="I334" s="174"/>
      <c r="L334" s="169"/>
      <c r="M334" s="175"/>
      <c r="N334" s="176"/>
      <c r="O334" s="176"/>
      <c r="P334" s="176"/>
      <c r="Q334" s="176"/>
      <c r="R334" s="176"/>
      <c r="S334" s="176"/>
      <c r="T334" s="177"/>
      <c r="AT334" s="171" t="s">
        <v>124</v>
      </c>
      <c r="AU334" s="171" t="s">
        <v>84</v>
      </c>
      <c r="AV334" s="13" t="s">
        <v>84</v>
      </c>
      <c r="AW334" s="13" t="s">
        <v>34</v>
      </c>
      <c r="AX334" s="13" t="s">
        <v>78</v>
      </c>
      <c r="AY334" s="171" t="s">
        <v>114</v>
      </c>
    </row>
    <row r="335" spans="1:65" s="14" customFormat="1">
      <c r="B335" s="178"/>
      <c r="D335" s="170" t="s">
        <v>124</v>
      </c>
      <c r="E335" s="179" t="s">
        <v>1</v>
      </c>
      <c r="F335" s="180" t="s">
        <v>126</v>
      </c>
      <c r="H335" s="181">
        <v>34</v>
      </c>
      <c r="I335" s="182"/>
      <c r="L335" s="178"/>
      <c r="M335" s="183"/>
      <c r="N335" s="184"/>
      <c r="O335" s="184"/>
      <c r="P335" s="184"/>
      <c r="Q335" s="184"/>
      <c r="R335" s="184"/>
      <c r="S335" s="184"/>
      <c r="T335" s="185"/>
      <c r="AT335" s="179" t="s">
        <v>124</v>
      </c>
      <c r="AU335" s="179" t="s">
        <v>84</v>
      </c>
      <c r="AV335" s="14" t="s">
        <v>127</v>
      </c>
      <c r="AW335" s="14" t="s">
        <v>34</v>
      </c>
      <c r="AX335" s="14" t="s">
        <v>21</v>
      </c>
      <c r="AY335" s="179" t="s">
        <v>114</v>
      </c>
    </row>
    <row r="336" spans="1:65" s="2" customFormat="1" ht="16.5" customHeight="1">
      <c r="A336" s="32"/>
      <c r="B336" s="155"/>
      <c r="C336" s="156" t="s">
        <v>404</v>
      </c>
      <c r="D336" s="156" t="s">
        <v>117</v>
      </c>
      <c r="E336" s="157" t="s">
        <v>405</v>
      </c>
      <c r="F336" s="158" t="s">
        <v>406</v>
      </c>
      <c r="G336" s="159" t="s">
        <v>120</v>
      </c>
      <c r="H336" s="160">
        <v>11</v>
      </c>
      <c r="I336" s="161"/>
      <c r="J336" s="160">
        <f>ROUND(I336*H336,3)</f>
        <v>0</v>
      </c>
      <c r="K336" s="158" t="s">
        <v>121</v>
      </c>
      <c r="L336" s="33"/>
      <c r="M336" s="162" t="s">
        <v>1</v>
      </c>
      <c r="N336" s="163" t="s">
        <v>43</v>
      </c>
      <c r="O336" s="58"/>
      <c r="P336" s="164">
        <f>O336*H336</f>
        <v>0</v>
      </c>
      <c r="Q336" s="164">
        <v>2.6800000000000001E-3</v>
      </c>
      <c r="R336" s="164">
        <f>Q336*H336</f>
        <v>2.9479999999999999E-2</v>
      </c>
      <c r="S336" s="164">
        <v>0</v>
      </c>
      <c r="T336" s="165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6" t="s">
        <v>122</v>
      </c>
      <c r="AT336" s="166" t="s">
        <v>117</v>
      </c>
      <c r="AU336" s="166" t="s">
        <v>84</v>
      </c>
      <c r="AY336" s="17" t="s">
        <v>114</v>
      </c>
      <c r="BE336" s="167">
        <f>IF(N336="základní",J336,0)</f>
        <v>0</v>
      </c>
      <c r="BF336" s="167">
        <f>IF(N336="snížená",J336,0)</f>
        <v>0</v>
      </c>
      <c r="BG336" s="167">
        <f>IF(N336="zákl. přenesená",J336,0)</f>
        <v>0</v>
      </c>
      <c r="BH336" s="167">
        <f>IF(N336="sníž. přenesená",J336,0)</f>
        <v>0</v>
      </c>
      <c r="BI336" s="167">
        <f>IF(N336="nulová",J336,0)</f>
        <v>0</v>
      </c>
      <c r="BJ336" s="17" t="s">
        <v>21</v>
      </c>
      <c r="BK336" s="168">
        <f>ROUND(I336*H336,3)</f>
        <v>0</v>
      </c>
      <c r="BL336" s="17" t="s">
        <v>122</v>
      </c>
      <c r="BM336" s="166" t="s">
        <v>407</v>
      </c>
    </row>
    <row r="337" spans="1:65" s="13" customFormat="1">
      <c r="B337" s="169"/>
      <c r="D337" s="170" t="s">
        <v>124</v>
      </c>
      <c r="E337" s="171" t="s">
        <v>1</v>
      </c>
      <c r="F337" s="172" t="s">
        <v>408</v>
      </c>
      <c r="H337" s="173">
        <v>11</v>
      </c>
      <c r="I337" s="174"/>
      <c r="L337" s="169"/>
      <c r="M337" s="175"/>
      <c r="N337" s="176"/>
      <c r="O337" s="176"/>
      <c r="P337" s="176"/>
      <c r="Q337" s="176"/>
      <c r="R337" s="176"/>
      <c r="S337" s="176"/>
      <c r="T337" s="177"/>
      <c r="AT337" s="171" t="s">
        <v>124</v>
      </c>
      <c r="AU337" s="171" t="s">
        <v>84</v>
      </c>
      <c r="AV337" s="13" t="s">
        <v>84</v>
      </c>
      <c r="AW337" s="13" t="s">
        <v>34</v>
      </c>
      <c r="AX337" s="13" t="s">
        <v>78</v>
      </c>
      <c r="AY337" s="171" t="s">
        <v>114</v>
      </c>
    </row>
    <row r="338" spans="1:65" s="14" customFormat="1">
      <c r="B338" s="178"/>
      <c r="D338" s="170" t="s">
        <v>124</v>
      </c>
      <c r="E338" s="179" t="s">
        <v>1</v>
      </c>
      <c r="F338" s="180" t="s">
        <v>126</v>
      </c>
      <c r="H338" s="181">
        <v>11</v>
      </c>
      <c r="I338" s="182"/>
      <c r="L338" s="178"/>
      <c r="M338" s="183"/>
      <c r="N338" s="184"/>
      <c r="O338" s="184"/>
      <c r="P338" s="184"/>
      <c r="Q338" s="184"/>
      <c r="R338" s="184"/>
      <c r="S338" s="184"/>
      <c r="T338" s="185"/>
      <c r="AT338" s="179" t="s">
        <v>124</v>
      </c>
      <c r="AU338" s="179" t="s">
        <v>84</v>
      </c>
      <c r="AV338" s="14" t="s">
        <v>127</v>
      </c>
      <c r="AW338" s="14" t="s">
        <v>34</v>
      </c>
      <c r="AX338" s="14" t="s">
        <v>21</v>
      </c>
      <c r="AY338" s="179" t="s">
        <v>114</v>
      </c>
    </row>
    <row r="339" spans="1:65" s="2" customFormat="1" ht="16.5" customHeight="1">
      <c r="A339" s="32"/>
      <c r="B339" s="155"/>
      <c r="C339" s="156" t="s">
        <v>409</v>
      </c>
      <c r="D339" s="156" t="s">
        <v>117</v>
      </c>
      <c r="E339" s="157" t="s">
        <v>410</v>
      </c>
      <c r="F339" s="158" t="s">
        <v>411</v>
      </c>
      <c r="G339" s="159" t="s">
        <v>120</v>
      </c>
      <c r="H339" s="160">
        <v>74</v>
      </c>
      <c r="I339" s="161"/>
      <c r="J339" s="160">
        <f>ROUND(I339*H339,3)</f>
        <v>0</v>
      </c>
      <c r="K339" s="158" t="s">
        <v>121</v>
      </c>
      <c r="L339" s="33"/>
      <c r="M339" s="162" t="s">
        <v>1</v>
      </c>
      <c r="N339" s="163" t="s">
        <v>43</v>
      </c>
      <c r="O339" s="58"/>
      <c r="P339" s="164">
        <f>O339*H339</f>
        <v>0</v>
      </c>
      <c r="Q339" s="164">
        <v>3.9399999999999999E-3</v>
      </c>
      <c r="R339" s="164">
        <f>Q339*H339</f>
        <v>0.29155999999999999</v>
      </c>
      <c r="S339" s="164">
        <v>0</v>
      </c>
      <c r="T339" s="165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6" t="s">
        <v>122</v>
      </c>
      <c r="AT339" s="166" t="s">
        <v>117</v>
      </c>
      <c r="AU339" s="166" t="s">
        <v>84</v>
      </c>
      <c r="AY339" s="17" t="s">
        <v>114</v>
      </c>
      <c r="BE339" s="167">
        <f>IF(N339="základní",J339,0)</f>
        <v>0</v>
      </c>
      <c r="BF339" s="167">
        <f>IF(N339="snížená",J339,0)</f>
        <v>0</v>
      </c>
      <c r="BG339" s="167">
        <f>IF(N339="zákl. přenesená",J339,0)</f>
        <v>0</v>
      </c>
      <c r="BH339" s="167">
        <f>IF(N339="sníž. přenesená",J339,0)</f>
        <v>0</v>
      </c>
      <c r="BI339" s="167">
        <f>IF(N339="nulová",J339,0)</f>
        <v>0</v>
      </c>
      <c r="BJ339" s="17" t="s">
        <v>21</v>
      </c>
      <c r="BK339" s="168">
        <f>ROUND(I339*H339,3)</f>
        <v>0</v>
      </c>
      <c r="BL339" s="17" t="s">
        <v>122</v>
      </c>
      <c r="BM339" s="166" t="s">
        <v>412</v>
      </c>
    </row>
    <row r="340" spans="1:65" s="13" customFormat="1">
      <c r="B340" s="169"/>
      <c r="D340" s="170" t="s">
        <v>124</v>
      </c>
      <c r="E340" s="171" t="s">
        <v>1</v>
      </c>
      <c r="F340" s="172" t="s">
        <v>413</v>
      </c>
      <c r="H340" s="173">
        <v>74</v>
      </c>
      <c r="I340" s="174"/>
      <c r="L340" s="169"/>
      <c r="M340" s="175"/>
      <c r="N340" s="176"/>
      <c r="O340" s="176"/>
      <c r="P340" s="176"/>
      <c r="Q340" s="176"/>
      <c r="R340" s="176"/>
      <c r="S340" s="176"/>
      <c r="T340" s="177"/>
      <c r="AT340" s="171" t="s">
        <v>124</v>
      </c>
      <c r="AU340" s="171" t="s">
        <v>84</v>
      </c>
      <c r="AV340" s="13" t="s">
        <v>84</v>
      </c>
      <c r="AW340" s="13" t="s">
        <v>34</v>
      </c>
      <c r="AX340" s="13" t="s">
        <v>78</v>
      </c>
      <c r="AY340" s="171" t="s">
        <v>114</v>
      </c>
    </row>
    <row r="341" spans="1:65" s="14" customFormat="1">
      <c r="B341" s="178"/>
      <c r="D341" s="170" t="s">
        <v>124</v>
      </c>
      <c r="E341" s="179" t="s">
        <v>1</v>
      </c>
      <c r="F341" s="180" t="s">
        <v>126</v>
      </c>
      <c r="H341" s="181">
        <v>74</v>
      </c>
      <c r="I341" s="182"/>
      <c r="L341" s="178"/>
      <c r="M341" s="183"/>
      <c r="N341" s="184"/>
      <c r="O341" s="184"/>
      <c r="P341" s="184"/>
      <c r="Q341" s="184"/>
      <c r="R341" s="184"/>
      <c r="S341" s="184"/>
      <c r="T341" s="185"/>
      <c r="AT341" s="179" t="s">
        <v>124</v>
      </c>
      <c r="AU341" s="179" t="s">
        <v>84</v>
      </c>
      <c r="AV341" s="14" t="s">
        <v>127</v>
      </c>
      <c r="AW341" s="14" t="s">
        <v>34</v>
      </c>
      <c r="AX341" s="14" t="s">
        <v>21</v>
      </c>
      <c r="AY341" s="179" t="s">
        <v>114</v>
      </c>
    </row>
    <row r="342" spans="1:65" s="2" customFormat="1" ht="16.5" customHeight="1">
      <c r="A342" s="32"/>
      <c r="B342" s="155"/>
      <c r="C342" s="156" t="s">
        <v>414</v>
      </c>
      <c r="D342" s="156" t="s">
        <v>117</v>
      </c>
      <c r="E342" s="157" t="s">
        <v>415</v>
      </c>
      <c r="F342" s="158" t="s">
        <v>416</v>
      </c>
      <c r="G342" s="159" t="s">
        <v>120</v>
      </c>
      <c r="H342" s="160">
        <v>22</v>
      </c>
      <c r="I342" s="161"/>
      <c r="J342" s="160">
        <f>ROUND(I342*H342,3)</f>
        <v>0</v>
      </c>
      <c r="K342" s="158" t="s">
        <v>121</v>
      </c>
      <c r="L342" s="33"/>
      <c r="M342" s="162" t="s">
        <v>1</v>
      </c>
      <c r="N342" s="163" t="s">
        <v>43</v>
      </c>
      <c r="O342" s="58"/>
      <c r="P342" s="164">
        <f>O342*H342</f>
        <v>0</v>
      </c>
      <c r="Q342" s="164">
        <v>4.3400000000000001E-3</v>
      </c>
      <c r="R342" s="164">
        <f>Q342*H342</f>
        <v>9.5480000000000009E-2</v>
      </c>
      <c r="S342" s="164">
        <v>0</v>
      </c>
      <c r="T342" s="165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6" t="s">
        <v>122</v>
      </c>
      <c r="AT342" s="166" t="s">
        <v>117</v>
      </c>
      <c r="AU342" s="166" t="s">
        <v>84</v>
      </c>
      <c r="AY342" s="17" t="s">
        <v>114</v>
      </c>
      <c r="BE342" s="167">
        <f>IF(N342="základní",J342,0)</f>
        <v>0</v>
      </c>
      <c r="BF342" s="167">
        <f>IF(N342="snížená",J342,0)</f>
        <v>0</v>
      </c>
      <c r="BG342" s="167">
        <f>IF(N342="zákl. přenesená",J342,0)</f>
        <v>0</v>
      </c>
      <c r="BH342" s="167">
        <f>IF(N342="sníž. přenesená",J342,0)</f>
        <v>0</v>
      </c>
      <c r="BI342" s="167">
        <f>IF(N342="nulová",J342,0)</f>
        <v>0</v>
      </c>
      <c r="BJ342" s="17" t="s">
        <v>21</v>
      </c>
      <c r="BK342" s="168">
        <f>ROUND(I342*H342,3)</f>
        <v>0</v>
      </c>
      <c r="BL342" s="17" t="s">
        <v>122</v>
      </c>
      <c r="BM342" s="166" t="s">
        <v>417</v>
      </c>
    </row>
    <row r="343" spans="1:65" s="13" customFormat="1">
      <c r="B343" s="169"/>
      <c r="D343" s="170" t="s">
        <v>124</v>
      </c>
      <c r="E343" s="171" t="s">
        <v>1</v>
      </c>
      <c r="F343" s="172" t="s">
        <v>418</v>
      </c>
      <c r="H343" s="173">
        <v>22</v>
      </c>
      <c r="I343" s="174"/>
      <c r="L343" s="169"/>
      <c r="M343" s="175"/>
      <c r="N343" s="176"/>
      <c r="O343" s="176"/>
      <c r="P343" s="176"/>
      <c r="Q343" s="176"/>
      <c r="R343" s="176"/>
      <c r="S343" s="176"/>
      <c r="T343" s="177"/>
      <c r="AT343" s="171" t="s">
        <v>124</v>
      </c>
      <c r="AU343" s="171" t="s">
        <v>84</v>
      </c>
      <c r="AV343" s="13" t="s">
        <v>84</v>
      </c>
      <c r="AW343" s="13" t="s">
        <v>34</v>
      </c>
      <c r="AX343" s="13" t="s">
        <v>78</v>
      </c>
      <c r="AY343" s="171" t="s">
        <v>114</v>
      </c>
    </row>
    <row r="344" spans="1:65" s="14" customFormat="1">
      <c r="B344" s="178"/>
      <c r="D344" s="170" t="s">
        <v>124</v>
      </c>
      <c r="E344" s="179" t="s">
        <v>1</v>
      </c>
      <c r="F344" s="180" t="s">
        <v>126</v>
      </c>
      <c r="H344" s="181">
        <v>22</v>
      </c>
      <c r="I344" s="182"/>
      <c r="L344" s="178"/>
      <c r="M344" s="183"/>
      <c r="N344" s="184"/>
      <c r="O344" s="184"/>
      <c r="P344" s="184"/>
      <c r="Q344" s="184"/>
      <c r="R344" s="184"/>
      <c r="S344" s="184"/>
      <c r="T344" s="185"/>
      <c r="AT344" s="179" t="s">
        <v>124</v>
      </c>
      <c r="AU344" s="179" t="s">
        <v>84</v>
      </c>
      <c r="AV344" s="14" t="s">
        <v>127</v>
      </c>
      <c r="AW344" s="14" t="s">
        <v>34</v>
      </c>
      <c r="AX344" s="14" t="s">
        <v>21</v>
      </c>
      <c r="AY344" s="179" t="s">
        <v>114</v>
      </c>
    </row>
    <row r="345" spans="1:65" s="2" customFormat="1" ht="16.5" customHeight="1">
      <c r="A345" s="32"/>
      <c r="B345" s="155"/>
      <c r="C345" s="156" t="s">
        <v>419</v>
      </c>
      <c r="D345" s="156" t="s">
        <v>117</v>
      </c>
      <c r="E345" s="157" t="s">
        <v>420</v>
      </c>
      <c r="F345" s="158" t="s">
        <v>421</v>
      </c>
      <c r="G345" s="159" t="s">
        <v>163</v>
      </c>
      <c r="H345" s="160">
        <v>51</v>
      </c>
      <c r="I345" s="161"/>
      <c r="J345" s="160">
        <f>ROUND(I345*H345,3)</f>
        <v>0</v>
      </c>
      <c r="K345" s="158" t="s">
        <v>121</v>
      </c>
      <c r="L345" s="33"/>
      <c r="M345" s="162" t="s">
        <v>1</v>
      </c>
      <c r="N345" s="163" t="s">
        <v>43</v>
      </c>
      <c r="O345" s="58"/>
      <c r="P345" s="164">
        <f>O345*H345</f>
        <v>0</v>
      </c>
      <c r="Q345" s="164">
        <v>0</v>
      </c>
      <c r="R345" s="164">
        <f>Q345*H345</f>
        <v>0</v>
      </c>
      <c r="S345" s="164">
        <v>0</v>
      </c>
      <c r="T345" s="165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66" t="s">
        <v>122</v>
      </c>
      <c r="AT345" s="166" t="s">
        <v>117</v>
      </c>
      <c r="AU345" s="166" t="s">
        <v>84</v>
      </c>
      <c r="AY345" s="17" t="s">
        <v>114</v>
      </c>
      <c r="BE345" s="167">
        <f>IF(N345="základní",J345,0)</f>
        <v>0</v>
      </c>
      <c r="BF345" s="167">
        <f>IF(N345="snížená",J345,0)</f>
        <v>0</v>
      </c>
      <c r="BG345" s="167">
        <f>IF(N345="zákl. přenesená",J345,0)</f>
        <v>0</v>
      </c>
      <c r="BH345" s="167">
        <f>IF(N345="sníž. přenesená",J345,0)</f>
        <v>0</v>
      </c>
      <c r="BI345" s="167">
        <f>IF(N345="nulová",J345,0)</f>
        <v>0</v>
      </c>
      <c r="BJ345" s="17" t="s">
        <v>21</v>
      </c>
      <c r="BK345" s="168">
        <f>ROUND(I345*H345,3)</f>
        <v>0</v>
      </c>
      <c r="BL345" s="17" t="s">
        <v>122</v>
      </c>
      <c r="BM345" s="166" t="s">
        <v>422</v>
      </c>
    </row>
    <row r="346" spans="1:65" s="13" customFormat="1">
      <c r="B346" s="169"/>
      <c r="D346" s="170" t="s">
        <v>124</v>
      </c>
      <c r="E346" s="171" t="s">
        <v>1</v>
      </c>
      <c r="F346" s="172" t="s">
        <v>423</v>
      </c>
      <c r="H346" s="173">
        <v>51</v>
      </c>
      <c r="I346" s="174"/>
      <c r="L346" s="169"/>
      <c r="M346" s="175"/>
      <c r="N346" s="176"/>
      <c r="O346" s="176"/>
      <c r="P346" s="176"/>
      <c r="Q346" s="176"/>
      <c r="R346" s="176"/>
      <c r="S346" s="176"/>
      <c r="T346" s="177"/>
      <c r="AT346" s="171" t="s">
        <v>124</v>
      </c>
      <c r="AU346" s="171" t="s">
        <v>84</v>
      </c>
      <c r="AV346" s="13" t="s">
        <v>84</v>
      </c>
      <c r="AW346" s="13" t="s">
        <v>34</v>
      </c>
      <c r="AX346" s="13" t="s">
        <v>78</v>
      </c>
      <c r="AY346" s="171" t="s">
        <v>114</v>
      </c>
    </row>
    <row r="347" spans="1:65" s="14" customFormat="1">
      <c r="B347" s="178"/>
      <c r="D347" s="170" t="s">
        <v>124</v>
      </c>
      <c r="E347" s="179" t="s">
        <v>1</v>
      </c>
      <c r="F347" s="180" t="s">
        <v>126</v>
      </c>
      <c r="H347" s="181">
        <v>51</v>
      </c>
      <c r="I347" s="182"/>
      <c r="L347" s="178"/>
      <c r="M347" s="183"/>
      <c r="N347" s="184"/>
      <c r="O347" s="184"/>
      <c r="P347" s="184"/>
      <c r="Q347" s="184"/>
      <c r="R347" s="184"/>
      <c r="S347" s="184"/>
      <c r="T347" s="185"/>
      <c r="AT347" s="179" t="s">
        <v>124</v>
      </c>
      <c r="AU347" s="179" t="s">
        <v>84</v>
      </c>
      <c r="AV347" s="14" t="s">
        <v>127</v>
      </c>
      <c r="AW347" s="14" t="s">
        <v>34</v>
      </c>
      <c r="AX347" s="14" t="s">
        <v>21</v>
      </c>
      <c r="AY347" s="179" t="s">
        <v>114</v>
      </c>
    </row>
    <row r="348" spans="1:65" s="2" customFormat="1" ht="21.75" customHeight="1">
      <c r="A348" s="32"/>
      <c r="B348" s="155"/>
      <c r="C348" s="156" t="s">
        <v>424</v>
      </c>
      <c r="D348" s="156" t="s">
        <v>117</v>
      </c>
      <c r="E348" s="157" t="s">
        <v>425</v>
      </c>
      <c r="F348" s="158" t="s">
        <v>426</v>
      </c>
      <c r="G348" s="159" t="s">
        <v>163</v>
      </c>
      <c r="H348" s="160">
        <v>8</v>
      </c>
      <c r="I348" s="161"/>
      <c r="J348" s="160">
        <f>ROUND(I348*H348,3)</f>
        <v>0</v>
      </c>
      <c r="K348" s="158" t="s">
        <v>121</v>
      </c>
      <c r="L348" s="33"/>
      <c r="M348" s="162" t="s">
        <v>1</v>
      </c>
      <c r="N348" s="163" t="s">
        <v>43</v>
      </c>
      <c r="O348" s="58"/>
      <c r="P348" s="164">
        <f>O348*H348</f>
        <v>0</v>
      </c>
      <c r="Q348" s="164">
        <v>0</v>
      </c>
      <c r="R348" s="164">
        <f>Q348*H348</f>
        <v>0</v>
      </c>
      <c r="S348" s="164">
        <v>0</v>
      </c>
      <c r="T348" s="165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6" t="s">
        <v>122</v>
      </c>
      <c r="AT348" s="166" t="s">
        <v>117</v>
      </c>
      <c r="AU348" s="166" t="s">
        <v>84</v>
      </c>
      <c r="AY348" s="17" t="s">
        <v>114</v>
      </c>
      <c r="BE348" s="167">
        <f>IF(N348="základní",J348,0)</f>
        <v>0</v>
      </c>
      <c r="BF348" s="167">
        <f>IF(N348="snížená",J348,0)</f>
        <v>0</v>
      </c>
      <c r="BG348" s="167">
        <f>IF(N348="zákl. přenesená",J348,0)</f>
        <v>0</v>
      </c>
      <c r="BH348" s="167">
        <f>IF(N348="sníž. přenesená",J348,0)</f>
        <v>0</v>
      </c>
      <c r="BI348" s="167">
        <f>IF(N348="nulová",J348,0)</f>
        <v>0</v>
      </c>
      <c r="BJ348" s="17" t="s">
        <v>21</v>
      </c>
      <c r="BK348" s="168">
        <f>ROUND(I348*H348,3)</f>
        <v>0</v>
      </c>
      <c r="BL348" s="17" t="s">
        <v>122</v>
      </c>
      <c r="BM348" s="166" t="s">
        <v>427</v>
      </c>
    </row>
    <row r="349" spans="1:65" s="13" customFormat="1">
      <c r="B349" s="169"/>
      <c r="D349" s="170" t="s">
        <v>124</v>
      </c>
      <c r="E349" s="171" t="s">
        <v>1</v>
      </c>
      <c r="F349" s="172" t="s">
        <v>428</v>
      </c>
      <c r="H349" s="173">
        <v>8</v>
      </c>
      <c r="I349" s="174"/>
      <c r="L349" s="169"/>
      <c r="M349" s="175"/>
      <c r="N349" s="176"/>
      <c r="O349" s="176"/>
      <c r="P349" s="176"/>
      <c r="Q349" s="176"/>
      <c r="R349" s="176"/>
      <c r="S349" s="176"/>
      <c r="T349" s="177"/>
      <c r="AT349" s="171" t="s">
        <v>124</v>
      </c>
      <c r="AU349" s="171" t="s">
        <v>84</v>
      </c>
      <c r="AV349" s="13" t="s">
        <v>84</v>
      </c>
      <c r="AW349" s="13" t="s">
        <v>34</v>
      </c>
      <c r="AX349" s="13" t="s">
        <v>78</v>
      </c>
      <c r="AY349" s="171" t="s">
        <v>114</v>
      </c>
    </row>
    <row r="350" spans="1:65" s="14" customFormat="1">
      <c r="B350" s="178"/>
      <c r="D350" s="170" t="s">
        <v>124</v>
      </c>
      <c r="E350" s="179" t="s">
        <v>1</v>
      </c>
      <c r="F350" s="180" t="s">
        <v>126</v>
      </c>
      <c r="H350" s="181">
        <v>8</v>
      </c>
      <c r="I350" s="182"/>
      <c r="L350" s="178"/>
      <c r="M350" s="183"/>
      <c r="N350" s="184"/>
      <c r="O350" s="184"/>
      <c r="P350" s="184"/>
      <c r="Q350" s="184"/>
      <c r="R350" s="184"/>
      <c r="S350" s="184"/>
      <c r="T350" s="185"/>
      <c r="AT350" s="179" t="s">
        <v>124</v>
      </c>
      <c r="AU350" s="179" t="s">
        <v>84</v>
      </c>
      <c r="AV350" s="14" t="s">
        <v>127</v>
      </c>
      <c r="AW350" s="14" t="s">
        <v>34</v>
      </c>
      <c r="AX350" s="14" t="s">
        <v>21</v>
      </c>
      <c r="AY350" s="179" t="s">
        <v>114</v>
      </c>
    </row>
    <row r="351" spans="1:65" s="2" customFormat="1" ht="16.5" customHeight="1">
      <c r="A351" s="32"/>
      <c r="B351" s="155"/>
      <c r="C351" s="156" t="s">
        <v>429</v>
      </c>
      <c r="D351" s="156" t="s">
        <v>117</v>
      </c>
      <c r="E351" s="157" t="s">
        <v>430</v>
      </c>
      <c r="F351" s="158" t="s">
        <v>431</v>
      </c>
      <c r="G351" s="159" t="s">
        <v>163</v>
      </c>
      <c r="H351" s="160">
        <v>51</v>
      </c>
      <c r="I351" s="161"/>
      <c r="J351" s="160">
        <f>ROUND(I351*H351,3)</f>
        <v>0</v>
      </c>
      <c r="K351" s="158" t="s">
        <v>121</v>
      </c>
      <c r="L351" s="33"/>
      <c r="M351" s="162" t="s">
        <v>1</v>
      </c>
      <c r="N351" s="163" t="s">
        <v>43</v>
      </c>
      <c r="O351" s="58"/>
      <c r="P351" s="164">
        <f>O351*H351</f>
        <v>0</v>
      </c>
      <c r="Q351" s="164">
        <v>1.2999999999999999E-4</v>
      </c>
      <c r="R351" s="164">
        <f>Q351*H351</f>
        <v>6.6299999999999996E-3</v>
      </c>
      <c r="S351" s="164">
        <v>0</v>
      </c>
      <c r="T351" s="165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6" t="s">
        <v>122</v>
      </c>
      <c r="AT351" s="166" t="s">
        <v>117</v>
      </c>
      <c r="AU351" s="166" t="s">
        <v>84</v>
      </c>
      <c r="AY351" s="17" t="s">
        <v>114</v>
      </c>
      <c r="BE351" s="167">
        <f>IF(N351="základní",J351,0)</f>
        <v>0</v>
      </c>
      <c r="BF351" s="167">
        <f>IF(N351="snížená",J351,0)</f>
        <v>0</v>
      </c>
      <c r="BG351" s="167">
        <f>IF(N351="zákl. přenesená",J351,0)</f>
        <v>0</v>
      </c>
      <c r="BH351" s="167">
        <f>IF(N351="sníž. přenesená",J351,0)</f>
        <v>0</v>
      </c>
      <c r="BI351" s="167">
        <f>IF(N351="nulová",J351,0)</f>
        <v>0</v>
      </c>
      <c r="BJ351" s="17" t="s">
        <v>21</v>
      </c>
      <c r="BK351" s="168">
        <f>ROUND(I351*H351,3)</f>
        <v>0</v>
      </c>
      <c r="BL351" s="17" t="s">
        <v>122</v>
      </c>
      <c r="BM351" s="166" t="s">
        <v>432</v>
      </c>
    </row>
    <row r="352" spans="1:65" s="13" customFormat="1">
      <c r="B352" s="169"/>
      <c r="D352" s="170" t="s">
        <v>124</v>
      </c>
      <c r="E352" s="171" t="s">
        <v>1</v>
      </c>
      <c r="F352" s="172" t="s">
        <v>433</v>
      </c>
      <c r="H352" s="173">
        <v>51</v>
      </c>
      <c r="I352" s="174"/>
      <c r="L352" s="169"/>
      <c r="M352" s="175"/>
      <c r="N352" s="176"/>
      <c r="O352" s="176"/>
      <c r="P352" s="176"/>
      <c r="Q352" s="176"/>
      <c r="R352" s="176"/>
      <c r="S352" s="176"/>
      <c r="T352" s="177"/>
      <c r="AT352" s="171" t="s">
        <v>124</v>
      </c>
      <c r="AU352" s="171" t="s">
        <v>84</v>
      </c>
      <c r="AV352" s="13" t="s">
        <v>84</v>
      </c>
      <c r="AW352" s="13" t="s">
        <v>34</v>
      </c>
      <c r="AX352" s="13" t="s">
        <v>78</v>
      </c>
      <c r="AY352" s="171" t="s">
        <v>114</v>
      </c>
    </row>
    <row r="353" spans="1:65" s="14" customFormat="1">
      <c r="B353" s="178"/>
      <c r="D353" s="170" t="s">
        <v>124</v>
      </c>
      <c r="E353" s="179" t="s">
        <v>1</v>
      </c>
      <c r="F353" s="180" t="s">
        <v>126</v>
      </c>
      <c r="H353" s="181">
        <v>51</v>
      </c>
      <c r="I353" s="182"/>
      <c r="L353" s="178"/>
      <c r="M353" s="183"/>
      <c r="N353" s="184"/>
      <c r="O353" s="184"/>
      <c r="P353" s="184"/>
      <c r="Q353" s="184"/>
      <c r="R353" s="184"/>
      <c r="S353" s="184"/>
      <c r="T353" s="185"/>
      <c r="AT353" s="179" t="s">
        <v>124</v>
      </c>
      <c r="AU353" s="179" t="s">
        <v>84</v>
      </c>
      <c r="AV353" s="14" t="s">
        <v>127</v>
      </c>
      <c r="AW353" s="14" t="s">
        <v>34</v>
      </c>
      <c r="AX353" s="14" t="s">
        <v>21</v>
      </c>
      <c r="AY353" s="179" t="s">
        <v>114</v>
      </c>
    </row>
    <row r="354" spans="1:65" s="2" customFormat="1" ht="21.75" customHeight="1">
      <c r="A354" s="32"/>
      <c r="B354" s="155"/>
      <c r="C354" s="156" t="s">
        <v>434</v>
      </c>
      <c r="D354" s="156" t="s">
        <v>117</v>
      </c>
      <c r="E354" s="157" t="s">
        <v>435</v>
      </c>
      <c r="F354" s="158" t="s">
        <v>436</v>
      </c>
      <c r="G354" s="159" t="s">
        <v>163</v>
      </c>
      <c r="H354" s="160">
        <v>12</v>
      </c>
      <c r="I354" s="161"/>
      <c r="J354" s="160">
        <f>ROUND(I354*H354,3)</f>
        <v>0</v>
      </c>
      <c r="K354" s="158" t="s">
        <v>121</v>
      </c>
      <c r="L354" s="33"/>
      <c r="M354" s="162" t="s">
        <v>1</v>
      </c>
      <c r="N354" s="163" t="s">
        <v>43</v>
      </c>
      <c r="O354" s="58"/>
      <c r="P354" s="164">
        <f>O354*H354</f>
        <v>0</v>
      </c>
      <c r="Q354" s="164">
        <v>6.0000000000000002E-5</v>
      </c>
      <c r="R354" s="164">
        <f>Q354*H354</f>
        <v>7.2000000000000005E-4</v>
      </c>
      <c r="S354" s="164">
        <v>0</v>
      </c>
      <c r="T354" s="165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6" t="s">
        <v>122</v>
      </c>
      <c r="AT354" s="166" t="s">
        <v>117</v>
      </c>
      <c r="AU354" s="166" t="s">
        <v>84</v>
      </c>
      <c r="AY354" s="17" t="s">
        <v>114</v>
      </c>
      <c r="BE354" s="167">
        <f>IF(N354="základní",J354,0)</f>
        <v>0</v>
      </c>
      <c r="BF354" s="167">
        <f>IF(N354="snížená",J354,0)</f>
        <v>0</v>
      </c>
      <c r="BG354" s="167">
        <f>IF(N354="zákl. přenesená",J354,0)</f>
        <v>0</v>
      </c>
      <c r="BH354" s="167">
        <f>IF(N354="sníž. přenesená",J354,0)</f>
        <v>0</v>
      </c>
      <c r="BI354" s="167">
        <f>IF(N354="nulová",J354,0)</f>
        <v>0</v>
      </c>
      <c r="BJ354" s="17" t="s">
        <v>21</v>
      </c>
      <c r="BK354" s="168">
        <f>ROUND(I354*H354,3)</f>
        <v>0</v>
      </c>
      <c r="BL354" s="17" t="s">
        <v>122</v>
      </c>
      <c r="BM354" s="166" t="s">
        <v>437</v>
      </c>
    </row>
    <row r="355" spans="1:65" s="13" customFormat="1">
      <c r="B355" s="169"/>
      <c r="D355" s="170" t="s">
        <v>124</v>
      </c>
      <c r="E355" s="171" t="s">
        <v>1</v>
      </c>
      <c r="F355" s="172" t="s">
        <v>438</v>
      </c>
      <c r="H355" s="173">
        <v>12</v>
      </c>
      <c r="I355" s="174"/>
      <c r="L355" s="169"/>
      <c r="M355" s="175"/>
      <c r="N355" s="176"/>
      <c r="O355" s="176"/>
      <c r="P355" s="176"/>
      <c r="Q355" s="176"/>
      <c r="R355" s="176"/>
      <c r="S355" s="176"/>
      <c r="T355" s="177"/>
      <c r="AT355" s="171" t="s">
        <v>124</v>
      </c>
      <c r="AU355" s="171" t="s">
        <v>84</v>
      </c>
      <c r="AV355" s="13" t="s">
        <v>84</v>
      </c>
      <c r="AW355" s="13" t="s">
        <v>34</v>
      </c>
      <c r="AX355" s="13" t="s">
        <v>78</v>
      </c>
      <c r="AY355" s="171" t="s">
        <v>114</v>
      </c>
    </row>
    <row r="356" spans="1:65" s="14" customFormat="1">
      <c r="B356" s="178"/>
      <c r="D356" s="170" t="s">
        <v>124</v>
      </c>
      <c r="E356" s="179" t="s">
        <v>1</v>
      </c>
      <c r="F356" s="180" t="s">
        <v>126</v>
      </c>
      <c r="H356" s="181">
        <v>12</v>
      </c>
      <c r="I356" s="182"/>
      <c r="L356" s="178"/>
      <c r="M356" s="183"/>
      <c r="N356" s="184"/>
      <c r="O356" s="184"/>
      <c r="P356" s="184"/>
      <c r="Q356" s="184"/>
      <c r="R356" s="184"/>
      <c r="S356" s="184"/>
      <c r="T356" s="185"/>
      <c r="AT356" s="179" t="s">
        <v>124</v>
      </c>
      <c r="AU356" s="179" t="s">
        <v>84</v>
      </c>
      <c r="AV356" s="14" t="s">
        <v>127</v>
      </c>
      <c r="AW356" s="14" t="s">
        <v>34</v>
      </c>
      <c r="AX356" s="14" t="s">
        <v>21</v>
      </c>
      <c r="AY356" s="179" t="s">
        <v>114</v>
      </c>
    </row>
    <row r="357" spans="1:65" s="2" customFormat="1" ht="21.75" customHeight="1">
      <c r="A357" s="32"/>
      <c r="B357" s="155"/>
      <c r="C357" s="156" t="s">
        <v>439</v>
      </c>
      <c r="D357" s="156" t="s">
        <v>117</v>
      </c>
      <c r="E357" s="157" t="s">
        <v>440</v>
      </c>
      <c r="F357" s="158" t="s">
        <v>441</v>
      </c>
      <c r="G357" s="159" t="s">
        <v>163</v>
      </c>
      <c r="H357" s="160">
        <v>36</v>
      </c>
      <c r="I357" s="161"/>
      <c r="J357" s="160">
        <f>ROUND(I357*H357,3)</f>
        <v>0</v>
      </c>
      <c r="K357" s="158" t="s">
        <v>121</v>
      </c>
      <c r="L357" s="33"/>
      <c r="M357" s="162" t="s">
        <v>1</v>
      </c>
      <c r="N357" s="163" t="s">
        <v>43</v>
      </c>
      <c r="O357" s="58"/>
      <c r="P357" s="164">
        <f>O357*H357</f>
        <v>0</v>
      </c>
      <c r="Q357" s="164">
        <v>1E-4</v>
      </c>
      <c r="R357" s="164">
        <f>Q357*H357</f>
        <v>3.6000000000000003E-3</v>
      </c>
      <c r="S357" s="164">
        <v>0</v>
      </c>
      <c r="T357" s="165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6" t="s">
        <v>122</v>
      </c>
      <c r="AT357" s="166" t="s">
        <v>117</v>
      </c>
      <c r="AU357" s="166" t="s">
        <v>84</v>
      </c>
      <c r="AY357" s="17" t="s">
        <v>114</v>
      </c>
      <c r="BE357" s="167">
        <f>IF(N357="základní",J357,0)</f>
        <v>0</v>
      </c>
      <c r="BF357" s="167">
        <f>IF(N357="snížená",J357,0)</f>
        <v>0</v>
      </c>
      <c r="BG357" s="167">
        <f>IF(N357="zákl. přenesená",J357,0)</f>
        <v>0</v>
      </c>
      <c r="BH357" s="167">
        <f>IF(N357="sníž. přenesená",J357,0)</f>
        <v>0</v>
      </c>
      <c r="BI357" s="167">
        <f>IF(N357="nulová",J357,0)</f>
        <v>0</v>
      </c>
      <c r="BJ357" s="17" t="s">
        <v>21</v>
      </c>
      <c r="BK357" s="168">
        <f>ROUND(I357*H357,3)</f>
        <v>0</v>
      </c>
      <c r="BL357" s="17" t="s">
        <v>122</v>
      </c>
      <c r="BM357" s="166" t="s">
        <v>442</v>
      </c>
    </row>
    <row r="358" spans="1:65" s="13" customFormat="1">
      <c r="B358" s="169"/>
      <c r="D358" s="170" t="s">
        <v>124</v>
      </c>
      <c r="E358" s="171" t="s">
        <v>1</v>
      </c>
      <c r="F358" s="172" t="s">
        <v>443</v>
      </c>
      <c r="H358" s="173">
        <v>36</v>
      </c>
      <c r="I358" s="174"/>
      <c r="L358" s="169"/>
      <c r="M358" s="175"/>
      <c r="N358" s="176"/>
      <c r="O358" s="176"/>
      <c r="P358" s="176"/>
      <c r="Q358" s="176"/>
      <c r="R358" s="176"/>
      <c r="S358" s="176"/>
      <c r="T358" s="177"/>
      <c r="AT358" s="171" t="s">
        <v>124</v>
      </c>
      <c r="AU358" s="171" t="s">
        <v>84</v>
      </c>
      <c r="AV358" s="13" t="s">
        <v>84</v>
      </c>
      <c r="AW358" s="13" t="s">
        <v>34</v>
      </c>
      <c r="AX358" s="13" t="s">
        <v>78</v>
      </c>
      <c r="AY358" s="171" t="s">
        <v>114</v>
      </c>
    </row>
    <row r="359" spans="1:65" s="14" customFormat="1">
      <c r="B359" s="178"/>
      <c r="D359" s="170" t="s">
        <v>124</v>
      </c>
      <c r="E359" s="179" t="s">
        <v>1</v>
      </c>
      <c r="F359" s="180" t="s">
        <v>126</v>
      </c>
      <c r="H359" s="181">
        <v>36</v>
      </c>
      <c r="I359" s="182"/>
      <c r="L359" s="178"/>
      <c r="M359" s="183"/>
      <c r="N359" s="184"/>
      <c r="O359" s="184"/>
      <c r="P359" s="184"/>
      <c r="Q359" s="184"/>
      <c r="R359" s="184"/>
      <c r="S359" s="184"/>
      <c r="T359" s="185"/>
      <c r="AT359" s="179" t="s">
        <v>124</v>
      </c>
      <c r="AU359" s="179" t="s">
        <v>84</v>
      </c>
      <c r="AV359" s="14" t="s">
        <v>127</v>
      </c>
      <c r="AW359" s="14" t="s">
        <v>34</v>
      </c>
      <c r="AX359" s="14" t="s">
        <v>21</v>
      </c>
      <c r="AY359" s="179" t="s">
        <v>114</v>
      </c>
    </row>
    <row r="360" spans="1:65" s="2" customFormat="1" ht="21.75" customHeight="1">
      <c r="A360" s="32"/>
      <c r="B360" s="155"/>
      <c r="C360" s="156" t="s">
        <v>444</v>
      </c>
      <c r="D360" s="156" t="s">
        <v>117</v>
      </c>
      <c r="E360" s="157" t="s">
        <v>445</v>
      </c>
      <c r="F360" s="158" t="s">
        <v>446</v>
      </c>
      <c r="G360" s="159" t="s">
        <v>163</v>
      </c>
      <c r="H360" s="160">
        <v>4</v>
      </c>
      <c r="I360" s="161"/>
      <c r="J360" s="160">
        <f>ROUND(I360*H360,3)</f>
        <v>0</v>
      </c>
      <c r="K360" s="158" t="s">
        <v>121</v>
      </c>
      <c r="L360" s="33"/>
      <c r="M360" s="162" t="s">
        <v>1</v>
      </c>
      <c r="N360" s="163" t="s">
        <v>43</v>
      </c>
      <c r="O360" s="58"/>
      <c r="P360" s="164">
        <f>O360*H360</f>
        <v>0</v>
      </c>
      <c r="Q360" s="164">
        <v>1.8000000000000001E-4</v>
      </c>
      <c r="R360" s="164">
        <f>Q360*H360</f>
        <v>7.2000000000000005E-4</v>
      </c>
      <c r="S360" s="164">
        <v>0</v>
      </c>
      <c r="T360" s="165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6" t="s">
        <v>122</v>
      </c>
      <c r="AT360" s="166" t="s">
        <v>117</v>
      </c>
      <c r="AU360" s="166" t="s">
        <v>84</v>
      </c>
      <c r="AY360" s="17" t="s">
        <v>114</v>
      </c>
      <c r="BE360" s="167">
        <f>IF(N360="základní",J360,0)</f>
        <v>0</v>
      </c>
      <c r="BF360" s="167">
        <f>IF(N360="snížená",J360,0)</f>
        <v>0</v>
      </c>
      <c r="BG360" s="167">
        <f>IF(N360="zákl. přenesená",J360,0)</f>
        <v>0</v>
      </c>
      <c r="BH360" s="167">
        <f>IF(N360="sníž. přenesená",J360,0)</f>
        <v>0</v>
      </c>
      <c r="BI360" s="167">
        <f>IF(N360="nulová",J360,0)</f>
        <v>0</v>
      </c>
      <c r="BJ360" s="17" t="s">
        <v>21</v>
      </c>
      <c r="BK360" s="168">
        <f>ROUND(I360*H360,3)</f>
        <v>0</v>
      </c>
      <c r="BL360" s="17" t="s">
        <v>122</v>
      </c>
      <c r="BM360" s="166" t="s">
        <v>447</v>
      </c>
    </row>
    <row r="361" spans="1:65" s="13" customFormat="1">
      <c r="B361" s="169"/>
      <c r="D361" s="170" t="s">
        <v>124</v>
      </c>
      <c r="E361" s="171" t="s">
        <v>1</v>
      </c>
      <c r="F361" s="172" t="s">
        <v>448</v>
      </c>
      <c r="H361" s="173">
        <v>4</v>
      </c>
      <c r="I361" s="174"/>
      <c r="L361" s="169"/>
      <c r="M361" s="175"/>
      <c r="N361" s="176"/>
      <c r="O361" s="176"/>
      <c r="P361" s="176"/>
      <c r="Q361" s="176"/>
      <c r="R361" s="176"/>
      <c r="S361" s="176"/>
      <c r="T361" s="177"/>
      <c r="AT361" s="171" t="s">
        <v>124</v>
      </c>
      <c r="AU361" s="171" t="s">
        <v>84</v>
      </c>
      <c r="AV361" s="13" t="s">
        <v>84</v>
      </c>
      <c r="AW361" s="13" t="s">
        <v>34</v>
      </c>
      <c r="AX361" s="13" t="s">
        <v>78</v>
      </c>
      <c r="AY361" s="171" t="s">
        <v>114</v>
      </c>
    </row>
    <row r="362" spans="1:65" s="14" customFormat="1">
      <c r="B362" s="178"/>
      <c r="D362" s="170" t="s">
        <v>124</v>
      </c>
      <c r="E362" s="179" t="s">
        <v>1</v>
      </c>
      <c r="F362" s="180" t="s">
        <v>126</v>
      </c>
      <c r="H362" s="181">
        <v>4</v>
      </c>
      <c r="I362" s="182"/>
      <c r="L362" s="178"/>
      <c r="M362" s="183"/>
      <c r="N362" s="184"/>
      <c r="O362" s="184"/>
      <c r="P362" s="184"/>
      <c r="Q362" s="184"/>
      <c r="R362" s="184"/>
      <c r="S362" s="184"/>
      <c r="T362" s="185"/>
      <c r="AT362" s="179" t="s">
        <v>124</v>
      </c>
      <c r="AU362" s="179" t="s">
        <v>84</v>
      </c>
      <c r="AV362" s="14" t="s">
        <v>127</v>
      </c>
      <c r="AW362" s="14" t="s">
        <v>34</v>
      </c>
      <c r="AX362" s="14" t="s">
        <v>21</v>
      </c>
      <c r="AY362" s="179" t="s">
        <v>114</v>
      </c>
    </row>
    <row r="363" spans="1:65" s="2" customFormat="1" ht="21.75" customHeight="1">
      <c r="A363" s="32"/>
      <c r="B363" s="155"/>
      <c r="C363" s="156" t="s">
        <v>449</v>
      </c>
      <c r="D363" s="156" t="s">
        <v>117</v>
      </c>
      <c r="E363" s="157" t="s">
        <v>450</v>
      </c>
      <c r="F363" s="158" t="s">
        <v>451</v>
      </c>
      <c r="G363" s="159" t="s">
        <v>163</v>
      </c>
      <c r="H363" s="160">
        <v>8</v>
      </c>
      <c r="I363" s="161"/>
      <c r="J363" s="160">
        <f>ROUND(I363*H363,3)</f>
        <v>0</v>
      </c>
      <c r="K363" s="158" t="s">
        <v>121</v>
      </c>
      <c r="L363" s="33"/>
      <c r="M363" s="162" t="s">
        <v>1</v>
      </c>
      <c r="N363" s="163" t="s">
        <v>43</v>
      </c>
      <c r="O363" s="58"/>
      <c r="P363" s="164">
        <f>O363*H363</f>
        <v>0</v>
      </c>
      <c r="Q363" s="164">
        <v>3.6000000000000002E-4</v>
      </c>
      <c r="R363" s="164">
        <f>Q363*H363</f>
        <v>2.8800000000000002E-3</v>
      </c>
      <c r="S363" s="164">
        <v>0</v>
      </c>
      <c r="T363" s="165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66" t="s">
        <v>122</v>
      </c>
      <c r="AT363" s="166" t="s">
        <v>117</v>
      </c>
      <c r="AU363" s="166" t="s">
        <v>84</v>
      </c>
      <c r="AY363" s="17" t="s">
        <v>114</v>
      </c>
      <c r="BE363" s="167">
        <f>IF(N363="základní",J363,0)</f>
        <v>0</v>
      </c>
      <c r="BF363" s="167">
        <f>IF(N363="snížená",J363,0)</f>
        <v>0</v>
      </c>
      <c r="BG363" s="167">
        <f>IF(N363="zákl. přenesená",J363,0)</f>
        <v>0</v>
      </c>
      <c r="BH363" s="167">
        <f>IF(N363="sníž. přenesená",J363,0)</f>
        <v>0</v>
      </c>
      <c r="BI363" s="167">
        <f>IF(N363="nulová",J363,0)</f>
        <v>0</v>
      </c>
      <c r="BJ363" s="17" t="s">
        <v>21</v>
      </c>
      <c r="BK363" s="168">
        <f>ROUND(I363*H363,3)</f>
        <v>0</v>
      </c>
      <c r="BL363" s="17" t="s">
        <v>122</v>
      </c>
      <c r="BM363" s="166" t="s">
        <v>452</v>
      </c>
    </row>
    <row r="364" spans="1:65" s="13" customFormat="1">
      <c r="B364" s="169"/>
      <c r="D364" s="170" t="s">
        <v>124</v>
      </c>
      <c r="E364" s="171" t="s">
        <v>1</v>
      </c>
      <c r="F364" s="172" t="s">
        <v>428</v>
      </c>
      <c r="H364" s="173">
        <v>8</v>
      </c>
      <c r="I364" s="174"/>
      <c r="L364" s="169"/>
      <c r="M364" s="175"/>
      <c r="N364" s="176"/>
      <c r="O364" s="176"/>
      <c r="P364" s="176"/>
      <c r="Q364" s="176"/>
      <c r="R364" s="176"/>
      <c r="S364" s="176"/>
      <c r="T364" s="177"/>
      <c r="AT364" s="171" t="s">
        <v>124</v>
      </c>
      <c r="AU364" s="171" t="s">
        <v>84</v>
      </c>
      <c r="AV364" s="13" t="s">
        <v>84</v>
      </c>
      <c r="AW364" s="13" t="s">
        <v>34</v>
      </c>
      <c r="AX364" s="13" t="s">
        <v>78</v>
      </c>
      <c r="AY364" s="171" t="s">
        <v>114</v>
      </c>
    </row>
    <row r="365" spans="1:65" s="14" customFormat="1">
      <c r="B365" s="178"/>
      <c r="D365" s="170" t="s">
        <v>124</v>
      </c>
      <c r="E365" s="179" t="s">
        <v>1</v>
      </c>
      <c r="F365" s="180" t="s">
        <v>126</v>
      </c>
      <c r="H365" s="181">
        <v>8</v>
      </c>
      <c r="I365" s="182"/>
      <c r="L365" s="178"/>
      <c r="M365" s="183"/>
      <c r="N365" s="184"/>
      <c r="O365" s="184"/>
      <c r="P365" s="184"/>
      <c r="Q365" s="184"/>
      <c r="R365" s="184"/>
      <c r="S365" s="184"/>
      <c r="T365" s="185"/>
      <c r="AT365" s="179" t="s">
        <v>124</v>
      </c>
      <c r="AU365" s="179" t="s">
        <v>84</v>
      </c>
      <c r="AV365" s="14" t="s">
        <v>127</v>
      </c>
      <c r="AW365" s="14" t="s">
        <v>34</v>
      </c>
      <c r="AX365" s="14" t="s">
        <v>21</v>
      </c>
      <c r="AY365" s="179" t="s">
        <v>114</v>
      </c>
    </row>
    <row r="366" spans="1:65" s="2" customFormat="1" ht="21.75" customHeight="1">
      <c r="A366" s="32"/>
      <c r="B366" s="155"/>
      <c r="C366" s="156" t="s">
        <v>453</v>
      </c>
      <c r="D366" s="156" t="s">
        <v>117</v>
      </c>
      <c r="E366" s="157" t="s">
        <v>454</v>
      </c>
      <c r="F366" s="158" t="s">
        <v>455</v>
      </c>
      <c r="G366" s="159" t="s">
        <v>163</v>
      </c>
      <c r="H366" s="160">
        <v>6</v>
      </c>
      <c r="I366" s="161"/>
      <c r="J366" s="160">
        <f>ROUND(I366*H366,3)</f>
        <v>0</v>
      </c>
      <c r="K366" s="158" t="s">
        <v>121</v>
      </c>
      <c r="L366" s="33"/>
      <c r="M366" s="162" t="s">
        <v>1</v>
      </c>
      <c r="N366" s="163" t="s">
        <v>43</v>
      </c>
      <c r="O366" s="58"/>
      <c r="P366" s="164">
        <f>O366*H366</f>
        <v>0</v>
      </c>
      <c r="Q366" s="164">
        <v>7.5000000000000002E-4</v>
      </c>
      <c r="R366" s="164">
        <f>Q366*H366</f>
        <v>4.5000000000000005E-3</v>
      </c>
      <c r="S366" s="164">
        <v>0</v>
      </c>
      <c r="T366" s="165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6" t="s">
        <v>122</v>
      </c>
      <c r="AT366" s="166" t="s">
        <v>117</v>
      </c>
      <c r="AU366" s="166" t="s">
        <v>84</v>
      </c>
      <c r="AY366" s="17" t="s">
        <v>114</v>
      </c>
      <c r="BE366" s="167">
        <f>IF(N366="základní",J366,0)</f>
        <v>0</v>
      </c>
      <c r="BF366" s="167">
        <f>IF(N366="snížená",J366,0)</f>
        <v>0</v>
      </c>
      <c r="BG366" s="167">
        <f>IF(N366="zákl. přenesená",J366,0)</f>
        <v>0</v>
      </c>
      <c r="BH366" s="167">
        <f>IF(N366="sníž. přenesená",J366,0)</f>
        <v>0</v>
      </c>
      <c r="BI366" s="167">
        <f>IF(N366="nulová",J366,0)</f>
        <v>0</v>
      </c>
      <c r="BJ366" s="17" t="s">
        <v>21</v>
      </c>
      <c r="BK366" s="168">
        <f>ROUND(I366*H366,3)</f>
        <v>0</v>
      </c>
      <c r="BL366" s="17" t="s">
        <v>122</v>
      </c>
      <c r="BM366" s="166" t="s">
        <v>456</v>
      </c>
    </row>
    <row r="367" spans="1:65" s="13" customFormat="1">
      <c r="B367" s="169"/>
      <c r="D367" s="170" t="s">
        <v>124</v>
      </c>
      <c r="E367" s="171" t="s">
        <v>1</v>
      </c>
      <c r="F367" s="172" t="s">
        <v>457</v>
      </c>
      <c r="H367" s="173">
        <v>6</v>
      </c>
      <c r="I367" s="174"/>
      <c r="L367" s="169"/>
      <c r="M367" s="175"/>
      <c r="N367" s="176"/>
      <c r="O367" s="176"/>
      <c r="P367" s="176"/>
      <c r="Q367" s="176"/>
      <c r="R367" s="176"/>
      <c r="S367" s="176"/>
      <c r="T367" s="177"/>
      <c r="AT367" s="171" t="s">
        <v>124</v>
      </c>
      <c r="AU367" s="171" t="s">
        <v>84</v>
      </c>
      <c r="AV367" s="13" t="s">
        <v>84</v>
      </c>
      <c r="AW367" s="13" t="s">
        <v>34</v>
      </c>
      <c r="AX367" s="13" t="s">
        <v>78</v>
      </c>
      <c r="AY367" s="171" t="s">
        <v>114</v>
      </c>
    </row>
    <row r="368" spans="1:65" s="14" customFormat="1">
      <c r="B368" s="178"/>
      <c r="D368" s="170" t="s">
        <v>124</v>
      </c>
      <c r="E368" s="179" t="s">
        <v>1</v>
      </c>
      <c r="F368" s="180" t="s">
        <v>126</v>
      </c>
      <c r="H368" s="181">
        <v>6</v>
      </c>
      <c r="I368" s="182"/>
      <c r="L368" s="178"/>
      <c r="M368" s="183"/>
      <c r="N368" s="184"/>
      <c r="O368" s="184"/>
      <c r="P368" s="184"/>
      <c r="Q368" s="184"/>
      <c r="R368" s="184"/>
      <c r="S368" s="184"/>
      <c r="T368" s="185"/>
      <c r="AT368" s="179" t="s">
        <v>124</v>
      </c>
      <c r="AU368" s="179" t="s">
        <v>84</v>
      </c>
      <c r="AV368" s="14" t="s">
        <v>127</v>
      </c>
      <c r="AW368" s="14" t="s">
        <v>34</v>
      </c>
      <c r="AX368" s="14" t="s">
        <v>21</v>
      </c>
      <c r="AY368" s="179" t="s">
        <v>114</v>
      </c>
    </row>
    <row r="369" spans="1:65" s="2" customFormat="1" ht="21.75" customHeight="1">
      <c r="A369" s="32"/>
      <c r="B369" s="155"/>
      <c r="C369" s="156" t="s">
        <v>458</v>
      </c>
      <c r="D369" s="156" t="s">
        <v>117</v>
      </c>
      <c r="E369" s="157" t="s">
        <v>459</v>
      </c>
      <c r="F369" s="158" t="s">
        <v>460</v>
      </c>
      <c r="G369" s="159" t="s">
        <v>163</v>
      </c>
      <c r="H369" s="160">
        <v>1</v>
      </c>
      <c r="I369" s="161"/>
      <c r="J369" s="160">
        <f>ROUND(I369*H369,3)</f>
        <v>0</v>
      </c>
      <c r="K369" s="158" t="s">
        <v>121</v>
      </c>
      <c r="L369" s="33"/>
      <c r="M369" s="162" t="s">
        <v>1</v>
      </c>
      <c r="N369" s="163" t="s">
        <v>43</v>
      </c>
      <c r="O369" s="58"/>
      <c r="P369" s="164">
        <f>O369*H369</f>
        <v>0</v>
      </c>
      <c r="Q369" s="164">
        <v>2.2000000000000001E-4</v>
      </c>
      <c r="R369" s="164">
        <f>Q369*H369</f>
        <v>2.2000000000000001E-4</v>
      </c>
      <c r="S369" s="164">
        <v>0</v>
      </c>
      <c r="T369" s="165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66" t="s">
        <v>122</v>
      </c>
      <c r="AT369" s="166" t="s">
        <v>117</v>
      </c>
      <c r="AU369" s="166" t="s">
        <v>84</v>
      </c>
      <c r="AY369" s="17" t="s">
        <v>114</v>
      </c>
      <c r="BE369" s="167">
        <f>IF(N369="základní",J369,0)</f>
        <v>0</v>
      </c>
      <c r="BF369" s="167">
        <f>IF(N369="snížená",J369,0)</f>
        <v>0</v>
      </c>
      <c r="BG369" s="167">
        <f>IF(N369="zákl. přenesená",J369,0)</f>
        <v>0</v>
      </c>
      <c r="BH369" s="167">
        <f>IF(N369="sníž. přenesená",J369,0)</f>
        <v>0</v>
      </c>
      <c r="BI369" s="167">
        <f>IF(N369="nulová",J369,0)</f>
        <v>0</v>
      </c>
      <c r="BJ369" s="17" t="s">
        <v>21</v>
      </c>
      <c r="BK369" s="168">
        <f>ROUND(I369*H369,3)</f>
        <v>0</v>
      </c>
      <c r="BL369" s="17" t="s">
        <v>122</v>
      </c>
      <c r="BM369" s="166" t="s">
        <v>461</v>
      </c>
    </row>
    <row r="370" spans="1:65" s="13" customFormat="1">
      <c r="B370" s="169"/>
      <c r="D370" s="170" t="s">
        <v>124</v>
      </c>
      <c r="E370" s="171" t="s">
        <v>1</v>
      </c>
      <c r="F370" s="172" t="s">
        <v>315</v>
      </c>
      <c r="H370" s="173">
        <v>1</v>
      </c>
      <c r="I370" s="174"/>
      <c r="L370" s="169"/>
      <c r="M370" s="175"/>
      <c r="N370" s="176"/>
      <c r="O370" s="176"/>
      <c r="P370" s="176"/>
      <c r="Q370" s="176"/>
      <c r="R370" s="176"/>
      <c r="S370" s="176"/>
      <c r="T370" s="177"/>
      <c r="AT370" s="171" t="s">
        <v>124</v>
      </c>
      <c r="AU370" s="171" t="s">
        <v>84</v>
      </c>
      <c r="AV370" s="13" t="s">
        <v>84</v>
      </c>
      <c r="AW370" s="13" t="s">
        <v>34</v>
      </c>
      <c r="AX370" s="13" t="s">
        <v>78</v>
      </c>
      <c r="AY370" s="171" t="s">
        <v>114</v>
      </c>
    </row>
    <row r="371" spans="1:65" s="14" customFormat="1">
      <c r="B371" s="178"/>
      <c r="D371" s="170" t="s">
        <v>124</v>
      </c>
      <c r="E371" s="179" t="s">
        <v>1</v>
      </c>
      <c r="F371" s="180" t="s">
        <v>126</v>
      </c>
      <c r="H371" s="181">
        <v>1</v>
      </c>
      <c r="I371" s="182"/>
      <c r="L371" s="178"/>
      <c r="M371" s="183"/>
      <c r="N371" s="184"/>
      <c r="O371" s="184"/>
      <c r="P371" s="184"/>
      <c r="Q371" s="184"/>
      <c r="R371" s="184"/>
      <c r="S371" s="184"/>
      <c r="T371" s="185"/>
      <c r="AT371" s="179" t="s">
        <v>124</v>
      </c>
      <c r="AU371" s="179" t="s">
        <v>84</v>
      </c>
      <c r="AV371" s="14" t="s">
        <v>127</v>
      </c>
      <c r="AW371" s="14" t="s">
        <v>34</v>
      </c>
      <c r="AX371" s="14" t="s">
        <v>21</v>
      </c>
      <c r="AY371" s="179" t="s">
        <v>114</v>
      </c>
    </row>
    <row r="372" spans="1:65" s="2" customFormat="1" ht="16.5" customHeight="1">
      <c r="A372" s="32"/>
      <c r="B372" s="155"/>
      <c r="C372" s="156" t="s">
        <v>462</v>
      </c>
      <c r="D372" s="156" t="s">
        <v>117</v>
      </c>
      <c r="E372" s="157" t="s">
        <v>463</v>
      </c>
      <c r="F372" s="158" t="s">
        <v>464</v>
      </c>
      <c r="G372" s="159" t="s">
        <v>163</v>
      </c>
      <c r="H372" s="160">
        <v>1</v>
      </c>
      <c r="I372" s="161"/>
      <c r="J372" s="160">
        <f>ROUND(I372*H372,3)</f>
        <v>0</v>
      </c>
      <c r="K372" s="158" t="s">
        <v>121</v>
      </c>
      <c r="L372" s="33"/>
      <c r="M372" s="162" t="s">
        <v>1</v>
      </c>
      <c r="N372" s="163" t="s">
        <v>43</v>
      </c>
      <c r="O372" s="58"/>
      <c r="P372" s="164">
        <f>O372*H372</f>
        <v>0</v>
      </c>
      <c r="Q372" s="164">
        <v>7.2000000000000005E-4</v>
      </c>
      <c r="R372" s="164">
        <f>Q372*H372</f>
        <v>7.2000000000000005E-4</v>
      </c>
      <c r="S372" s="164">
        <v>0</v>
      </c>
      <c r="T372" s="165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66" t="s">
        <v>122</v>
      </c>
      <c r="AT372" s="166" t="s">
        <v>117</v>
      </c>
      <c r="AU372" s="166" t="s">
        <v>84</v>
      </c>
      <c r="AY372" s="17" t="s">
        <v>114</v>
      </c>
      <c r="BE372" s="167">
        <f>IF(N372="základní",J372,0)</f>
        <v>0</v>
      </c>
      <c r="BF372" s="167">
        <f>IF(N372="snížená",J372,0)</f>
        <v>0</v>
      </c>
      <c r="BG372" s="167">
        <f>IF(N372="zákl. přenesená",J372,0)</f>
        <v>0</v>
      </c>
      <c r="BH372" s="167">
        <f>IF(N372="sníž. přenesená",J372,0)</f>
        <v>0</v>
      </c>
      <c r="BI372" s="167">
        <f>IF(N372="nulová",J372,0)</f>
        <v>0</v>
      </c>
      <c r="BJ372" s="17" t="s">
        <v>21</v>
      </c>
      <c r="BK372" s="168">
        <f>ROUND(I372*H372,3)</f>
        <v>0</v>
      </c>
      <c r="BL372" s="17" t="s">
        <v>122</v>
      </c>
      <c r="BM372" s="166" t="s">
        <v>465</v>
      </c>
    </row>
    <row r="373" spans="1:65" s="13" customFormat="1">
      <c r="B373" s="169"/>
      <c r="D373" s="170" t="s">
        <v>124</v>
      </c>
      <c r="E373" s="171" t="s">
        <v>1</v>
      </c>
      <c r="F373" s="172" t="s">
        <v>315</v>
      </c>
      <c r="H373" s="173">
        <v>1</v>
      </c>
      <c r="I373" s="174"/>
      <c r="L373" s="169"/>
      <c r="M373" s="175"/>
      <c r="N373" s="176"/>
      <c r="O373" s="176"/>
      <c r="P373" s="176"/>
      <c r="Q373" s="176"/>
      <c r="R373" s="176"/>
      <c r="S373" s="176"/>
      <c r="T373" s="177"/>
      <c r="AT373" s="171" t="s">
        <v>124</v>
      </c>
      <c r="AU373" s="171" t="s">
        <v>84</v>
      </c>
      <c r="AV373" s="13" t="s">
        <v>84</v>
      </c>
      <c r="AW373" s="13" t="s">
        <v>34</v>
      </c>
      <c r="AX373" s="13" t="s">
        <v>78</v>
      </c>
      <c r="AY373" s="171" t="s">
        <v>114</v>
      </c>
    </row>
    <row r="374" spans="1:65" s="14" customFormat="1">
      <c r="B374" s="178"/>
      <c r="D374" s="170" t="s">
        <v>124</v>
      </c>
      <c r="E374" s="179" t="s">
        <v>1</v>
      </c>
      <c r="F374" s="180" t="s">
        <v>126</v>
      </c>
      <c r="H374" s="181">
        <v>1</v>
      </c>
      <c r="I374" s="182"/>
      <c r="L374" s="178"/>
      <c r="M374" s="183"/>
      <c r="N374" s="184"/>
      <c r="O374" s="184"/>
      <c r="P374" s="184"/>
      <c r="Q374" s="184"/>
      <c r="R374" s="184"/>
      <c r="S374" s="184"/>
      <c r="T374" s="185"/>
      <c r="AT374" s="179" t="s">
        <v>124</v>
      </c>
      <c r="AU374" s="179" t="s">
        <v>84</v>
      </c>
      <c r="AV374" s="14" t="s">
        <v>127</v>
      </c>
      <c r="AW374" s="14" t="s">
        <v>34</v>
      </c>
      <c r="AX374" s="14" t="s">
        <v>21</v>
      </c>
      <c r="AY374" s="179" t="s">
        <v>114</v>
      </c>
    </row>
    <row r="375" spans="1:65" s="2" customFormat="1" ht="16.5" customHeight="1">
      <c r="A375" s="32"/>
      <c r="B375" s="155"/>
      <c r="C375" s="156" t="s">
        <v>466</v>
      </c>
      <c r="D375" s="156" t="s">
        <v>117</v>
      </c>
      <c r="E375" s="157" t="s">
        <v>467</v>
      </c>
      <c r="F375" s="158" t="s">
        <v>468</v>
      </c>
      <c r="G375" s="159" t="s">
        <v>163</v>
      </c>
      <c r="H375" s="160">
        <v>2</v>
      </c>
      <c r="I375" s="161"/>
      <c r="J375" s="160">
        <f>ROUND(I375*H375,3)</f>
        <v>0</v>
      </c>
      <c r="K375" s="158" t="s">
        <v>121</v>
      </c>
      <c r="L375" s="33"/>
      <c r="M375" s="162" t="s">
        <v>1</v>
      </c>
      <c r="N375" s="163" t="s">
        <v>43</v>
      </c>
      <c r="O375" s="58"/>
      <c r="P375" s="164">
        <f>O375*H375</f>
        <v>0</v>
      </c>
      <c r="Q375" s="164">
        <v>1.5200000000000001E-3</v>
      </c>
      <c r="R375" s="164">
        <f>Q375*H375</f>
        <v>3.0400000000000002E-3</v>
      </c>
      <c r="S375" s="164">
        <v>0</v>
      </c>
      <c r="T375" s="165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66" t="s">
        <v>122</v>
      </c>
      <c r="AT375" s="166" t="s">
        <v>117</v>
      </c>
      <c r="AU375" s="166" t="s">
        <v>84</v>
      </c>
      <c r="AY375" s="17" t="s">
        <v>114</v>
      </c>
      <c r="BE375" s="167">
        <f>IF(N375="základní",J375,0)</f>
        <v>0</v>
      </c>
      <c r="BF375" s="167">
        <f>IF(N375="snížená",J375,0)</f>
        <v>0</v>
      </c>
      <c r="BG375" s="167">
        <f>IF(N375="zákl. přenesená",J375,0)</f>
        <v>0</v>
      </c>
      <c r="BH375" s="167">
        <f>IF(N375="sníž. přenesená",J375,0)</f>
        <v>0</v>
      </c>
      <c r="BI375" s="167">
        <f>IF(N375="nulová",J375,0)</f>
        <v>0</v>
      </c>
      <c r="BJ375" s="17" t="s">
        <v>21</v>
      </c>
      <c r="BK375" s="168">
        <f>ROUND(I375*H375,3)</f>
        <v>0</v>
      </c>
      <c r="BL375" s="17" t="s">
        <v>122</v>
      </c>
      <c r="BM375" s="166" t="s">
        <v>469</v>
      </c>
    </row>
    <row r="376" spans="1:65" s="13" customFormat="1">
      <c r="B376" s="169"/>
      <c r="D376" s="170" t="s">
        <v>124</v>
      </c>
      <c r="E376" s="171" t="s">
        <v>1</v>
      </c>
      <c r="F376" s="172" t="s">
        <v>310</v>
      </c>
      <c r="H376" s="173">
        <v>2</v>
      </c>
      <c r="I376" s="174"/>
      <c r="L376" s="169"/>
      <c r="M376" s="175"/>
      <c r="N376" s="176"/>
      <c r="O376" s="176"/>
      <c r="P376" s="176"/>
      <c r="Q376" s="176"/>
      <c r="R376" s="176"/>
      <c r="S376" s="176"/>
      <c r="T376" s="177"/>
      <c r="AT376" s="171" t="s">
        <v>124</v>
      </c>
      <c r="AU376" s="171" t="s">
        <v>84</v>
      </c>
      <c r="AV376" s="13" t="s">
        <v>84</v>
      </c>
      <c r="AW376" s="13" t="s">
        <v>34</v>
      </c>
      <c r="AX376" s="13" t="s">
        <v>78</v>
      </c>
      <c r="AY376" s="171" t="s">
        <v>114</v>
      </c>
    </row>
    <row r="377" spans="1:65" s="14" customFormat="1">
      <c r="B377" s="178"/>
      <c r="D377" s="170" t="s">
        <v>124</v>
      </c>
      <c r="E377" s="179" t="s">
        <v>1</v>
      </c>
      <c r="F377" s="180" t="s">
        <v>126</v>
      </c>
      <c r="H377" s="181">
        <v>2</v>
      </c>
      <c r="I377" s="182"/>
      <c r="L377" s="178"/>
      <c r="M377" s="183"/>
      <c r="N377" s="184"/>
      <c r="O377" s="184"/>
      <c r="P377" s="184"/>
      <c r="Q377" s="184"/>
      <c r="R377" s="184"/>
      <c r="S377" s="184"/>
      <c r="T377" s="185"/>
      <c r="AT377" s="179" t="s">
        <v>124</v>
      </c>
      <c r="AU377" s="179" t="s">
        <v>84</v>
      </c>
      <c r="AV377" s="14" t="s">
        <v>127</v>
      </c>
      <c r="AW377" s="14" t="s">
        <v>34</v>
      </c>
      <c r="AX377" s="14" t="s">
        <v>21</v>
      </c>
      <c r="AY377" s="179" t="s">
        <v>114</v>
      </c>
    </row>
    <row r="378" spans="1:65" s="2" customFormat="1" ht="16.5" customHeight="1">
      <c r="A378" s="32"/>
      <c r="B378" s="155"/>
      <c r="C378" s="156" t="s">
        <v>470</v>
      </c>
      <c r="D378" s="156" t="s">
        <v>117</v>
      </c>
      <c r="E378" s="157" t="s">
        <v>471</v>
      </c>
      <c r="F378" s="158" t="s">
        <v>472</v>
      </c>
      <c r="G378" s="159" t="s">
        <v>163</v>
      </c>
      <c r="H378" s="160">
        <v>2</v>
      </c>
      <c r="I378" s="161"/>
      <c r="J378" s="160">
        <f>ROUND(I378*H378,3)</f>
        <v>0</v>
      </c>
      <c r="K378" s="158" t="s">
        <v>121</v>
      </c>
      <c r="L378" s="33"/>
      <c r="M378" s="162" t="s">
        <v>1</v>
      </c>
      <c r="N378" s="163" t="s">
        <v>43</v>
      </c>
      <c r="O378" s="58"/>
      <c r="P378" s="164">
        <f>O378*H378</f>
        <v>0</v>
      </c>
      <c r="Q378" s="164">
        <v>2.6199999999999999E-3</v>
      </c>
      <c r="R378" s="164">
        <f>Q378*H378</f>
        <v>5.2399999999999999E-3</v>
      </c>
      <c r="S378" s="164">
        <v>0</v>
      </c>
      <c r="T378" s="165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66" t="s">
        <v>122</v>
      </c>
      <c r="AT378" s="166" t="s">
        <v>117</v>
      </c>
      <c r="AU378" s="166" t="s">
        <v>84</v>
      </c>
      <c r="AY378" s="17" t="s">
        <v>114</v>
      </c>
      <c r="BE378" s="167">
        <f>IF(N378="základní",J378,0)</f>
        <v>0</v>
      </c>
      <c r="BF378" s="167">
        <f>IF(N378="snížená",J378,0)</f>
        <v>0</v>
      </c>
      <c r="BG378" s="167">
        <f>IF(N378="zákl. přenesená",J378,0)</f>
        <v>0</v>
      </c>
      <c r="BH378" s="167">
        <f>IF(N378="sníž. přenesená",J378,0)</f>
        <v>0</v>
      </c>
      <c r="BI378" s="167">
        <f>IF(N378="nulová",J378,0)</f>
        <v>0</v>
      </c>
      <c r="BJ378" s="17" t="s">
        <v>21</v>
      </c>
      <c r="BK378" s="168">
        <f>ROUND(I378*H378,3)</f>
        <v>0</v>
      </c>
      <c r="BL378" s="17" t="s">
        <v>122</v>
      </c>
      <c r="BM378" s="166" t="s">
        <v>473</v>
      </c>
    </row>
    <row r="379" spans="1:65" s="13" customFormat="1">
      <c r="B379" s="169"/>
      <c r="D379" s="170" t="s">
        <v>124</v>
      </c>
      <c r="E379" s="171" t="s">
        <v>1</v>
      </c>
      <c r="F379" s="172" t="s">
        <v>310</v>
      </c>
      <c r="H379" s="173">
        <v>2</v>
      </c>
      <c r="I379" s="174"/>
      <c r="L379" s="169"/>
      <c r="M379" s="175"/>
      <c r="N379" s="176"/>
      <c r="O379" s="176"/>
      <c r="P379" s="176"/>
      <c r="Q379" s="176"/>
      <c r="R379" s="176"/>
      <c r="S379" s="176"/>
      <c r="T379" s="177"/>
      <c r="AT379" s="171" t="s">
        <v>124</v>
      </c>
      <c r="AU379" s="171" t="s">
        <v>84</v>
      </c>
      <c r="AV379" s="13" t="s">
        <v>84</v>
      </c>
      <c r="AW379" s="13" t="s">
        <v>34</v>
      </c>
      <c r="AX379" s="13" t="s">
        <v>78</v>
      </c>
      <c r="AY379" s="171" t="s">
        <v>114</v>
      </c>
    </row>
    <row r="380" spans="1:65" s="14" customFormat="1">
      <c r="B380" s="178"/>
      <c r="D380" s="170" t="s">
        <v>124</v>
      </c>
      <c r="E380" s="179" t="s">
        <v>1</v>
      </c>
      <c r="F380" s="180" t="s">
        <v>126</v>
      </c>
      <c r="H380" s="181">
        <v>2</v>
      </c>
      <c r="I380" s="182"/>
      <c r="L380" s="178"/>
      <c r="M380" s="183"/>
      <c r="N380" s="184"/>
      <c r="O380" s="184"/>
      <c r="P380" s="184"/>
      <c r="Q380" s="184"/>
      <c r="R380" s="184"/>
      <c r="S380" s="184"/>
      <c r="T380" s="185"/>
      <c r="AT380" s="179" t="s">
        <v>124</v>
      </c>
      <c r="AU380" s="179" t="s">
        <v>84</v>
      </c>
      <c r="AV380" s="14" t="s">
        <v>127</v>
      </c>
      <c r="AW380" s="14" t="s">
        <v>34</v>
      </c>
      <c r="AX380" s="14" t="s">
        <v>21</v>
      </c>
      <c r="AY380" s="179" t="s">
        <v>114</v>
      </c>
    </row>
    <row r="381" spans="1:65" s="2" customFormat="1" ht="16.5" customHeight="1">
      <c r="A381" s="32"/>
      <c r="B381" s="155"/>
      <c r="C381" s="156" t="s">
        <v>474</v>
      </c>
      <c r="D381" s="156" t="s">
        <v>117</v>
      </c>
      <c r="E381" s="157" t="s">
        <v>475</v>
      </c>
      <c r="F381" s="158" t="s">
        <v>476</v>
      </c>
      <c r="G381" s="159" t="s">
        <v>163</v>
      </c>
      <c r="H381" s="160">
        <v>1</v>
      </c>
      <c r="I381" s="161"/>
      <c r="J381" s="160">
        <f>ROUND(I381*H381,3)</f>
        <v>0</v>
      </c>
      <c r="K381" s="158" t="s">
        <v>121</v>
      </c>
      <c r="L381" s="33"/>
      <c r="M381" s="162" t="s">
        <v>1</v>
      </c>
      <c r="N381" s="163" t="s">
        <v>43</v>
      </c>
      <c r="O381" s="58"/>
      <c r="P381" s="164">
        <f>O381*H381</f>
        <v>0</v>
      </c>
      <c r="Q381" s="164">
        <v>3.5E-4</v>
      </c>
      <c r="R381" s="164">
        <f>Q381*H381</f>
        <v>3.5E-4</v>
      </c>
      <c r="S381" s="164">
        <v>0</v>
      </c>
      <c r="T381" s="165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66" t="s">
        <v>122</v>
      </c>
      <c r="AT381" s="166" t="s">
        <v>117</v>
      </c>
      <c r="AU381" s="166" t="s">
        <v>84</v>
      </c>
      <c r="AY381" s="17" t="s">
        <v>114</v>
      </c>
      <c r="BE381" s="167">
        <f>IF(N381="základní",J381,0)</f>
        <v>0</v>
      </c>
      <c r="BF381" s="167">
        <f>IF(N381="snížená",J381,0)</f>
        <v>0</v>
      </c>
      <c r="BG381" s="167">
        <f>IF(N381="zákl. přenesená",J381,0)</f>
        <v>0</v>
      </c>
      <c r="BH381" s="167">
        <f>IF(N381="sníž. přenesená",J381,0)</f>
        <v>0</v>
      </c>
      <c r="BI381" s="167">
        <f>IF(N381="nulová",J381,0)</f>
        <v>0</v>
      </c>
      <c r="BJ381" s="17" t="s">
        <v>21</v>
      </c>
      <c r="BK381" s="168">
        <f>ROUND(I381*H381,3)</f>
        <v>0</v>
      </c>
      <c r="BL381" s="17" t="s">
        <v>122</v>
      </c>
      <c r="BM381" s="166" t="s">
        <v>477</v>
      </c>
    </row>
    <row r="382" spans="1:65" s="13" customFormat="1">
      <c r="B382" s="169"/>
      <c r="D382" s="170" t="s">
        <v>124</v>
      </c>
      <c r="E382" s="171" t="s">
        <v>1</v>
      </c>
      <c r="F382" s="172" t="s">
        <v>315</v>
      </c>
      <c r="H382" s="173">
        <v>1</v>
      </c>
      <c r="I382" s="174"/>
      <c r="L382" s="169"/>
      <c r="M382" s="175"/>
      <c r="N382" s="176"/>
      <c r="O382" s="176"/>
      <c r="P382" s="176"/>
      <c r="Q382" s="176"/>
      <c r="R382" s="176"/>
      <c r="S382" s="176"/>
      <c r="T382" s="177"/>
      <c r="AT382" s="171" t="s">
        <v>124</v>
      </c>
      <c r="AU382" s="171" t="s">
        <v>84</v>
      </c>
      <c r="AV382" s="13" t="s">
        <v>84</v>
      </c>
      <c r="AW382" s="13" t="s">
        <v>34</v>
      </c>
      <c r="AX382" s="13" t="s">
        <v>78</v>
      </c>
      <c r="AY382" s="171" t="s">
        <v>114</v>
      </c>
    </row>
    <row r="383" spans="1:65" s="14" customFormat="1">
      <c r="B383" s="178"/>
      <c r="D383" s="170" t="s">
        <v>124</v>
      </c>
      <c r="E383" s="179" t="s">
        <v>1</v>
      </c>
      <c r="F383" s="180" t="s">
        <v>126</v>
      </c>
      <c r="H383" s="181">
        <v>1</v>
      </c>
      <c r="I383" s="182"/>
      <c r="L383" s="178"/>
      <c r="M383" s="183"/>
      <c r="N383" s="184"/>
      <c r="O383" s="184"/>
      <c r="P383" s="184"/>
      <c r="Q383" s="184"/>
      <c r="R383" s="184"/>
      <c r="S383" s="184"/>
      <c r="T383" s="185"/>
      <c r="AT383" s="179" t="s">
        <v>124</v>
      </c>
      <c r="AU383" s="179" t="s">
        <v>84</v>
      </c>
      <c r="AV383" s="14" t="s">
        <v>127</v>
      </c>
      <c r="AW383" s="14" t="s">
        <v>34</v>
      </c>
      <c r="AX383" s="14" t="s">
        <v>21</v>
      </c>
      <c r="AY383" s="179" t="s">
        <v>114</v>
      </c>
    </row>
    <row r="384" spans="1:65" s="2" customFormat="1" ht="16.5" customHeight="1">
      <c r="A384" s="32"/>
      <c r="B384" s="155"/>
      <c r="C384" s="156" t="s">
        <v>478</v>
      </c>
      <c r="D384" s="156" t="s">
        <v>117</v>
      </c>
      <c r="E384" s="157" t="s">
        <v>479</v>
      </c>
      <c r="F384" s="158" t="s">
        <v>480</v>
      </c>
      <c r="G384" s="159" t="s">
        <v>163</v>
      </c>
      <c r="H384" s="160">
        <v>18</v>
      </c>
      <c r="I384" s="161"/>
      <c r="J384" s="160">
        <f>ROUND(I384*H384,3)</f>
        <v>0</v>
      </c>
      <c r="K384" s="158" t="s">
        <v>121</v>
      </c>
      <c r="L384" s="33"/>
      <c r="M384" s="162" t="s">
        <v>1</v>
      </c>
      <c r="N384" s="163" t="s">
        <v>43</v>
      </c>
      <c r="O384" s="58"/>
      <c r="P384" s="164">
        <f>O384*H384</f>
        <v>0</v>
      </c>
      <c r="Q384" s="164">
        <v>5.6999999999999998E-4</v>
      </c>
      <c r="R384" s="164">
        <f>Q384*H384</f>
        <v>1.026E-2</v>
      </c>
      <c r="S384" s="164">
        <v>0</v>
      </c>
      <c r="T384" s="165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66" t="s">
        <v>122</v>
      </c>
      <c r="AT384" s="166" t="s">
        <v>117</v>
      </c>
      <c r="AU384" s="166" t="s">
        <v>84</v>
      </c>
      <c r="AY384" s="17" t="s">
        <v>114</v>
      </c>
      <c r="BE384" s="167">
        <f>IF(N384="základní",J384,0)</f>
        <v>0</v>
      </c>
      <c r="BF384" s="167">
        <f>IF(N384="snížená",J384,0)</f>
        <v>0</v>
      </c>
      <c r="BG384" s="167">
        <f>IF(N384="zákl. přenesená",J384,0)</f>
        <v>0</v>
      </c>
      <c r="BH384" s="167">
        <f>IF(N384="sníž. přenesená",J384,0)</f>
        <v>0</v>
      </c>
      <c r="BI384" s="167">
        <f>IF(N384="nulová",J384,0)</f>
        <v>0</v>
      </c>
      <c r="BJ384" s="17" t="s">
        <v>21</v>
      </c>
      <c r="BK384" s="168">
        <f>ROUND(I384*H384,3)</f>
        <v>0</v>
      </c>
      <c r="BL384" s="17" t="s">
        <v>122</v>
      </c>
      <c r="BM384" s="166" t="s">
        <v>481</v>
      </c>
    </row>
    <row r="385" spans="1:65" s="13" customFormat="1">
      <c r="B385" s="169"/>
      <c r="D385" s="170" t="s">
        <v>124</v>
      </c>
      <c r="E385" s="171" t="s">
        <v>1</v>
      </c>
      <c r="F385" s="172" t="s">
        <v>482</v>
      </c>
      <c r="H385" s="173">
        <v>18</v>
      </c>
      <c r="I385" s="174"/>
      <c r="L385" s="169"/>
      <c r="M385" s="175"/>
      <c r="N385" s="176"/>
      <c r="O385" s="176"/>
      <c r="P385" s="176"/>
      <c r="Q385" s="176"/>
      <c r="R385" s="176"/>
      <c r="S385" s="176"/>
      <c r="T385" s="177"/>
      <c r="AT385" s="171" t="s">
        <v>124</v>
      </c>
      <c r="AU385" s="171" t="s">
        <v>84</v>
      </c>
      <c r="AV385" s="13" t="s">
        <v>84</v>
      </c>
      <c r="AW385" s="13" t="s">
        <v>34</v>
      </c>
      <c r="AX385" s="13" t="s">
        <v>78</v>
      </c>
      <c r="AY385" s="171" t="s">
        <v>114</v>
      </c>
    </row>
    <row r="386" spans="1:65" s="14" customFormat="1">
      <c r="B386" s="178"/>
      <c r="D386" s="170" t="s">
        <v>124</v>
      </c>
      <c r="E386" s="179" t="s">
        <v>1</v>
      </c>
      <c r="F386" s="180" t="s">
        <v>126</v>
      </c>
      <c r="H386" s="181">
        <v>18</v>
      </c>
      <c r="I386" s="182"/>
      <c r="L386" s="178"/>
      <c r="M386" s="183"/>
      <c r="N386" s="184"/>
      <c r="O386" s="184"/>
      <c r="P386" s="184"/>
      <c r="Q386" s="184"/>
      <c r="R386" s="184"/>
      <c r="S386" s="184"/>
      <c r="T386" s="185"/>
      <c r="AT386" s="179" t="s">
        <v>124</v>
      </c>
      <c r="AU386" s="179" t="s">
        <v>84</v>
      </c>
      <c r="AV386" s="14" t="s">
        <v>127</v>
      </c>
      <c r="AW386" s="14" t="s">
        <v>34</v>
      </c>
      <c r="AX386" s="14" t="s">
        <v>21</v>
      </c>
      <c r="AY386" s="179" t="s">
        <v>114</v>
      </c>
    </row>
    <row r="387" spans="1:65" s="2" customFormat="1" ht="16.5" customHeight="1">
      <c r="A387" s="32"/>
      <c r="B387" s="155"/>
      <c r="C387" s="156" t="s">
        <v>483</v>
      </c>
      <c r="D387" s="156" t="s">
        <v>117</v>
      </c>
      <c r="E387" s="157" t="s">
        <v>484</v>
      </c>
      <c r="F387" s="158" t="s">
        <v>485</v>
      </c>
      <c r="G387" s="159" t="s">
        <v>163</v>
      </c>
      <c r="H387" s="160">
        <v>1</v>
      </c>
      <c r="I387" s="161"/>
      <c r="J387" s="160">
        <f>ROUND(I387*H387,3)</f>
        <v>0</v>
      </c>
      <c r="K387" s="158" t="s">
        <v>121</v>
      </c>
      <c r="L387" s="33"/>
      <c r="M387" s="162" t="s">
        <v>1</v>
      </c>
      <c r="N387" s="163" t="s">
        <v>43</v>
      </c>
      <c r="O387" s="58"/>
      <c r="P387" s="164">
        <f>O387*H387</f>
        <v>0</v>
      </c>
      <c r="Q387" s="164">
        <v>7.2000000000000005E-4</v>
      </c>
      <c r="R387" s="164">
        <f>Q387*H387</f>
        <v>7.2000000000000005E-4</v>
      </c>
      <c r="S387" s="164">
        <v>0</v>
      </c>
      <c r="T387" s="165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66" t="s">
        <v>122</v>
      </c>
      <c r="AT387" s="166" t="s">
        <v>117</v>
      </c>
      <c r="AU387" s="166" t="s">
        <v>84</v>
      </c>
      <c r="AY387" s="17" t="s">
        <v>114</v>
      </c>
      <c r="BE387" s="167">
        <f>IF(N387="základní",J387,0)</f>
        <v>0</v>
      </c>
      <c r="BF387" s="167">
        <f>IF(N387="snížená",J387,0)</f>
        <v>0</v>
      </c>
      <c r="BG387" s="167">
        <f>IF(N387="zákl. přenesená",J387,0)</f>
        <v>0</v>
      </c>
      <c r="BH387" s="167">
        <f>IF(N387="sníž. přenesená",J387,0)</f>
        <v>0</v>
      </c>
      <c r="BI387" s="167">
        <f>IF(N387="nulová",J387,0)</f>
        <v>0</v>
      </c>
      <c r="BJ387" s="17" t="s">
        <v>21</v>
      </c>
      <c r="BK387" s="168">
        <f>ROUND(I387*H387,3)</f>
        <v>0</v>
      </c>
      <c r="BL387" s="17" t="s">
        <v>122</v>
      </c>
      <c r="BM387" s="166" t="s">
        <v>486</v>
      </c>
    </row>
    <row r="388" spans="1:65" s="13" customFormat="1">
      <c r="B388" s="169"/>
      <c r="D388" s="170" t="s">
        <v>124</v>
      </c>
      <c r="E388" s="171" t="s">
        <v>1</v>
      </c>
      <c r="F388" s="172" t="s">
        <v>315</v>
      </c>
      <c r="H388" s="173">
        <v>1</v>
      </c>
      <c r="I388" s="174"/>
      <c r="L388" s="169"/>
      <c r="M388" s="175"/>
      <c r="N388" s="176"/>
      <c r="O388" s="176"/>
      <c r="P388" s="176"/>
      <c r="Q388" s="176"/>
      <c r="R388" s="176"/>
      <c r="S388" s="176"/>
      <c r="T388" s="177"/>
      <c r="AT388" s="171" t="s">
        <v>124</v>
      </c>
      <c r="AU388" s="171" t="s">
        <v>84</v>
      </c>
      <c r="AV388" s="13" t="s">
        <v>84</v>
      </c>
      <c r="AW388" s="13" t="s">
        <v>34</v>
      </c>
      <c r="AX388" s="13" t="s">
        <v>78</v>
      </c>
      <c r="AY388" s="171" t="s">
        <v>114</v>
      </c>
    </row>
    <row r="389" spans="1:65" s="14" customFormat="1">
      <c r="B389" s="178"/>
      <c r="D389" s="170" t="s">
        <v>124</v>
      </c>
      <c r="E389" s="179" t="s">
        <v>1</v>
      </c>
      <c r="F389" s="180" t="s">
        <v>126</v>
      </c>
      <c r="H389" s="181">
        <v>1</v>
      </c>
      <c r="I389" s="182"/>
      <c r="L389" s="178"/>
      <c r="M389" s="183"/>
      <c r="N389" s="184"/>
      <c r="O389" s="184"/>
      <c r="P389" s="184"/>
      <c r="Q389" s="184"/>
      <c r="R389" s="184"/>
      <c r="S389" s="184"/>
      <c r="T389" s="185"/>
      <c r="AT389" s="179" t="s">
        <v>124</v>
      </c>
      <c r="AU389" s="179" t="s">
        <v>84</v>
      </c>
      <c r="AV389" s="14" t="s">
        <v>127</v>
      </c>
      <c r="AW389" s="14" t="s">
        <v>34</v>
      </c>
      <c r="AX389" s="14" t="s">
        <v>21</v>
      </c>
      <c r="AY389" s="179" t="s">
        <v>114</v>
      </c>
    </row>
    <row r="390" spans="1:65" s="2" customFormat="1" ht="16.5" customHeight="1">
      <c r="A390" s="32"/>
      <c r="B390" s="155"/>
      <c r="C390" s="156" t="s">
        <v>487</v>
      </c>
      <c r="D390" s="156" t="s">
        <v>117</v>
      </c>
      <c r="E390" s="157" t="s">
        <v>488</v>
      </c>
      <c r="F390" s="158" t="s">
        <v>489</v>
      </c>
      <c r="G390" s="159" t="s">
        <v>163</v>
      </c>
      <c r="H390" s="160">
        <v>2</v>
      </c>
      <c r="I390" s="161"/>
      <c r="J390" s="160">
        <f>ROUND(I390*H390,3)</f>
        <v>0</v>
      </c>
      <c r="K390" s="158" t="s">
        <v>121</v>
      </c>
      <c r="L390" s="33"/>
      <c r="M390" s="162" t="s">
        <v>1</v>
      </c>
      <c r="N390" s="163" t="s">
        <v>43</v>
      </c>
      <c r="O390" s="58"/>
      <c r="P390" s="164">
        <f>O390*H390</f>
        <v>0</v>
      </c>
      <c r="Q390" s="164">
        <v>1.5200000000000001E-3</v>
      </c>
      <c r="R390" s="164">
        <f>Q390*H390</f>
        <v>3.0400000000000002E-3</v>
      </c>
      <c r="S390" s="164">
        <v>0</v>
      </c>
      <c r="T390" s="165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66" t="s">
        <v>122</v>
      </c>
      <c r="AT390" s="166" t="s">
        <v>117</v>
      </c>
      <c r="AU390" s="166" t="s">
        <v>84</v>
      </c>
      <c r="AY390" s="17" t="s">
        <v>114</v>
      </c>
      <c r="BE390" s="167">
        <f>IF(N390="základní",J390,0)</f>
        <v>0</v>
      </c>
      <c r="BF390" s="167">
        <f>IF(N390="snížená",J390,0)</f>
        <v>0</v>
      </c>
      <c r="BG390" s="167">
        <f>IF(N390="zákl. přenesená",J390,0)</f>
        <v>0</v>
      </c>
      <c r="BH390" s="167">
        <f>IF(N390="sníž. přenesená",J390,0)</f>
        <v>0</v>
      </c>
      <c r="BI390" s="167">
        <f>IF(N390="nulová",J390,0)</f>
        <v>0</v>
      </c>
      <c r="BJ390" s="17" t="s">
        <v>21</v>
      </c>
      <c r="BK390" s="168">
        <f>ROUND(I390*H390,3)</f>
        <v>0</v>
      </c>
      <c r="BL390" s="17" t="s">
        <v>122</v>
      </c>
      <c r="BM390" s="166" t="s">
        <v>490</v>
      </c>
    </row>
    <row r="391" spans="1:65" s="13" customFormat="1">
      <c r="B391" s="169"/>
      <c r="D391" s="170" t="s">
        <v>124</v>
      </c>
      <c r="E391" s="171" t="s">
        <v>1</v>
      </c>
      <c r="F391" s="172" t="s">
        <v>310</v>
      </c>
      <c r="H391" s="173">
        <v>2</v>
      </c>
      <c r="I391" s="174"/>
      <c r="L391" s="169"/>
      <c r="M391" s="175"/>
      <c r="N391" s="176"/>
      <c r="O391" s="176"/>
      <c r="P391" s="176"/>
      <c r="Q391" s="176"/>
      <c r="R391" s="176"/>
      <c r="S391" s="176"/>
      <c r="T391" s="177"/>
      <c r="AT391" s="171" t="s">
        <v>124</v>
      </c>
      <c r="AU391" s="171" t="s">
        <v>84</v>
      </c>
      <c r="AV391" s="13" t="s">
        <v>84</v>
      </c>
      <c r="AW391" s="13" t="s">
        <v>34</v>
      </c>
      <c r="AX391" s="13" t="s">
        <v>78</v>
      </c>
      <c r="AY391" s="171" t="s">
        <v>114</v>
      </c>
    </row>
    <row r="392" spans="1:65" s="14" customFormat="1">
      <c r="B392" s="178"/>
      <c r="D392" s="170" t="s">
        <v>124</v>
      </c>
      <c r="E392" s="179" t="s">
        <v>1</v>
      </c>
      <c r="F392" s="180" t="s">
        <v>126</v>
      </c>
      <c r="H392" s="181">
        <v>2</v>
      </c>
      <c r="I392" s="182"/>
      <c r="L392" s="178"/>
      <c r="M392" s="183"/>
      <c r="N392" s="184"/>
      <c r="O392" s="184"/>
      <c r="P392" s="184"/>
      <c r="Q392" s="184"/>
      <c r="R392" s="184"/>
      <c r="S392" s="184"/>
      <c r="T392" s="185"/>
      <c r="AT392" s="179" t="s">
        <v>124</v>
      </c>
      <c r="AU392" s="179" t="s">
        <v>84</v>
      </c>
      <c r="AV392" s="14" t="s">
        <v>127</v>
      </c>
      <c r="AW392" s="14" t="s">
        <v>34</v>
      </c>
      <c r="AX392" s="14" t="s">
        <v>21</v>
      </c>
      <c r="AY392" s="179" t="s">
        <v>114</v>
      </c>
    </row>
    <row r="393" spans="1:65" s="2" customFormat="1" ht="16.5" customHeight="1">
      <c r="A393" s="32"/>
      <c r="B393" s="155"/>
      <c r="C393" s="156" t="s">
        <v>491</v>
      </c>
      <c r="D393" s="156" t="s">
        <v>117</v>
      </c>
      <c r="E393" s="157" t="s">
        <v>492</v>
      </c>
      <c r="F393" s="158" t="s">
        <v>493</v>
      </c>
      <c r="G393" s="159" t="s">
        <v>163</v>
      </c>
      <c r="H393" s="160">
        <v>1</v>
      </c>
      <c r="I393" s="161"/>
      <c r="J393" s="160">
        <f>ROUND(I393*H393,3)</f>
        <v>0</v>
      </c>
      <c r="K393" s="158" t="s">
        <v>121</v>
      </c>
      <c r="L393" s="33"/>
      <c r="M393" s="162" t="s">
        <v>1</v>
      </c>
      <c r="N393" s="163" t="s">
        <v>43</v>
      </c>
      <c r="O393" s="58"/>
      <c r="P393" s="164">
        <f>O393*H393</f>
        <v>0</v>
      </c>
      <c r="Q393" s="164">
        <v>2.6199999999999999E-3</v>
      </c>
      <c r="R393" s="164">
        <f>Q393*H393</f>
        <v>2.6199999999999999E-3</v>
      </c>
      <c r="S393" s="164">
        <v>0</v>
      </c>
      <c r="T393" s="165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66" t="s">
        <v>122</v>
      </c>
      <c r="AT393" s="166" t="s">
        <v>117</v>
      </c>
      <c r="AU393" s="166" t="s">
        <v>84</v>
      </c>
      <c r="AY393" s="17" t="s">
        <v>114</v>
      </c>
      <c r="BE393" s="167">
        <f>IF(N393="základní",J393,0)</f>
        <v>0</v>
      </c>
      <c r="BF393" s="167">
        <f>IF(N393="snížená",J393,0)</f>
        <v>0</v>
      </c>
      <c r="BG393" s="167">
        <f>IF(N393="zákl. přenesená",J393,0)</f>
        <v>0</v>
      </c>
      <c r="BH393" s="167">
        <f>IF(N393="sníž. přenesená",J393,0)</f>
        <v>0</v>
      </c>
      <c r="BI393" s="167">
        <f>IF(N393="nulová",J393,0)</f>
        <v>0</v>
      </c>
      <c r="BJ393" s="17" t="s">
        <v>21</v>
      </c>
      <c r="BK393" s="168">
        <f>ROUND(I393*H393,3)</f>
        <v>0</v>
      </c>
      <c r="BL393" s="17" t="s">
        <v>122</v>
      </c>
      <c r="BM393" s="166" t="s">
        <v>494</v>
      </c>
    </row>
    <row r="394" spans="1:65" s="13" customFormat="1">
      <c r="B394" s="169"/>
      <c r="D394" s="170" t="s">
        <v>124</v>
      </c>
      <c r="E394" s="171" t="s">
        <v>1</v>
      </c>
      <c r="F394" s="172" t="s">
        <v>315</v>
      </c>
      <c r="H394" s="173">
        <v>1</v>
      </c>
      <c r="I394" s="174"/>
      <c r="L394" s="169"/>
      <c r="M394" s="175"/>
      <c r="N394" s="176"/>
      <c r="O394" s="176"/>
      <c r="P394" s="176"/>
      <c r="Q394" s="176"/>
      <c r="R394" s="176"/>
      <c r="S394" s="176"/>
      <c r="T394" s="177"/>
      <c r="AT394" s="171" t="s">
        <v>124</v>
      </c>
      <c r="AU394" s="171" t="s">
        <v>84</v>
      </c>
      <c r="AV394" s="13" t="s">
        <v>84</v>
      </c>
      <c r="AW394" s="13" t="s">
        <v>34</v>
      </c>
      <c r="AX394" s="13" t="s">
        <v>78</v>
      </c>
      <c r="AY394" s="171" t="s">
        <v>114</v>
      </c>
    </row>
    <row r="395" spans="1:65" s="14" customFormat="1">
      <c r="B395" s="178"/>
      <c r="D395" s="170" t="s">
        <v>124</v>
      </c>
      <c r="E395" s="179" t="s">
        <v>1</v>
      </c>
      <c r="F395" s="180" t="s">
        <v>126</v>
      </c>
      <c r="H395" s="181">
        <v>1</v>
      </c>
      <c r="I395" s="182"/>
      <c r="L395" s="178"/>
      <c r="M395" s="183"/>
      <c r="N395" s="184"/>
      <c r="O395" s="184"/>
      <c r="P395" s="184"/>
      <c r="Q395" s="184"/>
      <c r="R395" s="184"/>
      <c r="S395" s="184"/>
      <c r="T395" s="185"/>
      <c r="AT395" s="179" t="s">
        <v>124</v>
      </c>
      <c r="AU395" s="179" t="s">
        <v>84</v>
      </c>
      <c r="AV395" s="14" t="s">
        <v>127</v>
      </c>
      <c r="AW395" s="14" t="s">
        <v>34</v>
      </c>
      <c r="AX395" s="14" t="s">
        <v>21</v>
      </c>
      <c r="AY395" s="179" t="s">
        <v>114</v>
      </c>
    </row>
    <row r="396" spans="1:65" s="2" customFormat="1" ht="21.75" customHeight="1">
      <c r="A396" s="32"/>
      <c r="B396" s="155"/>
      <c r="C396" s="156" t="s">
        <v>495</v>
      </c>
      <c r="D396" s="156" t="s">
        <v>117</v>
      </c>
      <c r="E396" s="157" t="s">
        <v>496</v>
      </c>
      <c r="F396" s="158" t="s">
        <v>497</v>
      </c>
      <c r="G396" s="159" t="s">
        <v>163</v>
      </c>
      <c r="H396" s="160">
        <v>1</v>
      </c>
      <c r="I396" s="161"/>
      <c r="J396" s="160">
        <f>ROUND(I396*H396,3)</f>
        <v>0</v>
      </c>
      <c r="K396" s="158" t="s">
        <v>121</v>
      </c>
      <c r="L396" s="33"/>
      <c r="M396" s="162" t="s">
        <v>1</v>
      </c>
      <c r="N396" s="163" t="s">
        <v>43</v>
      </c>
      <c r="O396" s="58"/>
      <c r="P396" s="164">
        <f>O396*H396</f>
        <v>0</v>
      </c>
      <c r="Q396" s="164">
        <v>1.2E-4</v>
      </c>
      <c r="R396" s="164">
        <f>Q396*H396</f>
        <v>1.2E-4</v>
      </c>
      <c r="S396" s="164">
        <v>0</v>
      </c>
      <c r="T396" s="165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66" t="s">
        <v>122</v>
      </c>
      <c r="AT396" s="166" t="s">
        <v>117</v>
      </c>
      <c r="AU396" s="166" t="s">
        <v>84</v>
      </c>
      <c r="AY396" s="17" t="s">
        <v>114</v>
      </c>
      <c r="BE396" s="167">
        <f>IF(N396="základní",J396,0)</f>
        <v>0</v>
      </c>
      <c r="BF396" s="167">
        <f>IF(N396="snížená",J396,0)</f>
        <v>0</v>
      </c>
      <c r="BG396" s="167">
        <f>IF(N396="zákl. přenesená",J396,0)</f>
        <v>0</v>
      </c>
      <c r="BH396" s="167">
        <f>IF(N396="sníž. přenesená",J396,0)</f>
        <v>0</v>
      </c>
      <c r="BI396" s="167">
        <f>IF(N396="nulová",J396,0)</f>
        <v>0</v>
      </c>
      <c r="BJ396" s="17" t="s">
        <v>21</v>
      </c>
      <c r="BK396" s="168">
        <f>ROUND(I396*H396,3)</f>
        <v>0</v>
      </c>
      <c r="BL396" s="17" t="s">
        <v>122</v>
      </c>
      <c r="BM396" s="166" t="s">
        <v>498</v>
      </c>
    </row>
    <row r="397" spans="1:65" s="13" customFormat="1">
      <c r="B397" s="169"/>
      <c r="D397" s="170" t="s">
        <v>124</v>
      </c>
      <c r="E397" s="171" t="s">
        <v>1</v>
      </c>
      <c r="F397" s="172" t="s">
        <v>315</v>
      </c>
      <c r="H397" s="173">
        <v>1</v>
      </c>
      <c r="I397" s="174"/>
      <c r="L397" s="169"/>
      <c r="M397" s="175"/>
      <c r="N397" s="176"/>
      <c r="O397" s="176"/>
      <c r="P397" s="176"/>
      <c r="Q397" s="176"/>
      <c r="R397" s="176"/>
      <c r="S397" s="176"/>
      <c r="T397" s="177"/>
      <c r="AT397" s="171" t="s">
        <v>124</v>
      </c>
      <c r="AU397" s="171" t="s">
        <v>84</v>
      </c>
      <c r="AV397" s="13" t="s">
        <v>84</v>
      </c>
      <c r="AW397" s="13" t="s">
        <v>34</v>
      </c>
      <c r="AX397" s="13" t="s">
        <v>78</v>
      </c>
      <c r="AY397" s="171" t="s">
        <v>114</v>
      </c>
    </row>
    <row r="398" spans="1:65" s="14" customFormat="1">
      <c r="B398" s="178"/>
      <c r="D398" s="170" t="s">
        <v>124</v>
      </c>
      <c r="E398" s="179" t="s">
        <v>1</v>
      </c>
      <c r="F398" s="180" t="s">
        <v>126</v>
      </c>
      <c r="H398" s="181">
        <v>1</v>
      </c>
      <c r="I398" s="182"/>
      <c r="L398" s="178"/>
      <c r="M398" s="183"/>
      <c r="N398" s="184"/>
      <c r="O398" s="184"/>
      <c r="P398" s="184"/>
      <c r="Q398" s="184"/>
      <c r="R398" s="184"/>
      <c r="S398" s="184"/>
      <c r="T398" s="185"/>
      <c r="AT398" s="179" t="s">
        <v>124</v>
      </c>
      <c r="AU398" s="179" t="s">
        <v>84</v>
      </c>
      <c r="AV398" s="14" t="s">
        <v>127</v>
      </c>
      <c r="AW398" s="14" t="s">
        <v>34</v>
      </c>
      <c r="AX398" s="14" t="s">
        <v>21</v>
      </c>
      <c r="AY398" s="179" t="s">
        <v>114</v>
      </c>
    </row>
    <row r="399" spans="1:65" s="2" customFormat="1" ht="21.75" customHeight="1">
      <c r="A399" s="32"/>
      <c r="B399" s="155"/>
      <c r="C399" s="156" t="s">
        <v>499</v>
      </c>
      <c r="D399" s="156" t="s">
        <v>117</v>
      </c>
      <c r="E399" s="157" t="s">
        <v>500</v>
      </c>
      <c r="F399" s="158" t="s">
        <v>501</v>
      </c>
      <c r="G399" s="159" t="s">
        <v>163</v>
      </c>
      <c r="H399" s="160">
        <v>1</v>
      </c>
      <c r="I399" s="161"/>
      <c r="J399" s="160">
        <f>ROUND(I399*H399,3)</f>
        <v>0</v>
      </c>
      <c r="K399" s="158" t="s">
        <v>121</v>
      </c>
      <c r="L399" s="33"/>
      <c r="M399" s="162" t="s">
        <v>1</v>
      </c>
      <c r="N399" s="163" t="s">
        <v>43</v>
      </c>
      <c r="O399" s="58"/>
      <c r="P399" s="164">
        <f>O399*H399</f>
        <v>0</v>
      </c>
      <c r="Q399" s="164">
        <v>1.7000000000000001E-4</v>
      </c>
      <c r="R399" s="164">
        <f>Q399*H399</f>
        <v>1.7000000000000001E-4</v>
      </c>
      <c r="S399" s="164">
        <v>0</v>
      </c>
      <c r="T399" s="165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66" t="s">
        <v>122</v>
      </c>
      <c r="AT399" s="166" t="s">
        <v>117</v>
      </c>
      <c r="AU399" s="166" t="s">
        <v>84</v>
      </c>
      <c r="AY399" s="17" t="s">
        <v>114</v>
      </c>
      <c r="BE399" s="167">
        <f>IF(N399="základní",J399,0)</f>
        <v>0</v>
      </c>
      <c r="BF399" s="167">
        <f>IF(N399="snížená",J399,0)</f>
        <v>0</v>
      </c>
      <c r="BG399" s="167">
        <f>IF(N399="zákl. přenesená",J399,0)</f>
        <v>0</v>
      </c>
      <c r="BH399" s="167">
        <f>IF(N399="sníž. přenesená",J399,0)</f>
        <v>0</v>
      </c>
      <c r="BI399" s="167">
        <f>IF(N399="nulová",J399,0)</f>
        <v>0</v>
      </c>
      <c r="BJ399" s="17" t="s">
        <v>21</v>
      </c>
      <c r="BK399" s="168">
        <f>ROUND(I399*H399,3)</f>
        <v>0</v>
      </c>
      <c r="BL399" s="17" t="s">
        <v>122</v>
      </c>
      <c r="BM399" s="166" t="s">
        <v>502</v>
      </c>
    </row>
    <row r="400" spans="1:65" s="13" customFormat="1">
      <c r="B400" s="169"/>
      <c r="D400" s="170" t="s">
        <v>124</v>
      </c>
      <c r="E400" s="171" t="s">
        <v>1</v>
      </c>
      <c r="F400" s="172" t="s">
        <v>315</v>
      </c>
      <c r="H400" s="173">
        <v>1</v>
      </c>
      <c r="I400" s="174"/>
      <c r="L400" s="169"/>
      <c r="M400" s="175"/>
      <c r="N400" s="176"/>
      <c r="O400" s="176"/>
      <c r="P400" s="176"/>
      <c r="Q400" s="176"/>
      <c r="R400" s="176"/>
      <c r="S400" s="176"/>
      <c r="T400" s="177"/>
      <c r="AT400" s="171" t="s">
        <v>124</v>
      </c>
      <c r="AU400" s="171" t="s">
        <v>84</v>
      </c>
      <c r="AV400" s="13" t="s">
        <v>84</v>
      </c>
      <c r="AW400" s="13" t="s">
        <v>34</v>
      </c>
      <c r="AX400" s="13" t="s">
        <v>78</v>
      </c>
      <c r="AY400" s="171" t="s">
        <v>114</v>
      </c>
    </row>
    <row r="401" spans="1:65" s="14" customFormat="1">
      <c r="B401" s="178"/>
      <c r="D401" s="170" t="s">
        <v>124</v>
      </c>
      <c r="E401" s="179" t="s">
        <v>1</v>
      </c>
      <c r="F401" s="180" t="s">
        <v>126</v>
      </c>
      <c r="H401" s="181">
        <v>1</v>
      </c>
      <c r="I401" s="182"/>
      <c r="L401" s="178"/>
      <c r="M401" s="183"/>
      <c r="N401" s="184"/>
      <c r="O401" s="184"/>
      <c r="P401" s="184"/>
      <c r="Q401" s="184"/>
      <c r="R401" s="184"/>
      <c r="S401" s="184"/>
      <c r="T401" s="185"/>
      <c r="AT401" s="179" t="s">
        <v>124</v>
      </c>
      <c r="AU401" s="179" t="s">
        <v>84</v>
      </c>
      <c r="AV401" s="14" t="s">
        <v>127</v>
      </c>
      <c r="AW401" s="14" t="s">
        <v>34</v>
      </c>
      <c r="AX401" s="14" t="s">
        <v>21</v>
      </c>
      <c r="AY401" s="179" t="s">
        <v>114</v>
      </c>
    </row>
    <row r="402" spans="1:65" s="2" customFormat="1" ht="21.75" customHeight="1">
      <c r="A402" s="32"/>
      <c r="B402" s="155"/>
      <c r="C402" s="156" t="s">
        <v>503</v>
      </c>
      <c r="D402" s="156" t="s">
        <v>117</v>
      </c>
      <c r="E402" s="157" t="s">
        <v>504</v>
      </c>
      <c r="F402" s="158" t="s">
        <v>505</v>
      </c>
      <c r="G402" s="159" t="s">
        <v>163</v>
      </c>
      <c r="H402" s="160">
        <v>1</v>
      </c>
      <c r="I402" s="161"/>
      <c r="J402" s="160">
        <f>ROUND(I402*H402,3)</f>
        <v>0</v>
      </c>
      <c r="K402" s="158" t="s">
        <v>121</v>
      </c>
      <c r="L402" s="33"/>
      <c r="M402" s="162" t="s">
        <v>1</v>
      </c>
      <c r="N402" s="163" t="s">
        <v>43</v>
      </c>
      <c r="O402" s="58"/>
      <c r="P402" s="164">
        <f>O402*H402</f>
        <v>0</v>
      </c>
      <c r="Q402" s="164">
        <v>5.0000000000000001E-4</v>
      </c>
      <c r="R402" s="164">
        <f>Q402*H402</f>
        <v>5.0000000000000001E-4</v>
      </c>
      <c r="S402" s="164">
        <v>0</v>
      </c>
      <c r="T402" s="165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66" t="s">
        <v>122</v>
      </c>
      <c r="AT402" s="166" t="s">
        <v>117</v>
      </c>
      <c r="AU402" s="166" t="s">
        <v>84</v>
      </c>
      <c r="AY402" s="17" t="s">
        <v>114</v>
      </c>
      <c r="BE402" s="167">
        <f>IF(N402="základní",J402,0)</f>
        <v>0</v>
      </c>
      <c r="BF402" s="167">
        <f>IF(N402="snížená",J402,0)</f>
        <v>0</v>
      </c>
      <c r="BG402" s="167">
        <f>IF(N402="zákl. přenesená",J402,0)</f>
        <v>0</v>
      </c>
      <c r="BH402" s="167">
        <f>IF(N402="sníž. přenesená",J402,0)</f>
        <v>0</v>
      </c>
      <c r="BI402" s="167">
        <f>IF(N402="nulová",J402,0)</f>
        <v>0</v>
      </c>
      <c r="BJ402" s="17" t="s">
        <v>21</v>
      </c>
      <c r="BK402" s="168">
        <f>ROUND(I402*H402,3)</f>
        <v>0</v>
      </c>
      <c r="BL402" s="17" t="s">
        <v>122</v>
      </c>
      <c r="BM402" s="166" t="s">
        <v>506</v>
      </c>
    </row>
    <row r="403" spans="1:65" s="13" customFormat="1">
      <c r="B403" s="169"/>
      <c r="D403" s="170" t="s">
        <v>124</v>
      </c>
      <c r="E403" s="171" t="s">
        <v>1</v>
      </c>
      <c r="F403" s="172" t="s">
        <v>315</v>
      </c>
      <c r="H403" s="173">
        <v>1</v>
      </c>
      <c r="I403" s="174"/>
      <c r="L403" s="169"/>
      <c r="M403" s="175"/>
      <c r="N403" s="176"/>
      <c r="O403" s="176"/>
      <c r="P403" s="176"/>
      <c r="Q403" s="176"/>
      <c r="R403" s="176"/>
      <c r="S403" s="176"/>
      <c r="T403" s="177"/>
      <c r="AT403" s="171" t="s">
        <v>124</v>
      </c>
      <c r="AU403" s="171" t="s">
        <v>84</v>
      </c>
      <c r="AV403" s="13" t="s">
        <v>84</v>
      </c>
      <c r="AW403" s="13" t="s">
        <v>34</v>
      </c>
      <c r="AX403" s="13" t="s">
        <v>78</v>
      </c>
      <c r="AY403" s="171" t="s">
        <v>114</v>
      </c>
    </row>
    <row r="404" spans="1:65" s="14" customFormat="1">
      <c r="B404" s="178"/>
      <c r="D404" s="170" t="s">
        <v>124</v>
      </c>
      <c r="E404" s="179" t="s">
        <v>1</v>
      </c>
      <c r="F404" s="180" t="s">
        <v>126</v>
      </c>
      <c r="H404" s="181">
        <v>1</v>
      </c>
      <c r="I404" s="182"/>
      <c r="L404" s="178"/>
      <c r="M404" s="183"/>
      <c r="N404" s="184"/>
      <c r="O404" s="184"/>
      <c r="P404" s="184"/>
      <c r="Q404" s="184"/>
      <c r="R404" s="184"/>
      <c r="S404" s="184"/>
      <c r="T404" s="185"/>
      <c r="AT404" s="179" t="s">
        <v>124</v>
      </c>
      <c r="AU404" s="179" t="s">
        <v>84</v>
      </c>
      <c r="AV404" s="14" t="s">
        <v>127</v>
      </c>
      <c r="AW404" s="14" t="s">
        <v>34</v>
      </c>
      <c r="AX404" s="14" t="s">
        <v>21</v>
      </c>
      <c r="AY404" s="179" t="s">
        <v>114</v>
      </c>
    </row>
    <row r="405" spans="1:65" s="2" customFormat="1" ht="21.75" customHeight="1">
      <c r="A405" s="32"/>
      <c r="B405" s="155"/>
      <c r="C405" s="156" t="s">
        <v>507</v>
      </c>
      <c r="D405" s="156" t="s">
        <v>117</v>
      </c>
      <c r="E405" s="157" t="s">
        <v>508</v>
      </c>
      <c r="F405" s="158" t="s">
        <v>509</v>
      </c>
      <c r="G405" s="159" t="s">
        <v>163</v>
      </c>
      <c r="H405" s="160">
        <v>24</v>
      </c>
      <c r="I405" s="161"/>
      <c r="J405" s="160">
        <f>ROUND(I405*H405,3)</f>
        <v>0</v>
      </c>
      <c r="K405" s="158" t="s">
        <v>121</v>
      </c>
      <c r="L405" s="33"/>
      <c r="M405" s="162" t="s">
        <v>1</v>
      </c>
      <c r="N405" s="163" t="s">
        <v>43</v>
      </c>
      <c r="O405" s="58"/>
      <c r="P405" s="164">
        <f>O405*H405</f>
        <v>0</v>
      </c>
      <c r="Q405" s="164">
        <v>2.7999999999999998E-4</v>
      </c>
      <c r="R405" s="164">
        <f>Q405*H405</f>
        <v>6.7199999999999994E-3</v>
      </c>
      <c r="S405" s="164">
        <v>0</v>
      </c>
      <c r="T405" s="165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66" t="s">
        <v>122</v>
      </c>
      <c r="AT405" s="166" t="s">
        <v>117</v>
      </c>
      <c r="AU405" s="166" t="s">
        <v>84</v>
      </c>
      <c r="AY405" s="17" t="s">
        <v>114</v>
      </c>
      <c r="BE405" s="167">
        <f>IF(N405="základní",J405,0)</f>
        <v>0</v>
      </c>
      <c r="BF405" s="167">
        <f>IF(N405="snížená",J405,0)</f>
        <v>0</v>
      </c>
      <c r="BG405" s="167">
        <f>IF(N405="zákl. přenesená",J405,0)</f>
        <v>0</v>
      </c>
      <c r="BH405" s="167">
        <f>IF(N405="sníž. přenesená",J405,0)</f>
        <v>0</v>
      </c>
      <c r="BI405" s="167">
        <f>IF(N405="nulová",J405,0)</f>
        <v>0</v>
      </c>
      <c r="BJ405" s="17" t="s">
        <v>21</v>
      </c>
      <c r="BK405" s="168">
        <f>ROUND(I405*H405,3)</f>
        <v>0</v>
      </c>
      <c r="BL405" s="17" t="s">
        <v>122</v>
      </c>
      <c r="BM405" s="166" t="s">
        <v>510</v>
      </c>
    </row>
    <row r="406" spans="1:65" s="13" customFormat="1">
      <c r="B406" s="169"/>
      <c r="D406" s="170" t="s">
        <v>124</v>
      </c>
      <c r="E406" s="171" t="s">
        <v>1</v>
      </c>
      <c r="F406" s="172" t="s">
        <v>511</v>
      </c>
      <c r="H406" s="173">
        <v>24</v>
      </c>
      <c r="I406" s="174"/>
      <c r="L406" s="169"/>
      <c r="M406" s="175"/>
      <c r="N406" s="176"/>
      <c r="O406" s="176"/>
      <c r="P406" s="176"/>
      <c r="Q406" s="176"/>
      <c r="R406" s="176"/>
      <c r="S406" s="176"/>
      <c r="T406" s="177"/>
      <c r="AT406" s="171" t="s">
        <v>124</v>
      </c>
      <c r="AU406" s="171" t="s">
        <v>84</v>
      </c>
      <c r="AV406" s="13" t="s">
        <v>84</v>
      </c>
      <c r="AW406" s="13" t="s">
        <v>34</v>
      </c>
      <c r="AX406" s="13" t="s">
        <v>78</v>
      </c>
      <c r="AY406" s="171" t="s">
        <v>114</v>
      </c>
    </row>
    <row r="407" spans="1:65" s="14" customFormat="1">
      <c r="B407" s="178"/>
      <c r="D407" s="170" t="s">
        <v>124</v>
      </c>
      <c r="E407" s="179" t="s">
        <v>1</v>
      </c>
      <c r="F407" s="180" t="s">
        <v>126</v>
      </c>
      <c r="H407" s="181">
        <v>24</v>
      </c>
      <c r="I407" s="182"/>
      <c r="L407" s="178"/>
      <c r="M407" s="183"/>
      <c r="N407" s="184"/>
      <c r="O407" s="184"/>
      <c r="P407" s="184"/>
      <c r="Q407" s="184"/>
      <c r="R407" s="184"/>
      <c r="S407" s="184"/>
      <c r="T407" s="185"/>
      <c r="AT407" s="179" t="s">
        <v>124</v>
      </c>
      <c r="AU407" s="179" t="s">
        <v>84</v>
      </c>
      <c r="AV407" s="14" t="s">
        <v>127</v>
      </c>
      <c r="AW407" s="14" t="s">
        <v>34</v>
      </c>
      <c r="AX407" s="14" t="s">
        <v>21</v>
      </c>
      <c r="AY407" s="179" t="s">
        <v>114</v>
      </c>
    </row>
    <row r="408" spans="1:65" s="2" customFormat="1" ht="21.75" customHeight="1">
      <c r="A408" s="32"/>
      <c r="B408" s="155"/>
      <c r="C408" s="156" t="s">
        <v>512</v>
      </c>
      <c r="D408" s="156" t="s">
        <v>117</v>
      </c>
      <c r="E408" s="157" t="s">
        <v>513</v>
      </c>
      <c r="F408" s="158" t="s">
        <v>514</v>
      </c>
      <c r="G408" s="159" t="s">
        <v>163</v>
      </c>
      <c r="H408" s="160">
        <v>1</v>
      </c>
      <c r="I408" s="161"/>
      <c r="J408" s="160">
        <f>ROUND(I408*H408,3)</f>
        <v>0</v>
      </c>
      <c r="K408" s="158" t="s">
        <v>121</v>
      </c>
      <c r="L408" s="33"/>
      <c r="M408" s="162" t="s">
        <v>1</v>
      </c>
      <c r="N408" s="163" t="s">
        <v>43</v>
      </c>
      <c r="O408" s="58"/>
      <c r="P408" s="164">
        <f>O408*H408</f>
        <v>0</v>
      </c>
      <c r="Q408" s="164">
        <v>1.4999999999999999E-4</v>
      </c>
      <c r="R408" s="164">
        <f>Q408*H408</f>
        <v>1.4999999999999999E-4</v>
      </c>
      <c r="S408" s="164">
        <v>0</v>
      </c>
      <c r="T408" s="165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66" t="s">
        <v>122</v>
      </c>
      <c r="AT408" s="166" t="s">
        <v>117</v>
      </c>
      <c r="AU408" s="166" t="s">
        <v>84</v>
      </c>
      <c r="AY408" s="17" t="s">
        <v>114</v>
      </c>
      <c r="BE408" s="167">
        <f>IF(N408="základní",J408,0)</f>
        <v>0</v>
      </c>
      <c r="BF408" s="167">
        <f>IF(N408="snížená",J408,0)</f>
        <v>0</v>
      </c>
      <c r="BG408" s="167">
        <f>IF(N408="zákl. přenesená",J408,0)</f>
        <v>0</v>
      </c>
      <c r="BH408" s="167">
        <f>IF(N408="sníž. přenesená",J408,0)</f>
        <v>0</v>
      </c>
      <c r="BI408" s="167">
        <f>IF(N408="nulová",J408,0)</f>
        <v>0</v>
      </c>
      <c r="BJ408" s="17" t="s">
        <v>21</v>
      </c>
      <c r="BK408" s="168">
        <f>ROUND(I408*H408,3)</f>
        <v>0</v>
      </c>
      <c r="BL408" s="17" t="s">
        <v>122</v>
      </c>
      <c r="BM408" s="166" t="s">
        <v>515</v>
      </c>
    </row>
    <row r="409" spans="1:65" s="13" customFormat="1">
      <c r="B409" s="169"/>
      <c r="D409" s="170" t="s">
        <v>124</v>
      </c>
      <c r="E409" s="171" t="s">
        <v>1</v>
      </c>
      <c r="F409" s="172" t="s">
        <v>315</v>
      </c>
      <c r="H409" s="173">
        <v>1</v>
      </c>
      <c r="I409" s="174"/>
      <c r="L409" s="169"/>
      <c r="M409" s="175"/>
      <c r="N409" s="176"/>
      <c r="O409" s="176"/>
      <c r="P409" s="176"/>
      <c r="Q409" s="176"/>
      <c r="R409" s="176"/>
      <c r="S409" s="176"/>
      <c r="T409" s="177"/>
      <c r="AT409" s="171" t="s">
        <v>124</v>
      </c>
      <c r="AU409" s="171" t="s">
        <v>84</v>
      </c>
      <c r="AV409" s="13" t="s">
        <v>84</v>
      </c>
      <c r="AW409" s="13" t="s">
        <v>34</v>
      </c>
      <c r="AX409" s="13" t="s">
        <v>78</v>
      </c>
      <c r="AY409" s="171" t="s">
        <v>114</v>
      </c>
    </row>
    <row r="410" spans="1:65" s="14" customFormat="1">
      <c r="B410" s="178"/>
      <c r="D410" s="170" t="s">
        <v>124</v>
      </c>
      <c r="E410" s="179" t="s">
        <v>1</v>
      </c>
      <c r="F410" s="180" t="s">
        <v>126</v>
      </c>
      <c r="H410" s="181">
        <v>1</v>
      </c>
      <c r="I410" s="182"/>
      <c r="L410" s="178"/>
      <c r="M410" s="183"/>
      <c r="N410" s="184"/>
      <c r="O410" s="184"/>
      <c r="P410" s="184"/>
      <c r="Q410" s="184"/>
      <c r="R410" s="184"/>
      <c r="S410" s="184"/>
      <c r="T410" s="185"/>
      <c r="AT410" s="179" t="s">
        <v>124</v>
      </c>
      <c r="AU410" s="179" t="s">
        <v>84</v>
      </c>
      <c r="AV410" s="14" t="s">
        <v>127</v>
      </c>
      <c r="AW410" s="14" t="s">
        <v>34</v>
      </c>
      <c r="AX410" s="14" t="s">
        <v>21</v>
      </c>
      <c r="AY410" s="179" t="s">
        <v>114</v>
      </c>
    </row>
    <row r="411" spans="1:65" s="2" customFormat="1" ht="21.75" customHeight="1">
      <c r="A411" s="32"/>
      <c r="B411" s="155"/>
      <c r="C411" s="156" t="s">
        <v>516</v>
      </c>
      <c r="D411" s="156" t="s">
        <v>117</v>
      </c>
      <c r="E411" s="157" t="s">
        <v>517</v>
      </c>
      <c r="F411" s="158" t="s">
        <v>518</v>
      </c>
      <c r="G411" s="159" t="s">
        <v>163</v>
      </c>
      <c r="H411" s="160">
        <v>1</v>
      </c>
      <c r="I411" s="161"/>
      <c r="J411" s="160">
        <f>ROUND(I411*H411,3)</f>
        <v>0</v>
      </c>
      <c r="K411" s="158" t="s">
        <v>121</v>
      </c>
      <c r="L411" s="33"/>
      <c r="M411" s="162" t="s">
        <v>1</v>
      </c>
      <c r="N411" s="163" t="s">
        <v>43</v>
      </c>
      <c r="O411" s="58"/>
      <c r="P411" s="164">
        <f>O411*H411</f>
        <v>0</v>
      </c>
      <c r="Q411" s="164">
        <v>2.2000000000000001E-4</v>
      </c>
      <c r="R411" s="164">
        <f>Q411*H411</f>
        <v>2.2000000000000001E-4</v>
      </c>
      <c r="S411" s="164">
        <v>0</v>
      </c>
      <c r="T411" s="165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66" t="s">
        <v>122</v>
      </c>
      <c r="AT411" s="166" t="s">
        <v>117</v>
      </c>
      <c r="AU411" s="166" t="s">
        <v>84</v>
      </c>
      <c r="AY411" s="17" t="s">
        <v>114</v>
      </c>
      <c r="BE411" s="167">
        <f>IF(N411="základní",J411,0)</f>
        <v>0</v>
      </c>
      <c r="BF411" s="167">
        <f>IF(N411="snížená",J411,0)</f>
        <v>0</v>
      </c>
      <c r="BG411" s="167">
        <f>IF(N411="zákl. přenesená",J411,0)</f>
        <v>0</v>
      </c>
      <c r="BH411" s="167">
        <f>IF(N411="sníž. přenesená",J411,0)</f>
        <v>0</v>
      </c>
      <c r="BI411" s="167">
        <f>IF(N411="nulová",J411,0)</f>
        <v>0</v>
      </c>
      <c r="BJ411" s="17" t="s">
        <v>21</v>
      </c>
      <c r="BK411" s="168">
        <f>ROUND(I411*H411,3)</f>
        <v>0</v>
      </c>
      <c r="BL411" s="17" t="s">
        <v>122</v>
      </c>
      <c r="BM411" s="166" t="s">
        <v>519</v>
      </c>
    </row>
    <row r="412" spans="1:65" s="13" customFormat="1">
      <c r="B412" s="169"/>
      <c r="D412" s="170" t="s">
        <v>124</v>
      </c>
      <c r="E412" s="171" t="s">
        <v>1</v>
      </c>
      <c r="F412" s="172" t="s">
        <v>315</v>
      </c>
      <c r="H412" s="173">
        <v>1</v>
      </c>
      <c r="I412" s="174"/>
      <c r="L412" s="169"/>
      <c r="M412" s="175"/>
      <c r="N412" s="176"/>
      <c r="O412" s="176"/>
      <c r="P412" s="176"/>
      <c r="Q412" s="176"/>
      <c r="R412" s="176"/>
      <c r="S412" s="176"/>
      <c r="T412" s="177"/>
      <c r="AT412" s="171" t="s">
        <v>124</v>
      </c>
      <c r="AU412" s="171" t="s">
        <v>84</v>
      </c>
      <c r="AV412" s="13" t="s">
        <v>84</v>
      </c>
      <c r="AW412" s="13" t="s">
        <v>34</v>
      </c>
      <c r="AX412" s="13" t="s">
        <v>78</v>
      </c>
      <c r="AY412" s="171" t="s">
        <v>114</v>
      </c>
    </row>
    <row r="413" spans="1:65" s="14" customFormat="1">
      <c r="B413" s="178"/>
      <c r="D413" s="170" t="s">
        <v>124</v>
      </c>
      <c r="E413" s="179" t="s">
        <v>1</v>
      </c>
      <c r="F413" s="180" t="s">
        <v>126</v>
      </c>
      <c r="H413" s="181">
        <v>1</v>
      </c>
      <c r="I413" s="182"/>
      <c r="L413" s="178"/>
      <c r="M413" s="183"/>
      <c r="N413" s="184"/>
      <c r="O413" s="184"/>
      <c r="P413" s="184"/>
      <c r="Q413" s="184"/>
      <c r="R413" s="184"/>
      <c r="S413" s="184"/>
      <c r="T413" s="185"/>
      <c r="AT413" s="179" t="s">
        <v>124</v>
      </c>
      <c r="AU413" s="179" t="s">
        <v>84</v>
      </c>
      <c r="AV413" s="14" t="s">
        <v>127</v>
      </c>
      <c r="AW413" s="14" t="s">
        <v>34</v>
      </c>
      <c r="AX413" s="14" t="s">
        <v>21</v>
      </c>
      <c r="AY413" s="179" t="s">
        <v>114</v>
      </c>
    </row>
    <row r="414" spans="1:65" s="2" customFormat="1" ht="16.5" customHeight="1">
      <c r="A414" s="32"/>
      <c r="B414" s="155"/>
      <c r="C414" s="156" t="s">
        <v>520</v>
      </c>
      <c r="D414" s="156" t="s">
        <v>117</v>
      </c>
      <c r="E414" s="157" t="s">
        <v>521</v>
      </c>
      <c r="F414" s="158" t="s">
        <v>522</v>
      </c>
      <c r="G414" s="159" t="s">
        <v>163</v>
      </c>
      <c r="H414" s="160">
        <v>5</v>
      </c>
      <c r="I414" s="161"/>
      <c r="J414" s="160">
        <f>ROUND(I414*H414,3)</f>
        <v>0</v>
      </c>
      <c r="K414" s="158" t="s">
        <v>121</v>
      </c>
      <c r="L414" s="33"/>
      <c r="M414" s="162" t="s">
        <v>1</v>
      </c>
      <c r="N414" s="163" t="s">
        <v>43</v>
      </c>
      <c r="O414" s="58"/>
      <c r="P414" s="164">
        <f>O414*H414</f>
        <v>0</v>
      </c>
      <c r="Q414" s="164">
        <v>2.0049999999999999E-5</v>
      </c>
      <c r="R414" s="164">
        <f>Q414*H414</f>
        <v>1.0025E-4</v>
      </c>
      <c r="S414" s="164">
        <v>0</v>
      </c>
      <c r="T414" s="165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66" t="s">
        <v>122</v>
      </c>
      <c r="AT414" s="166" t="s">
        <v>117</v>
      </c>
      <c r="AU414" s="166" t="s">
        <v>84</v>
      </c>
      <c r="AY414" s="17" t="s">
        <v>114</v>
      </c>
      <c r="BE414" s="167">
        <f>IF(N414="základní",J414,0)</f>
        <v>0</v>
      </c>
      <c r="BF414" s="167">
        <f>IF(N414="snížená",J414,0)</f>
        <v>0</v>
      </c>
      <c r="BG414" s="167">
        <f>IF(N414="zákl. přenesená",J414,0)</f>
        <v>0</v>
      </c>
      <c r="BH414" s="167">
        <f>IF(N414="sníž. přenesená",J414,0)</f>
        <v>0</v>
      </c>
      <c r="BI414" s="167">
        <f>IF(N414="nulová",J414,0)</f>
        <v>0</v>
      </c>
      <c r="BJ414" s="17" t="s">
        <v>21</v>
      </c>
      <c r="BK414" s="168">
        <f>ROUND(I414*H414,3)</f>
        <v>0</v>
      </c>
      <c r="BL414" s="17" t="s">
        <v>122</v>
      </c>
      <c r="BM414" s="166" t="s">
        <v>523</v>
      </c>
    </row>
    <row r="415" spans="1:65" s="13" customFormat="1">
      <c r="B415" s="169"/>
      <c r="D415" s="170" t="s">
        <v>124</v>
      </c>
      <c r="E415" s="171" t="s">
        <v>1</v>
      </c>
      <c r="F415" s="172" t="s">
        <v>524</v>
      </c>
      <c r="H415" s="173">
        <v>5</v>
      </c>
      <c r="I415" s="174"/>
      <c r="L415" s="169"/>
      <c r="M415" s="175"/>
      <c r="N415" s="176"/>
      <c r="O415" s="176"/>
      <c r="P415" s="176"/>
      <c r="Q415" s="176"/>
      <c r="R415" s="176"/>
      <c r="S415" s="176"/>
      <c r="T415" s="177"/>
      <c r="AT415" s="171" t="s">
        <v>124</v>
      </c>
      <c r="AU415" s="171" t="s">
        <v>84</v>
      </c>
      <c r="AV415" s="13" t="s">
        <v>84</v>
      </c>
      <c r="AW415" s="13" t="s">
        <v>34</v>
      </c>
      <c r="AX415" s="13" t="s">
        <v>78</v>
      </c>
      <c r="AY415" s="171" t="s">
        <v>114</v>
      </c>
    </row>
    <row r="416" spans="1:65" s="14" customFormat="1">
      <c r="B416" s="178"/>
      <c r="D416" s="170" t="s">
        <v>124</v>
      </c>
      <c r="E416" s="179" t="s">
        <v>1</v>
      </c>
      <c r="F416" s="180" t="s">
        <v>126</v>
      </c>
      <c r="H416" s="181">
        <v>5</v>
      </c>
      <c r="I416" s="182"/>
      <c r="L416" s="178"/>
      <c r="M416" s="183"/>
      <c r="N416" s="184"/>
      <c r="O416" s="184"/>
      <c r="P416" s="184"/>
      <c r="Q416" s="184"/>
      <c r="R416" s="184"/>
      <c r="S416" s="184"/>
      <c r="T416" s="185"/>
      <c r="AT416" s="179" t="s">
        <v>124</v>
      </c>
      <c r="AU416" s="179" t="s">
        <v>84</v>
      </c>
      <c r="AV416" s="14" t="s">
        <v>127</v>
      </c>
      <c r="AW416" s="14" t="s">
        <v>34</v>
      </c>
      <c r="AX416" s="14" t="s">
        <v>21</v>
      </c>
      <c r="AY416" s="179" t="s">
        <v>114</v>
      </c>
    </row>
    <row r="417" spans="1:65" s="2" customFormat="1" ht="16.5" customHeight="1">
      <c r="A417" s="32"/>
      <c r="B417" s="155"/>
      <c r="C417" s="186" t="s">
        <v>525</v>
      </c>
      <c r="D417" s="186" t="s">
        <v>128</v>
      </c>
      <c r="E417" s="187" t="s">
        <v>526</v>
      </c>
      <c r="F417" s="188" t="s">
        <v>527</v>
      </c>
      <c r="G417" s="189" t="s">
        <v>163</v>
      </c>
      <c r="H417" s="190">
        <v>2</v>
      </c>
      <c r="I417" s="191"/>
      <c r="J417" s="190">
        <f>ROUND(I417*H417,3)</f>
        <v>0</v>
      </c>
      <c r="K417" s="188" t="s">
        <v>1</v>
      </c>
      <c r="L417" s="192"/>
      <c r="M417" s="193" t="s">
        <v>1</v>
      </c>
      <c r="N417" s="194" t="s">
        <v>43</v>
      </c>
      <c r="O417" s="58"/>
      <c r="P417" s="164">
        <f>O417*H417</f>
        <v>0</v>
      </c>
      <c r="Q417" s="164">
        <v>0</v>
      </c>
      <c r="R417" s="164">
        <f>Q417*H417</f>
        <v>0</v>
      </c>
      <c r="S417" s="164">
        <v>0</v>
      </c>
      <c r="T417" s="165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66" t="s">
        <v>131</v>
      </c>
      <c r="AT417" s="166" t="s">
        <v>128</v>
      </c>
      <c r="AU417" s="166" t="s">
        <v>84</v>
      </c>
      <c r="AY417" s="17" t="s">
        <v>114</v>
      </c>
      <c r="BE417" s="167">
        <f>IF(N417="základní",J417,0)</f>
        <v>0</v>
      </c>
      <c r="BF417" s="167">
        <f>IF(N417="snížená",J417,0)</f>
        <v>0</v>
      </c>
      <c r="BG417" s="167">
        <f>IF(N417="zákl. přenesená",J417,0)</f>
        <v>0</v>
      </c>
      <c r="BH417" s="167">
        <f>IF(N417="sníž. přenesená",J417,0)</f>
        <v>0</v>
      </c>
      <c r="BI417" s="167">
        <f>IF(N417="nulová",J417,0)</f>
        <v>0</v>
      </c>
      <c r="BJ417" s="17" t="s">
        <v>21</v>
      </c>
      <c r="BK417" s="168">
        <f>ROUND(I417*H417,3)</f>
        <v>0</v>
      </c>
      <c r="BL417" s="17" t="s">
        <v>122</v>
      </c>
      <c r="BM417" s="166" t="s">
        <v>528</v>
      </c>
    </row>
    <row r="418" spans="1:65" s="13" customFormat="1">
      <c r="B418" s="169"/>
      <c r="D418" s="170" t="s">
        <v>124</v>
      </c>
      <c r="E418" s="171" t="s">
        <v>1</v>
      </c>
      <c r="F418" s="172" t="s">
        <v>310</v>
      </c>
      <c r="H418" s="173">
        <v>2</v>
      </c>
      <c r="I418" s="174"/>
      <c r="L418" s="169"/>
      <c r="M418" s="175"/>
      <c r="N418" s="176"/>
      <c r="O418" s="176"/>
      <c r="P418" s="176"/>
      <c r="Q418" s="176"/>
      <c r="R418" s="176"/>
      <c r="S418" s="176"/>
      <c r="T418" s="177"/>
      <c r="AT418" s="171" t="s">
        <v>124</v>
      </c>
      <c r="AU418" s="171" t="s">
        <v>84</v>
      </c>
      <c r="AV418" s="13" t="s">
        <v>84</v>
      </c>
      <c r="AW418" s="13" t="s">
        <v>34</v>
      </c>
      <c r="AX418" s="13" t="s">
        <v>78</v>
      </c>
      <c r="AY418" s="171" t="s">
        <v>114</v>
      </c>
    </row>
    <row r="419" spans="1:65" s="14" customFormat="1">
      <c r="B419" s="178"/>
      <c r="D419" s="170" t="s">
        <v>124</v>
      </c>
      <c r="E419" s="179" t="s">
        <v>1</v>
      </c>
      <c r="F419" s="180" t="s">
        <v>126</v>
      </c>
      <c r="H419" s="181">
        <v>2</v>
      </c>
      <c r="I419" s="182"/>
      <c r="L419" s="178"/>
      <c r="M419" s="183"/>
      <c r="N419" s="184"/>
      <c r="O419" s="184"/>
      <c r="P419" s="184"/>
      <c r="Q419" s="184"/>
      <c r="R419" s="184"/>
      <c r="S419" s="184"/>
      <c r="T419" s="185"/>
      <c r="AT419" s="179" t="s">
        <v>124</v>
      </c>
      <c r="AU419" s="179" t="s">
        <v>84</v>
      </c>
      <c r="AV419" s="14" t="s">
        <v>127</v>
      </c>
      <c r="AW419" s="14" t="s">
        <v>34</v>
      </c>
      <c r="AX419" s="14" t="s">
        <v>21</v>
      </c>
      <c r="AY419" s="179" t="s">
        <v>114</v>
      </c>
    </row>
    <row r="420" spans="1:65" s="2" customFormat="1" ht="16.5" customHeight="1">
      <c r="A420" s="32"/>
      <c r="B420" s="155"/>
      <c r="C420" s="186" t="s">
        <v>529</v>
      </c>
      <c r="D420" s="186" t="s">
        <v>128</v>
      </c>
      <c r="E420" s="187" t="s">
        <v>530</v>
      </c>
      <c r="F420" s="188" t="s">
        <v>531</v>
      </c>
      <c r="G420" s="189" t="s">
        <v>163</v>
      </c>
      <c r="H420" s="190">
        <v>3</v>
      </c>
      <c r="I420" s="191"/>
      <c r="J420" s="190">
        <f>ROUND(I420*H420,3)</f>
        <v>0</v>
      </c>
      <c r="K420" s="188" t="s">
        <v>1</v>
      </c>
      <c r="L420" s="192"/>
      <c r="M420" s="193" t="s">
        <v>1</v>
      </c>
      <c r="N420" s="194" t="s">
        <v>43</v>
      </c>
      <c r="O420" s="58"/>
      <c r="P420" s="164">
        <f>O420*H420</f>
        <v>0</v>
      </c>
      <c r="Q420" s="164">
        <v>0</v>
      </c>
      <c r="R420" s="164">
        <f>Q420*H420</f>
        <v>0</v>
      </c>
      <c r="S420" s="164">
        <v>0</v>
      </c>
      <c r="T420" s="165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66" t="s">
        <v>131</v>
      </c>
      <c r="AT420" s="166" t="s">
        <v>128</v>
      </c>
      <c r="AU420" s="166" t="s">
        <v>84</v>
      </c>
      <c r="AY420" s="17" t="s">
        <v>114</v>
      </c>
      <c r="BE420" s="167">
        <f>IF(N420="základní",J420,0)</f>
        <v>0</v>
      </c>
      <c r="BF420" s="167">
        <f>IF(N420="snížená",J420,0)</f>
        <v>0</v>
      </c>
      <c r="BG420" s="167">
        <f>IF(N420="zákl. přenesená",J420,0)</f>
        <v>0</v>
      </c>
      <c r="BH420" s="167">
        <f>IF(N420="sníž. přenesená",J420,0)</f>
        <v>0</v>
      </c>
      <c r="BI420" s="167">
        <f>IF(N420="nulová",J420,0)</f>
        <v>0</v>
      </c>
      <c r="BJ420" s="17" t="s">
        <v>21</v>
      </c>
      <c r="BK420" s="168">
        <f>ROUND(I420*H420,3)</f>
        <v>0</v>
      </c>
      <c r="BL420" s="17" t="s">
        <v>122</v>
      </c>
      <c r="BM420" s="166" t="s">
        <v>532</v>
      </c>
    </row>
    <row r="421" spans="1:65" s="13" customFormat="1">
      <c r="B421" s="169"/>
      <c r="D421" s="170" t="s">
        <v>124</v>
      </c>
      <c r="E421" s="171" t="s">
        <v>1</v>
      </c>
      <c r="F421" s="172" t="s">
        <v>533</v>
      </c>
      <c r="H421" s="173">
        <v>3</v>
      </c>
      <c r="I421" s="174"/>
      <c r="L421" s="169"/>
      <c r="M421" s="175"/>
      <c r="N421" s="176"/>
      <c r="O421" s="176"/>
      <c r="P421" s="176"/>
      <c r="Q421" s="176"/>
      <c r="R421" s="176"/>
      <c r="S421" s="176"/>
      <c r="T421" s="177"/>
      <c r="AT421" s="171" t="s">
        <v>124</v>
      </c>
      <c r="AU421" s="171" t="s">
        <v>84</v>
      </c>
      <c r="AV421" s="13" t="s">
        <v>84</v>
      </c>
      <c r="AW421" s="13" t="s">
        <v>34</v>
      </c>
      <c r="AX421" s="13" t="s">
        <v>78</v>
      </c>
      <c r="AY421" s="171" t="s">
        <v>114</v>
      </c>
    </row>
    <row r="422" spans="1:65" s="14" customFormat="1">
      <c r="B422" s="178"/>
      <c r="D422" s="170" t="s">
        <v>124</v>
      </c>
      <c r="E422" s="179" t="s">
        <v>1</v>
      </c>
      <c r="F422" s="180" t="s">
        <v>126</v>
      </c>
      <c r="H422" s="181">
        <v>3</v>
      </c>
      <c r="I422" s="182"/>
      <c r="L422" s="178"/>
      <c r="M422" s="183"/>
      <c r="N422" s="184"/>
      <c r="O422" s="184"/>
      <c r="P422" s="184"/>
      <c r="Q422" s="184"/>
      <c r="R422" s="184"/>
      <c r="S422" s="184"/>
      <c r="T422" s="185"/>
      <c r="AT422" s="179" t="s">
        <v>124</v>
      </c>
      <c r="AU422" s="179" t="s">
        <v>84</v>
      </c>
      <c r="AV422" s="14" t="s">
        <v>127</v>
      </c>
      <c r="AW422" s="14" t="s">
        <v>34</v>
      </c>
      <c r="AX422" s="14" t="s">
        <v>21</v>
      </c>
      <c r="AY422" s="179" t="s">
        <v>114</v>
      </c>
    </row>
    <row r="423" spans="1:65" s="2" customFormat="1" ht="21.75" customHeight="1">
      <c r="A423" s="32"/>
      <c r="B423" s="155"/>
      <c r="C423" s="156" t="s">
        <v>534</v>
      </c>
      <c r="D423" s="156" t="s">
        <v>117</v>
      </c>
      <c r="E423" s="157" t="s">
        <v>535</v>
      </c>
      <c r="F423" s="158" t="s">
        <v>536</v>
      </c>
      <c r="G423" s="159" t="s">
        <v>537</v>
      </c>
      <c r="H423" s="160">
        <v>2</v>
      </c>
      <c r="I423" s="161"/>
      <c r="J423" s="160">
        <f>ROUND(I423*H423,3)</f>
        <v>0</v>
      </c>
      <c r="K423" s="158" t="s">
        <v>121</v>
      </c>
      <c r="L423" s="33"/>
      <c r="M423" s="162" t="s">
        <v>1</v>
      </c>
      <c r="N423" s="163" t="s">
        <v>43</v>
      </c>
      <c r="O423" s="58"/>
      <c r="P423" s="164">
        <f>O423*H423</f>
        <v>0</v>
      </c>
      <c r="Q423" s="164">
        <v>2.92E-2</v>
      </c>
      <c r="R423" s="164">
        <f>Q423*H423</f>
        <v>5.8400000000000001E-2</v>
      </c>
      <c r="S423" s="164">
        <v>0</v>
      </c>
      <c r="T423" s="165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66" t="s">
        <v>122</v>
      </c>
      <c r="AT423" s="166" t="s">
        <v>117</v>
      </c>
      <c r="AU423" s="166" t="s">
        <v>84</v>
      </c>
      <c r="AY423" s="17" t="s">
        <v>114</v>
      </c>
      <c r="BE423" s="167">
        <f>IF(N423="základní",J423,0)</f>
        <v>0</v>
      </c>
      <c r="BF423" s="167">
        <f>IF(N423="snížená",J423,0)</f>
        <v>0</v>
      </c>
      <c r="BG423" s="167">
        <f>IF(N423="zákl. přenesená",J423,0)</f>
        <v>0</v>
      </c>
      <c r="BH423" s="167">
        <f>IF(N423="sníž. přenesená",J423,0)</f>
        <v>0</v>
      </c>
      <c r="BI423" s="167">
        <f>IF(N423="nulová",J423,0)</f>
        <v>0</v>
      </c>
      <c r="BJ423" s="17" t="s">
        <v>21</v>
      </c>
      <c r="BK423" s="168">
        <f>ROUND(I423*H423,3)</f>
        <v>0</v>
      </c>
      <c r="BL423" s="17" t="s">
        <v>122</v>
      </c>
      <c r="BM423" s="166" t="s">
        <v>538</v>
      </c>
    </row>
    <row r="424" spans="1:65" s="13" customFormat="1">
      <c r="B424" s="169"/>
      <c r="D424" s="170" t="s">
        <v>124</v>
      </c>
      <c r="E424" s="171" t="s">
        <v>1</v>
      </c>
      <c r="F424" s="172" t="s">
        <v>310</v>
      </c>
      <c r="H424" s="173">
        <v>2</v>
      </c>
      <c r="I424" s="174"/>
      <c r="L424" s="169"/>
      <c r="M424" s="175"/>
      <c r="N424" s="176"/>
      <c r="O424" s="176"/>
      <c r="P424" s="176"/>
      <c r="Q424" s="176"/>
      <c r="R424" s="176"/>
      <c r="S424" s="176"/>
      <c r="T424" s="177"/>
      <c r="AT424" s="171" t="s">
        <v>124</v>
      </c>
      <c r="AU424" s="171" t="s">
        <v>84</v>
      </c>
      <c r="AV424" s="13" t="s">
        <v>84</v>
      </c>
      <c r="AW424" s="13" t="s">
        <v>34</v>
      </c>
      <c r="AX424" s="13" t="s">
        <v>78</v>
      </c>
      <c r="AY424" s="171" t="s">
        <v>114</v>
      </c>
    </row>
    <row r="425" spans="1:65" s="14" customFormat="1">
      <c r="B425" s="178"/>
      <c r="D425" s="170" t="s">
        <v>124</v>
      </c>
      <c r="E425" s="179" t="s">
        <v>1</v>
      </c>
      <c r="F425" s="180" t="s">
        <v>126</v>
      </c>
      <c r="H425" s="181">
        <v>2</v>
      </c>
      <c r="I425" s="182"/>
      <c r="L425" s="178"/>
      <c r="M425" s="183"/>
      <c r="N425" s="184"/>
      <c r="O425" s="184"/>
      <c r="P425" s="184"/>
      <c r="Q425" s="184"/>
      <c r="R425" s="184"/>
      <c r="S425" s="184"/>
      <c r="T425" s="185"/>
      <c r="AT425" s="179" t="s">
        <v>124</v>
      </c>
      <c r="AU425" s="179" t="s">
        <v>84</v>
      </c>
      <c r="AV425" s="14" t="s">
        <v>127</v>
      </c>
      <c r="AW425" s="14" t="s">
        <v>34</v>
      </c>
      <c r="AX425" s="14" t="s">
        <v>21</v>
      </c>
      <c r="AY425" s="179" t="s">
        <v>114</v>
      </c>
    </row>
    <row r="426" spans="1:65" s="2" customFormat="1" ht="21.75" customHeight="1">
      <c r="A426" s="32"/>
      <c r="B426" s="155"/>
      <c r="C426" s="156" t="s">
        <v>539</v>
      </c>
      <c r="D426" s="156" t="s">
        <v>117</v>
      </c>
      <c r="E426" s="157" t="s">
        <v>540</v>
      </c>
      <c r="F426" s="158" t="s">
        <v>541</v>
      </c>
      <c r="G426" s="159" t="s">
        <v>163</v>
      </c>
      <c r="H426" s="160">
        <v>1</v>
      </c>
      <c r="I426" s="161"/>
      <c r="J426" s="160">
        <f>ROUND(I426*H426,3)</f>
        <v>0</v>
      </c>
      <c r="K426" s="158" t="s">
        <v>1</v>
      </c>
      <c r="L426" s="33"/>
      <c r="M426" s="162" t="s">
        <v>1</v>
      </c>
      <c r="N426" s="163" t="s">
        <v>43</v>
      </c>
      <c r="O426" s="58"/>
      <c r="P426" s="164">
        <f>O426*H426</f>
        <v>0</v>
      </c>
      <c r="Q426" s="164">
        <v>4.8500000000000001E-3</v>
      </c>
      <c r="R426" s="164">
        <f>Q426*H426</f>
        <v>4.8500000000000001E-3</v>
      </c>
      <c r="S426" s="164">
        <v>0</v>
      </c>
      <c r="T426" s="165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66" t="s">
        <v>122</v>
      </c>
      <c r="AT426" s="166" t="s">
        <v>117</v>
      </c>
      <c r="AU426" s="166" t="s">
        <v>84</v>
      </c>
      <c r="AY426" s="17" t="s">
        <v>114</v>
      </c>
      <c r="BE426" s="167">
        <f>IF(N426="základní",J426,0)</f>
        <v>0</v>
      </c>
      <c r="BF426" s="167">
        <f>IF(N426="snížená",J426,0)</f>
        <v>0</v>
      </c>
      <c r="BG426" s="167">
        <f>IF(N426="zákl. přenesená",J426,0)</f>
        <v>0</v>
      </c>
      <c r="BH426" s="167">
        <f>IF(N426="sníž. přenesená",J426,0)</f>
        <v>0</v>
      </c>
      <c r="BI426" s="167">
        <f>IF(N426="nulová",J426,0)</f>
        <v>0</v>
      </c>
      <c r="BJ426" s="17" t="s">
        <v>21</v>
      </c>
      <c r="BK426" s="168">
        <f>ROUND(I426*H426,3)</f>
        <v>0</v>
      </c>
      <c r="BL426" s="17" t="s">
        <v>122</v>
      </c>
      <c r="BM426" s="166" t="s">
        <v>542</v>
      </c>
    </row>
    <row r="427" spans="1:65" s="13" customFormat="1">
      <c r="B427" s="169"/>
      <c r="D427" s="170" t="s">
        <v>124</v>
      </c>
      <c r="E427" s="171" t="s">
        <v>1</v>
      </c>
      <c r="F427" s="172" t="s">
        <v>315</v>
      </c>
      <c r="H427" s="173">
        <v>1</v>
      </c>
      <c r="I427" s="174"/>
      <c r="L427" s="169"/>
      <c r="M427" s="175"/>
      <c r="N427" s="176"/>
      <c r="O427" s="176"/>
      <c r="P427" s="176"/>
      <c r="Q427" s="176"/>
      <c r="R427" s="176"/>
      <c r="S427" s="176"/>
      <c r="T427" s="177"/>
      <c r="AT427" s="171" t="s">
        <v>124</v>
      </c>
      <c r="AU427" s="171" t="s">
        <v>84</v>
      </c>
      <c r="AV427" s="13" t="s">
        <v>84</v>
      </c>
      <c r="AW427" s="13" t="s">
        <v>34</v>
      </c>
      <c r="AX427" s="13" t="s">
        <v>78</v>
      </c>
      <c r="AY427" s="171" t="s">
        <v>114</v>
      </c>
    </row>
    <row r="428" spans="1:65" s="14" customFormat="1">
      <c r="B428" s="178"/>
      <c r="D428" s="170" t="s">
        <v>124</v>
      </c>
      <c r="E428" s="179" t="s">
        <v>1</v>
      </c>
      <c r="F428" s="180" t="s">
        <v>126</v>
      </c>
      <c r="H428" s="181">
        <v>1</v>
      </c>
      <c r="I428" s="182"/>
      <c r="L428" s="178"/>
      <c r="M428" s="183"/>
      <c r="N428" s="184"/>
      <c r="O428" s="184"/>
      <c r="P428" s="184"/>
      <c r="Q428" s="184"/>
      <c r="R428" s="184"/>
      <c r="S428" s="184"/>
      <c r="T428" s="185"/>
      <c r="AT428" s="179" t="s">
        <v>124</v>
      </c>
      <c r="AU428" s="179" t="s">
        <v>84</v>
      </c>
      <c r="AV428" s="14" t="s">
        <v>127</v>
      </c>
      <c r="AW428" s="14" t="s">
        <v>34</v>
      </c>
      <c r="AX428" s="14" t="s">
        <v>21</v>
      </c>
      <c r="AY428" s="179" t="s">
        <v>114</v>
      </c>
    </row>
    <row r="429" spans="1:65" s="2" customFormat="1" ht="33" customHeight="1">
      <c r="A429" s="32"/>
      <c r="B429" s="155"/>
      <c r="C429" s="156" t="s">
        <v>543</v>
      </c>
      <c r="D429" s="156" t="s">
        <v>117</v>
      </c>
      <c r="E429" s="157" t="s">
        <v>544</v>
      </c>
      <c r="F429" s="158" t="s">
        <v>545</v>
      </c>
      <c r="G429" s="159" t="s">
        <v>163</v>
      </c>
      <c r="H429" s="160">
        <v>1</v>
      </c>
      <c r="I429" s="161"/>
      <c r="J429" s="160">
        <f>ROUND(I429*H429,3)</f>
        <v>0</v>
      </c>
      <c r="K429" s="158" t="s">
        <v>1</v>
      </c>
      <c r="L429" s="33"/>
      <c r="M429" s="162" t="s">
        <v>1</v>
      </c>
      <c r="N429" s="163" t="s">
        <v>43</v>
      </c>
      <c r="O429" s="58"/>
      <c r="P429" s="164">
        <f>O429*H429</f>
        <v>0</v>
      </c>
      <c r="Q429" s="164">
        <v>4.9199999999999999E-3</v>
      </c>
      <c r="R429" s="164">
        <f>Q429*H429</f>
        <v>4.9199999999999999E-3</v>
      </c>
      <c r="S429" s="164">
        <v>0</v>
      </c>
      <c r="T429" s="165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66" t="s">
        <v>122</v>
      </c>
      <c r="AT429" s="166" t="s">
        <v>117</v>
      </c>
      <c r="AU429" s="166" t="s">
        <v>84</v>
      </c>
      <c r="AY429" s="17" t="s">
        <v>114</v>
      </c>
      <c r="BE429" s="167">
        <f>IF(N429="základní",J429,0)</f>
        <v>0</v>
      </c>
      <c r="BF429" s="167">
        <f>IF(N429="snížená",J429,0)</f>
        <v>0</v>
      </c>
      <c r="BG429" s="167">
        <f>IF(N429="zákl. přenesená",J429,0)</f>
        <v>0</v>
      </c>
      <c r="BH429" s="167">
        <f>IF(N429="sníž. přenesená",J429,0)</f>
        <v>0</v>
      </c>
      <c r="BI429" s="167">
        <f>IF(N429="nulová",J429,0)</f>
        <v>0</v>
      </c>
      <c r="BJ429" s="17" t="s">
        <v>21</v>
      </c>
      <c r="BK429" s="168">
        <f>ROUND(I429*H429,3)</f>
        <v>0</v>
      </c>
      <c r="BL429" s="17" t="s">
        <v>122</v>
      </c>
      <c r="BM429" s="166" t="s">
        <v>546</v>
      </c>
    </row>
    <row r="430" spans="1:65" s="13" customFormat="1">
      <c r="B430" s="169"/>
      <c r="D430" s="170" t="s">
        <v>124</v>
      </c>
      <c r="E430" s="171" t="s">
        <v>1</v>
      </c>
      <c r="F430" s="172" t="s">
        <v>315</v>
      </c>
      <c r="H430" s="173">
        <v>1</v>
      </c>
      <c r="I430" s="174"/>
      <c r="L430" s="169"/>
      <c r="M430" s="175"/>
      <c r="N430" s="176"/>
      <c r="O430" s="176"/>
      <c r="P430" s="176"/>
      <c r="Q430" s="176"/>
      <c r="R430" s="176"/>
      <c r="S430" s="176"/>
      <c r="T430" s="177"/>
      <c r="AT430" s="171" t="s">
        <v>124</v>
      </c>
      <c r="AU430" s="171" t="s">
        <v>84</v>
      </c>
      <c r="AV430" s="13" t="s">
        <v>84</v>
      </c>
      <c r="AW430" s="13" t="s">
        <v>34</v>
      </c>
      <c r="AX430" s="13" t="s">
        <v>78</v>
      </c>
      <c r="AY430" s="171" t="s">
        <v>114</v>
      </c>
    </row>
    <row r="431" spans="1:65" s="14" customFormat="1">
      <c r="B431" s="178"/>
      <c r="D431" s="170" t="s">
        <v>124</v>
      </c>
      <c r="E431" s="179" t="s">
        <v>1</v>
      </c>
      <c r="F431" s="180" t="s">
        <v>126</v>
      </c>
      <c r="H431" s="181">
        <v>1</v>
      </c>
      <c r="I431" s="182"/>
      <c r="L431" s="178"/>
      <c r="M431" s="183"/>
      <c r="N431" s="184"/>
      <c r="O431" s="184"/>
      <c r="P431" s="184"/>
      <c r="Q431" s="184"/>
      <c r="R431" s="184"/>
      <c r="S431" s="184"/>
      <c r="T431" s="185"/>
      <c r="AT431" s="179" t="s">
        <v>124</v>
      </c>
      <c r="AU431" s="179" t="s">
        <v>84</v>
      </c>
      <c r="AV431" s="14" t="s">
        <v>127</v>
      </c>
      <c r="AW431" s="14" t="s">
        <v>34</v>
      </c>
      <c r="AX431" s="14" t="s">
        <v>21</v>
      </c>
      <c r="AY431" s="179" t="s">
        <v>114</v>
      </c>
    </row>
    <row r="432" spans="1:65" s="2" customFormat="1" ht="21.75" customHeight="1">
      <c r="A432" s="32"/>
      <c r="B432" s="155"/>
      <c r="C432" s="156" t="s">
        <v>547</v>
      </c>
      <c r="D432" s="156" t="s">
        <v>117</v>
      </c>
      <c r="E432" s="157" t="s">
        <v>548</v>
      </c>
      <c r="F432" s="158" t="s">
        <v>549</v>
      </c>
      <c r="G432" s="159" t="s">
        <v>120</v>
      </c>
      <c r="H432" s="160">
        <v>519</v>
      </c>
      <c r="I432" s="161"/>
      <c r="J432" s="160">
        <f>ROUND(I432*H432,3)</f>
        <v>0</v>
      </c>
      <c r="K432" s="158" t="s">
        <v>121</v>
      </c>
      <c r="L432" s="33"/>
      <c r="M432" s="162" t="s">
        <v>1</v>
      </c>
      <c r="N432" s="163" t="s">
        <v>43</v>
      </c>
      <c r="O432" s="58"/>
      <c r="P432" s="164">
        <f>O432*H432</f>
        <v>0</v>
      </c>
      <c r="Q432" s="164">
        <v>1.86522E-4</v>
      </c>
      <c r="R432" s="164">
        <f>Q432*H432</f>
        <v>9.6804918000000004E-2</v>
      </c>
      <c r="S432" s="164">
        <v>0</v>
      </c>
      <c r="T432" s="165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66" t="s">
        <v>122</v>
      </c>
      <c r="AT432" s="166" t="s">
        <v>117</v>
      </c>
      <c r="AU432" s="166" t="s">
        <v>84</v>
      </c>
      <c r="AY432" s="17" t="s">
        <v>114</v>
      </c>
      <c r="BE432" s="167">
        <f>IF(N432="základní",J432,0)</f>
        <v>0</v>
      </c>
      <c r="BF432" s="167">
        <f>IF(N432="snížená",J432,0)</f>
        <v>0</v>
      </c>
      <c r="BG432" s="167">
        <f>IF(N432="zákl. přenesená",J432,0)</f>
        <v>0</v>
      </c>
      <c r="BH432" s="167">
        <f>IF(N432="sníž. přenesená",J432,0)</f>
        <v>0</v>
      </c>
      <c r="BI432" s="167">
        <f>IF(N432="nulová",J432,0)</f>
        <v>0</v>
      </c>
      <c r="BJ432" s="17" t="s">
        <v>21</v>
      </c>
      <c r="BK432" s="168">
        <f>ROUND(I432*H432,3)</f>
        <v>0</v>
      </c>
      <c r="BL432" s="17" t="s">
        <v>122</v>
      </c>
      <c r="BM432" s="166" t="s">
        <v>550</v>
      </c>
    </row>
    <row r="433" spans="1:65" s="13" customFormat="1">
      <c r="B433" s="169"/>
      <c r="D433" s="170" t="s">
        <v>124</v>
      </c>
      <c r="E433" s="171" t="s">
        <v>1</v>
      </c>
      <c r="F433" s="172" t="s">
        <v>551</v>
      </c>
      <c r="H433" s="173">
        <v>519</v>
      </c>
      <c r="I433" s="174"/>
      <c r="L433" s="169"/>
      <c r="M433" s="175"/>
      <c r="N433" s="176"/>
      <c r="O433" s="176"/>
      <c r="P433" s="176"/>
      <c r="Q433" s="176"/>
      <c r="R433" s="176"/>
      <c r="S433" s="176"/>
      <c r="T433" s="177"/>
      <c r="AT433" s="171" t="s">
        <v>124</v>
      </c>
      <c r="AU433" s="171" t="s">
        <v>84</v>
      </c>
      <c r="AV433" s="13" t="s">
        <v>84</v>
      </c>
      <c r="AW433" s="13" t="s">
        <v>34</v>
      </c>
      <c r="AX433" s="13" t="s">
        <v>78</v>
      </c>
      <c r="AY433" s="171" t="s">
        <v>114</v>
      </c>
    </row>
    <row r="434" spans="1:65" s="14" customFormat="1">
      <c r="B434" s="178"/>
      <c r="D434" s="170" t="s">
        <v>124</v>
      </c>
      <c r="E434" s="179" t="s">
        <v>1</v>
      </c>
      <c r="F434" s="180" t="s">
        <v>126</v>
      </c>
      <c r="H434" s="181">
        <v>519</v>
      </c>
      <c r="I434" s="182"/>
      <c r="L434" s="178"/>
      <c r="M434" s="183"/>
      <c r="N434" s="184"/>
      <c r="O434" s="184"/>
      <c r="P434" s="184"/>
      <c r="Q434" s="184"/>
      <c r="R434" s="184"/>
      <c r="S434" s="184"/>
      <c r="T434" s="185"/>
      <c r="AT434" s="179" t="s">
        <v>124</v>
      </c>
      <c r="AU434" s="179" t="s">
        <v>84</v>
      </c>
      <c r="AV434" s="14" t="s">
        <v>127</v>
      </c>
      <c r="AW434" s="14" t="s">
        <v>34</v>
      </c>
      <c r="AX434" s="14" t="s">
        <v>21</v>
      </c>
      <c r="AY434" s="179" t="s">
        <v>114</v>
      </c>
    </row>
    <row r="435" spans="1:65" s="2" customFormat="1" ht="16.5" customHeight="1">
      <c r="A435" s="32"/>
      <c r="B435" s="155"/>
      <c r="C435" s="156" t="s">
        <v>552</v>
      </c>
      <c r="D435" s="156" t="s">
        <v>117</v>
      </c>
      <c r="E435" s="157" t="s">
        <v>553</v>
      </c>
      <c r="F435" s="158" t="s">
        <v>554</v>
      </c>
      <c r="G435" s="159" t="s">
        <v>120</v>
      </c>
      <c r="H435" s="160">
        <v>519</v>
      </c>
      <c r="I435" s="161"/>
      <c r="J435" s="160">
        <f>ROUND(I435*H435,3)</f>
        <v>0</v>
      </c>
      <c r="K435" s="158" t="s">
        <v>121</v>
      </c>
      <c r="L435" s="33"/>
      <c r="M435" s="162" t="s">
        <v>1</v>
      </c>
      <c r="N435" s="163" t="s">
        <v>43</v>
      </c>
      <c r="O435" s="58"/>
      <c r="P435" s="164">
        <f>O435*H435</f>
        <v>0</v>
      </c>
      <c r="Q435" s="164">
        <v>1.0000000000000001E-5</v>
      </c>
      <c r="R435" s="164">
        <f>Q435*H435</f>
        <v>5.1900000000000002E-3</v>
      </c>
      <c r="S435" s="164">
        <v>0</v>
      </c>
      <c r="T435" s="165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66" t="s">
        <v>122</v>
      </c>
      <c r="AT435" s="166" t="s">
        <v>117</v>
      </c>
      <c r="AU435" s="166" t="s">
        <v>84</v>
      </c>
      <c r="AY435" s="17" t="s">
        <v>114</v>
      </c>
      <c r="BE435" s="167">
        <f>IF(N435="základní",J435,0)</f>
        <v>0</v>
      </c>
      <c r="BF435" s="167">
        <f>IF(N435="snížená",J435,0)</f>
        <v>0</v>
      </c>
      <c r="BG435" s="167">
        <f>IF(N435="zákl. přenesená",J435,0)</f>
        <v>0</v>
      </c>
      <c r="BH435" s="167">
        <f>IF(N435="sníž. přenesená",J435,0)</f>
        <v>0</v>
      </c>
      <c r="BI435" s="167">
        <f>IF(N435="nulová",J435,0)</f>
        <v>0</v>
      </c>
      <c r="BJ435" s="17" t="s">
        <v>21</v>
      </c>
      <c r="BK435" s="168">
        <f>ROUND(I435*H435,3)</f>
        <v>0</v>
      </c>
      <c r="BL435" s="17" t="s">
        <v>122</v>
      </c>
      <c r="BM435" s="166" t="s">
        <v>555</v>
      </c>
    </row>
    <row r="436" spans="1:65" s="13" customFormat="1">
      <c r="B436" s="169"/>
      <c r="D436" s="170" t="s">
        <v>124</v>
      </c>
      <c r="E436" s="171" t="s">
        <v>1</v>
      </c>
      <c r="F436" s="172" t="s">
        <v>551</v>
      </c>
      <c r="H436" s="173">
        <v>519</v>
      </c>
      <c r="I436" s="174"/>
      <c r="L436" s="169"/>
      <c r="M436" s="175"/>
      <c r="N436" s="176"/>
      <c r="O436" s="176"/>
      <c r="P436" s="176"/>
      <c r="Q436" s="176"/>
      <c r="R436" s="176"/>
      <c r="S436" s="176"/>
      <c r="T436" s="177"/>
      <c r="AT436" s="171" t="s">
        <v>124</v>
      </c>
      <c r="AU436" s="171" t="s">
        <v>84</v>
      </c>
      <c r="AV436" s="13" t="s">
        <v>84</v>
      </c>
      <c r="AW436" s="13" t="s">
        <v>34</v>
      </c>
      <c r="AX436" s="13" t="s">
        <v>78</v>
      </c>
      <c r="AY436" s="171" t="s">
        <v>114</v>
      </c>
    </row>
    <row r="437" spans="1:65" s="14" customFormat="1">
      <c r="B437" s="178"/>
      <c r="D437" s="170" t="s">
        <v>124</v>
      </c>
      <c r="E437" s="179" t="s">
        <v>1</v>
      </c>
      <c r="F437" s="180" t="s">
        <v>126</v>
      </c>
      <c r="H437" s="181">
        <v>519</v>
      </c>
      <c r="I437" s="182"/>
      <c r="L437" s="178"/>
      <c r="M437" s="183"/>
      <c r="N437" s="184"/>
      <c r="O437" s="184"/>
      <c r="P437" s="184"/>
      <c r="Q437" s="184"/>
      <c r="R437" s="184"/>
      <c r="S437" s="184"/>
      <c r="T437" s="185"/>
      <c r="AT437" s="179" t="s">
        <v>124</v>
      </c>
      <c r="AU437" s="179" t="s">
        <v>84</v>
      </c>
      <c r="AV437" s="14" t="s">
        <v>127</v>
      </c>
      <c r="AW437" s="14" t="s">
        <v>34</v>
      </c>
      <c r="AX437" s="14" t="s">
        <v>21</v>
      </c>
      <c r="AY437" s="179" t="s">
        <v>114</v>
      </c>
    </row>
    <row r="438" spans="1:65" s="2" customFormat="1" ht="21.75" customHeight="1">
      <c r="A438" s="32"/>
      <c r="B438" s="155"/>
      <c r="C438" s="156" t="s">
        <v>556</v>
      </c>
      <c r="D438" s="156" t="s">
        <v>117</v>
      </c>
      <c r="E438" s="157" t="s">
        <v>557</v>
      </c>
      <c r="F438" s="158" t="s">
        <v>558</v>
      </c>
      <c r="G438" s="159" t="s">
        <v>156</v>
      </c>
      <c r="H438" s="161"/>
      <c r="I438" s="161"/>
      <c r="J438" s="160">
        <f>ROUND(I438*H438,3)</f>
        <v>0</v>
      </c>
      <c r="K438" s="158" t="s">
        <v>121</v>
      </c>
      <c r="L438" s="33"/>
      <c r="M438" s="162" t="s">
        <v>1</v>
      </c>
      <c r="N438" s="163" t="s">
        <v>43</v>
      </c>
      <c r="O438" s="58"/>
      <c r="P438" s="164">
        <f>O438*H438</f>
        <v>0</v>
      </c>
      <c r="Q438" s="164">
        <v>0</v>
      </c>
      <c r="R438" s="164">
        <f>Q438*H438</f>
        <v>0</v>
      </c>
      <c r="S438" s="164">
        <v>0</v>
      </c>
      <c r="T438" s="165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66" t="s">
        <v>122</v>
      </c>
      <c r="AT438" s="166" t="s">
        <v>117</v>
      </c>
      <c r="AU438" s="166" t="s">
        <v>84</v>
      </c>
      <c r="AY438" s="17" t="s">
        <v>114</v>
      </c>
      <c r="BE438" s="167">
        <f>IF(N438="základní",J438,0)</f>
        <v>0</v>
      </c>
      <c r="BF438" s="167">
        <f>IF(N438="snížená",J438,0)</f>
        <v>0</v>
      </c>
      <c r="BG438" s="167">
        <f>IF(N438="zákl. přenesená",J438,0)</f>
        <v>0</v>
      </c>
      <c r="BH438" s="167">
        <f>IF(N438="sníž. přenesená",J438,0)</f>
        <v>0</v>
      </c>
      <c r="BI438" s="167">
        <f>IF(N438="nulová",J438,0)</f>
        <v>0</v>
      </c>
      <c r="BJ438" s="17" t="s">
        <v>21</v>
      </c>
      <c r="BK438" s="168">
        <f>ROUND(I438*H438,3)</f>
        <v>0</v>
      </c>
      <c r="BL438" s="17" t="s">
        <v>122</v>
      </c>
      <c r="BM438" s="166" t="s">
        <v>559</v>
      </c>
    </row>
    <row r="439" spans="1:65" s="12" customFormat="1" ht="22.9" customHeight="1">
      <c r="B439" s="142"/>
      <c r="D439" s="143" t="s">
        <v>77</v>
      </c>
      <c r="E439" s="153" t="s">
        <v>560</v>
      </c>
      <c r="F439" s="153" t="s">
        <v>561</v>
      </c>
      <c r="I439" s="145"/>
      <c r="J439" s="154">
        <f>BK439</f>
        <v>0</v>
      </c>
      <c r="L439" s="142"/>
      <c r="M439" s="147"/>
      <c r="N439" s="148"/>
      <c r="O439" s="148"/>
      <c r="P439" s="149">
        <f>SUM(P440:P503)</f>
        <v>0</v>
      </c>
      <c r="Q439" s="148"/>
      <c r="R439" s="149">
        <f>SUM(R440:R503)</f>
        <v>0.61187000000000014</v>
      </c>
      <c r="S439" s="148"/>
      <c r="T439" s="150">
        <f>SUM(T440:T503)</f>
        <v>0</v>
      </c>
      <c r="AR439" s="143" t="s">
        <v>84</v>
      </c>
      <c r="AT439" s="151" t="s">
        <v>77</v>
      </c>
      <c r="AU439" s="151" t="s">
        <v>21</v>
      </c>
      <c r="AY439" s="143" t="s">
        <v>114</v>
      </c>
      <c r="BK439" s="152">
        <f>SUM(BK440:BK503)</f>
        <v>0</v>
      </c>
    </row>
    <row r="440" spans="1:65" s="2" customFormat="1" ht="21.75" customHeight="1">
      <c r="A440" s="32"/>
      <c r="B440" s="155"/>
      <c r="C440" s="156" t="s">
        <v>562</v>
      </c>
      <c r="D440" s="156" t="s">
        <v>117</v>
      </c>
      <c r="E440" s="157" t="s">
        <v>563</v>
      </c>
      <c r="F440" s="158" t="s">
        <v>564</v>
      </c>
      <c r="G440" s="159" t="s">
        <v>537</v>
      </c>
      <c r="H440" s="160">
        <v>8</v>
      </c>
      <c r="I440" s="161"/>
      <c r="J440" s="160">
        <f>ROUND(I440*H440,3)</f>
        <v>0</v>
      </c>
      <c r="K440" s="158" t="s">
        <v>121</v>
      </c>
      <c r="L440" s="33"/>
      <c r="M440" s="162" t="s">
        <v>1</v>
      </c>
      <c r="N440" s="163" t="s">
        <v>43</v>
      </c>
      <c r="O440" s="58"/>
      <c r="P440" s="164">
        <f>O440*H440</f>
        <v>0</v>
      </c>
      <c r="Q440" s="164">
        <v>1.6969999999999999E-2</v>
      </c>
      <c r="R440" s="164">
        <f>Q440*H440</f>
        <v>0.13575999999999999</v>
      </c>
      <c r="S440" s="164">
        <v>0</v>
      </c>
      <c r="T440" s="165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66" t="s">
        <v>122</v>
      </c>
      <c r="AT440" s="166" t="s">
        <v>117</v>
      </c>
      <c r="AU440" s="166" t="s">
        <v>84</v>
      </c>
      <c r="AY440" s="17" t="s">
        <v>114</v>
      </c>
      <c r="BE440" s="167">
        <f>IF(N440="základní",J440,0)</f>
        <v>0</v>
      </c>
      <c r="BF440" s="167">
        <f>IF(N440="snížená",J440,0)</f>
        <v>0</v>
      </c>
      <c r="BG440" s="167">
        <f>IF(N440="zákl. přenesená",J440,0)</f>
        <v>0</v>
      </c>
      <c r="BH440" s="167">
        <f>IF(N440="sníž. přenesená",J440,0)</f>
        <v>0</v>
      </c>
      <c r="BI440" s="167">
        <f>IF(N440="nulová",J440,0)</f>
        <v>0</v>
      </c>
      <c r="BJ440" s="17" t="s">
        <v>21</v>
      </c>
      <c r="BK440" s="168">
        <f>ROUND(I440*H440,3)</f>
        <v>0</v>
      </c>
      <c r="BL440" s="17" t="s">
        <v>122</v>
      </c>
      <c r="BM440" s="166" t="s">
        <v>565</v>
      </c>
    </row>
    <row r="441" spans="1:65" s="13" customFormat="1">
      <c r="B441" s="169"/>
      <c r="D441" s="170" t="s">
        <v>124</v>
      </c>
      <c r="E441" s="171" t="s">
        <v>1</v>
      </c>
      <c r="F441" s="172" t="s">
        <v>566</v>
      </c>
      <c r="H441" s="173">
        <v>8</v>
      </c>
      <c r="I441" s="174"/>
      <c r="L441" s="169"/>
      <c r="M441" s="175"/>
      <c r="N441" s="176"/>
      <c r="O441" s="176"/>
      <c r="P441" s="176"/>
      <c r="Q441" s="176"/>
      <c r="R441" s="176"/>
      <c r="S441" s="176"/>
      <c r="T441" s="177"/>
      <c r="AT441" s="171" t="s">
        <v>124</v>
      </c>
      <c r="AU441" s="171" t="s">
        <v>84</v>
      </c>
      <c r="AV441" s="13" t="s">
        <v>84</v>
      </c>
      <c r="AW441" s="13" t="s">
        <v>34</v>
      </c>
      <c r="AX441" s="13" t="s">
        <v>78</v>
      </c>
      <c r="AY441" s="171" t="s">
        <v>114</v>
      </c>
    </row>
    <row r="442" spans="1:65" s="14" customFormat="1">
      <c r="B442" s="178"/>
      <c r="D442" s="170" t="s">
        <v>124</v>
      </c>
      <c r="E442" s="179" t="s">
        <v>1</v>
      </c>
      <c r="F442" s="180" t="s">
        <v>126</v>
      </c>
      <c r="H442" s="181">
        <v>8</v>
      </c>
      <c r="I442" s="182"/>
      <c r="L442" s="178"/>
      <c r="M442" s="183"/>
      <c r="N442" s="184"/>
      <c r="O442" s="184"/>
      <c r="P442" s="184"/>
      <c r="Q442" s="184"/>
      <c r="R442" s="184"/>
      <c r="S442" s="184"/>
      <c r="T442" s="185"/>
      <c r="AT442" s="179" t="s">
        <v>124</v>
      </c>
      <c r="AU442" s="179" t="s">
        <v>84</v>
      </c>
      <c r="AV442" s="14" t="s">
        <v>127</v>
      </c>
      <c r="AW442" s="14" t="s">
        <v>34</v>
      </c>
      <c r="AX442" s="14" t="s">
        <v>21</v>
      </c>
      <c r="AY442" s="179" t="s">
        <v>114</v>
      </c>
    </row>
    <row r="443" spans="1:65" s="2" customFormat="1" ht="16.5" customHeight="1">
      <c r="A443" s="32"/>
      <c r="B443" s="155"/>
      <c r="C443" s="156" t="s">
        <v>567</v>
      </c>
      <c r="D443" s="156" t="s">
        <v>117</v>
      </c>
      <c r="E443" s="157" t="s">
        <v>568</v>
      </c>
      <c r="F443" s="158" t="s">
        <v>569</v>
      </c>
      <c r="G443" s="159" t="s">
        <v>163</v>
      </c>
      <c r="H443" s="160">
        <v>2</v>
      </c>
      <c r="I443" s="161"/>
      <c r="J443" s="160">
        <f>ROUND(I443*H443,3)</f>
        <v>0</v>
      </c>
      <c r="K443" s="158" t="s">
        <v>121</v>
      </c>
      <c r="L443" s="33"/>
      <c r="M443" s="162" t="s">
        <v>1</v>
      </c>
      <c r="N443" s="163" t="s">
        <v>43</v>
      </c>
      <c r="O443" s="58"/>
      <c r="P443" s="164">
        <f>O443*H443</f>
        <v>0</v>
      </c>
      <c r="Q443" s="164">
        <v>2.47E-3</v>
      </c>
      <c r="R443" s="164">
        <f>Q443*H443</f>
        <v>4.9399999999999999E-3</v>
      </c>
      <c r="S443" s="164">
        <v>0</v>
      </c>
      <c r="T443" s="165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66" t="s">
        <v>122</v>
      </c>
      <c r="AT443" s="166" t="s">
        <v>117</v>
      </c>
      <c r="AU443" s="166" t="s">
        <v>84</v>
      </c>
      <c r="AY443" s="17" t="s">
        <v>114</v>
      </c>
      <c r="BE443" s="167">
        <f>IF(N443="základní",J443,0)</f>
        <v>0</v>
      </c>
      <c r="BF443" s="167">
        <f>IF(N443="snížená",J443,0)</f>
        <v>0</v>
      </c>
      <c r="BG443" s="167">
        <f>IF(N443="zákl. přenesená",J443,0)</f>
        <v>0</v>
      </c>
      <c r="BH443" s="167">
        <f>IF(N443="sníž. přenesená",J443,0)</f>
        <v>0</v>
      </c>
      <c r="BI443" s="167">
        <f>IF(N443="nulová",J443,0)</f>
        <v>0</v>
      </c>
      <c r="BJ443" s="17" t="s">
        <v>21</v>
      </c>
      <c r="BK443" s="168">
        <f>ROUND(I443*H443,3)</f>
        <v>0</v>
      </c>
      <c r="BL443" s="17" t="s">
        <v>122</v>
      </c>
      <c r="BM443" s="166" t="s">
        <v>570</v>
      </c>
    </row>
    <row r="444" spans="1:65" s="13" customFormat="1">
      <c r="B444" s="169"/>
      <c r="D444" s="170" t="s">
        <v>124</v>
      </c>
      <c r="E444" s="171" t="s">
        <v>1</v>
      </c>
      <c r="F444" s="172" t="s">
        <v>571</v>
      </c>
      <c r="H444" s="173">
        <v>2</v>
      </c>
      <c r="I444" s="174"/>
      <c r="L444" s="169"/>
      <c r="M444" s="175"/>
      <c r="N444" s="176"/>
      <c r="O444" s="176"/>
      <c r="P444" s="176"/>
      <c r="Q444" s="176"/>
      <c r="R444" s="176"/>
      <c r="S444" s="176"/>
      <c r="T444" s="177"/>
      <c r="AT444" s="171" t="s">
        <v>124</v>
      </c>
      <c r="AU444" s="171" t="s">
        <v>84</v>
      </c>
      <c r="AV444" s="13" t="s">
        <v>84</v>
      </c>
      <c r="AW444" s="13" t="s">
        <v>34</v>
      </c>
      <c r="AX444" s="13" t="s">
        <v>78</v>
      </c>
      <c r="AY444" s="171" t="s">
        <v>114</v>
      </c>
    </row>
    <row r="445" spans="1:65" s="14" customFormat="1">
      <c r="B445" s="178"/>
      <c r="D445" s="170" t="s">
        <v>124</v>
      </c>
      <c r="E445" s="179" t="s">
        <v>1</v>
      </c>
      <c r="F445" s="180" t="s">
        <v>126</v>
      </c>
      <c r="H445" s="181">
        <v>2</v>
      </c>
      <c r="I445" s="182"/>
      <c r="L445" s="178"/>
      <c r="M445" s="183"/>
      <c r="N445" s="184"/>
      <c r="O445" s="184"/>
      <c r="P445" s="184"/>
      <c r="Q445" s="184"/>
      <c r="R445" s="184"/>
      <c r="S445" s="184"/>
      <c r="T445" s="185"/>
      <c r="AT445" s="179" t="s">
        <v>124</v>
      </c>
      <c r="AU445" s="179" t="s">
        <v>84</v>
      </c>
      <c r="AV445" s="14" t="s">
        <v>127</v>
      </c>
      <c r="AW445" s="14" t="s">
        <v>34</v>
      </c>
      <c r="AX445" s="14" t="s">
        <v>21</v>
      </c>
      <c r="AY445" s="179" t="s">
        <v>114</v>
      </c>
    </row>
    <row r="446" spans="1:65" s="2" customFormat="1" ht="21.75" customHeight="1">
      <c r="A446" s="32"/>
      <c r="B446" s="155"/>
      <c r="C446" s="186" t="s">
        <v>572</v>
      </c>
      <c r="D446" s="186" t="s">
        <v>128</v>
      </c>
      <c r="E446" s="187" t="s">
        <v>573</v>
      </c>
      <c r="F446" s="188" t="s">
        <v>574</v>
      </c>
      <c r="G446" s="189" t="s">
        <v>163</v>
      </c>
      <c r="H446" s="190">
        <v>1</v>
      </c>
      <c r="I446" s="191"/>
      <c r="J446" s="190">
        <f>ROUND(I446*H446,3)</f>
        <v>0</v>
      </c>
      <c r="K446" s="188" t="s">
        <v>1</v>
      </c>
      <c r="L446" s="192"/>
      <c r="M446" s="193" t="s">
        <v>1</v>
      </c>
      <c r="N446" s="194" t="s">
        <v>43</v>
      </c>
      <c r="O446" s="58"/>
      <c r="P446" s="164">
        <f>O446*H446</f>
        <v>0</v>
      </c>
      <c r="Q446" s="164">
        <v>1.6E-2</v>
      </c>
      <c r="R446" s="164">
        <f>Q446*H446</f>
        <v>1.6E-2</v>
      </c>
      <c r="S446" s="164">
        <v>0</v>
      </c>
      <c r="T446" s="165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66" t="s">
        <v>131</v>
      </c>
      <c r="AT446" s="166" t="s">
        <v>128</v>
      </c>
      <c r="AU446" s="166" t="s">
        <v>84</v>
      </c>
      <c r="AY446" s="17" t="s">
        <v>114</v>
      </c>
      <c r="BE446" s="167">
        <f>IF(N446="základní",J446,0)</f>
        <v>0</v>
      </c>
      <c r="BF446" s="167">
        <f>IF(N446="snížená",J446,0)</f>
        <v>0</v>
      </c>
      <c r="BG446" s="167">
        <f>IF(N446="zákl. přenesená",J446,0)</f>
        <v>0</v>
      </c>
      <c r="BH446" s="167">
        <f>IF(N446="sníž. přenesená",J446,0)</f>
        <v>0</v>
      </c>
      <c r="BI446" s="167">
        <f>IF(N446="nulová",J446,0)</f>
        <v>0</v>
      </c>
      <c r="BJ446" s="17" t="s">
        <v>21</v>
      </c>
      <c r="BK446" s="168">
        <f>ROUND(I446*H446,3)</f>
        <v>0</v>
      </c>
      <c r="BL446" s="17" t="s">
        <v>122</v>
      </c>
      <c r="BM446" s="166" t="s">
        <v>575</v>
      </c>
    </row>
    <row r="447" spans="1:65" s="13" customFormat="1">
      <c r="B447" s="169"/>
      <c r="D447" s="170" t="s">
        <v>124</v>
      </c>
      <c r="E447" s="171" t="s">
        <v>1</v>
      </c>
      <c r="F447" s="172" t="s">
        <v>576</v>
      </c>
      <c r="H447" s="173">
        <v>1</v>
      </c>
      <c r="I447" s="174"/>
      <c r="L447" s="169"/>
      <c r="M447" s="175"/>
      <c r="N447" s="176"/>
      <c r="O447" s="176"/>
      <c r="P447" s="176"/>
      <c r="Q447" s="176"/>
      <c r="R447" s="176"/>
      <c r="S447" s="176"/>
      <c r="T447" s="177"/>
      <c r="AT447" s="171" t="s">
        <v>124</v>
      </c>
      <c r="AU447" s="171" t="s">
        <v>84</v>
      </c>
      <c r="AV447" s="13" t="s">
        <v>84</v>
      </c>
      <c r="AW447" s="13" t="s">
        <v>34</v>
      </c>
      <c r="AX447" s="13" t="s">
        <v>78</v>
      </c>
      <c r="AY447" s="171" t="s">
        <v>114</v>
      </c>
    </row>
    <row r="448" spans="1:65" s="14" customFormat="1">
      <c r="B448" s="178"/>
      <c r="D448" s="170" t="s">
        <v>124</v>
      </c>
      <c r="E448" s="179" t="s">
        <v>1</v>
      </c>
      <c r="F448" s="180" t="s">
        <v>126</v>
      </c>
      <c r="H448" s="181">
        <v>1</v>
      </c>
      <c r="I448" s="182"/>
      <c r="L448" s="178"/>
      <c r="M448" s="183"/>
      <c r="N448" s="184"/>
      <c r="O448" s="184"/>
      <c r="P448" s="184"/>
      <c r="Q448" s="184"/>
      <c r="R448" s="184"/>
      <c r="S448" s="184"/>
      <c r="T448" s="185"/>
      <c r="AT448" s="179" t="s">
        <v>124</v>
      </c>
      <c r="AU448" s="179" t="s">
        <v>84</v>
      </c>
      <c r="AV448" s="14" t="s">
        <v>127</v>
      </c>
      <c r="AW448" s="14" t="s">
        <v>34</v>
      </c>
      <c r="AX448" s="14" t="s">
        <v>21</v>
      </c>
      <c r="AY448" s="179" t="s">
        <v>114</v>
      </c>
    </row>
    <row r="449" spans="1:65" s="2" customFormat="1" ht="16.5" customHeight="1">
      <c r="A449" s="32"/>
      <c r="B449" s="155"/>
      <c r="C449" s="186" t="s">
        <v>577</v>
      </c>
      <c r="D449" s="186" t="s">
        <v>128</v>
      </c>
      <c r="E449" s="187" t="s">
        <v>578</v>
      </c>
      <c r="F449" s="188" t="s">
        <v>579</v>
      </c>
      <c r="G449" s="189" t="s">
        <v>163</v>
      </c>
      <c r="H449" s="190">
        <v>9</v>
      </c>
      <c r="I449" s="191"/>
      <c r="J449" s="190">
        <f>ROUND(I449*H449,3)</f>
        <v>0</v>
      </c>
      <c r="K449" s="188" t="s">
        <v>121</v>
      </c>
      <c r="L449" s="192"/>
      <c r="M449" s="193" t="s">
        <v>1</v>
      </c>
      <c r="N449" s="194" t="s">
        <v>43</v>
      </c>
      <c r="O449" s="58"/>
      <c r="P449" s="164">
        <f>O449*H449</f>
        <v>0</v>
      </c>
      <c r="Q449" s="164">
        <v>1.2800000000000001E-3</v>
      </c>
      <c r="R449" s="164">
        <f>Q449*H449</f>
        <v>1.1520000000000001E-2</v>
      </c>
      <c r="S449" s="164">
        <v>0</v>
      </c>
      <c r="T449" s="165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66" t="s">
        <v>131</v>
      </c>
      <c r="AT449" s="166" t="s">
        <v>128</v>
      </c>
      <c r="AU449" s="166" t="s">
        <v>84</v>
      </c>
      <c r="AY449" s="17" t="s">
        <v>114</v>
      </c>
      <c r="BE449" s="167">
        <f>IF(N449="základní",J449,0)</f>
        <v>0</v>
      </c>
      <c r="BF449" s="167">
        <f>IF(N449="snížená",J449,0)</f>
        <v>0</v>
      </c>
      <c r="BG449" s="167">
        <f>IF(N449="zákl. přenesená",J449,0)</f>
        <v>0</v>
      </c>
      <c r="BH449" s="167">
        <f>IF(N449="sníž. přenesená",J449,0)</f>
        <v>0</v>
      </c>
      <c r="BI449" s="167">
        <f>IF(N449="nulová",J449,0)</f>
        <v>0</v>
      </c>
      <c r="BJ449" s="17" t="s">
        <v>21</v>
      </c>
      <c r="BK449" s="168">
        <f>ROUND(I449*H449,3)</f>
        <v>0</v>
      </c>
      <c r="BL449" s="17" t="s">
        <v>122</v>
      </c>
      <c r="BM449" s="166" t="s">
        <v>580</v>
      </c>
    </row>
    <row r="450" spans="1:65" s="13" customFormat="1">
      <c r="B450" s="169"/>
      <c r="D450" s="170" t="s">
        <v>124</v>
      </c>
      <c r="E450" s="171" t="s">
        <v>1</v>
      </c>
      <c r="F450" s="172" t="s">
        <v>581</v>
      </c>
      <c r="H450" s="173">
        <v>9</v>
      </c>
      <c r="I450" s="174"/>
      <c r="L450" s="169"/>
      <c r="M450" s="175"/>
      <c r="N450" s="176"/>
      <c r="O450" s="176"/>
      <c r="P450" s="176"/>
      <c r="Q450" s="176"/>
      <c r="R450" s="176"/>
      <c r="S450" s="176"/>
      <c r="T450" s="177"/>
      <c r="AT450" s="171" t="s">
        <v>124</v>
      </c>
      <c r="AU450" s="171" t="s">
        <v>84</v>
      </c>
      <c r="AV450" s="13" t="s">
        <v>84</v>
      </c>
      <c r="AW450" s="13" t="s">
        <v>34</v>
      </c>
      <c r="AX450" s="13" t="s">
        <v>78</v>
      </c>
      <c r="AY450" s="171" t="s">
        <v>114</v>
      </c>
    </row>
    <row r="451" spans="1:65" s="14" customFormat="1">
      <c r="B451" s="178"/>
      <c r="D451" s="170" t="s">
        <v>124</v>
      </c>
      <c r="E451" s="179" t="s">
        <v>1</v>
      </c>
      <c r="F451" s="180" t="s">
        <v>126</v>
      </c>
      <c r="H451" s="181">
        <v>9</v>
      </c>
      <c r="I451" s="182"/>
      <c r="L451" s="178"/>
      <c r="M451" s="183"/>
      <c r="N451" s="184"/>
      <c r="O451" s="184"/>
      <c r="P451" s="184"/>
      <c r="Q451" s="184"/>
      <c r="R451" s="184"/>
      <c r="S451" s="184"/>
      <c r="T451" s="185"/>
      <c r="AT451" s="179" t="s">
        <v>124</v>
      </c>
      <c r="AU451" s="179" t="s">
        <v>84</v>
      </c>
      <c r="AV451" s="14" t="s">
        <v>127</v>
      </c>
      <c r="AW451" s="14" t="s">
        <v>34</v>
      </c>
      <c r="AX451" s="14" t="s">
        <v>21</v>
      </c>
      <c r="AY451" s="179" t="s">
        <v>114</v>
      </c>
    </row>
    <row r="452" spans="1:65" s="2" customFormat="1" ht="21.75" customHeight="1">
      <c r="A452" s="32"/>
      <c r="B452" s="155"/>
      <c r="C452" s="156" t="s">
        <v>582</v>
      </c>
      <c r="D452" s="156" t="s">
        <v>117</v>
      </c>
      <c r="E452" s="157" t="s">
        <v>583</v>
      </c>
      <c r="F452" s="158" t="s">
        <v>584</v>
      </c>
      <c r="G452" s="159" t="s">
        <v>537</v>
      </c>
      <c r="H452" s="160">
        <v>3</v>
      </c>
      <c r="I452" s="161"/>
      <c r="J452" s="160">
        <f>ROUND(I452*H452,3)</f>
        <v>0</v>
      </c>
      <c r="K452" s="158" t="s">
        <v>121</v>
      </c>
      <c r="L452" s="33"/>
      <c r="M452" s="162" t="s">
        <v>1</v>
      </c>
      <c r="N452" s="163" t="s">
        <v>43</v>
      </c>
      <c r="O452" s="58"/>
      <c r="P452" s="164">
        <f>O452*H452</f>
        <v>0</v>
      </c>
      <c r="Q452" s="164">
        <v>1.8079999999999999E-2</v>
      </c>
      <c r="R452" s="164">
        <f>Q452*H452</f>
        <v>5.4239999999999997E-2</v>
      </c>
      <c r="S452" s="164">
        <v>0</v>
      </c>
      <c r="T452" s="165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66" t="s">
        <v>122</v>
      </c>
      <c r="AT452" s="166" t="s">
        <v>117</v>
      </c>
      <c r="AU452" s="166" t="s">
        <v>84</v>
      </c>
      <c r="AY452" s="17" t="s">
        <v>114</v>
      </c>
      <c r="BE452" s="167">
        <f>IF(N452="základní",J452,0)</f>
        <v>0</v>
      </c>
      <c r="BF452" s="167">
        <f>IF(N452="snížená",J452,0)</f>
        <v>0</v>
      </c>
      <c r="BG452" s="167">
        <f>IF(N452="zákl. přenesená",J452,0)</f>
        <v>0</v>
      </c>
      <c r="BH452" s="167">
        <f>IF(N452="sníž. přenesená",J452,0)</f>
        <v>0</v>
      </c>
      <c r="BI452" s="167">
        <f>IF(N452="nulová",J452,0)</f>
        <v>0</v>
      </c>
      <c r="BJ452" s="17" t="s">
        <v>21</v>
      </c>
      <c r="BK452" s="168">
        <f>ROUND(I452*H452,3)</f>
        <v>0</v>
      </c>
      <c r="BL452" s="17" t="s">
        <v>122</v>
      </c>
      <c r="BM452" s="166" t="s">
        <v>585</v>
      </c>
    </row>
    <row r="453" spans="1:65" s="13" customFormat="1">
      <c r="B453" s="169"/>
      <c r="D453" s="170" t="s">
        <v>124</v>
      </c>
      <c r="E453" s="171" t="s">
        <v>1</v>
      </c>
      <c r="F453" s="172" t="s">
        <v>586</v>
      </c>
      <c r="H453" s="173">
        <v>3</v>
      </c>
      <c r="I453" s="174"/>
      <c r="L453" s="169"/>
      <c r="M453" s="175"/>
      <c r="N453" s="176"/>
      <c r="O453" s="176"/>
      <c r="P453" s="176"/>
      <c r="Q453" s="176"/>
      <c r="R453" s="176"/>
      <c r="S453" s="176"/>
      <c r="T453" s="177"/>
      <c r="AT453" s="171" t="s">
        <v>124</v>
      </c>
      <c r="AU453" s="171" t="s">
        <v>84</v>
      </c>
      <c r="AV453" s="13" t="s">
        <v>84</v>
      </c>
      <c r="AW453" s="13" t="s">
        <v>34</v>
      </c>
      <c r="AX453" s="13" t="s">
        <v>78</v>
      </c>
      <c r="AY453" s="171" t="s">
        <v>114</v>
      </c>
    </row>
    <row r="454" spans="1:65" s="14" customFormat="1">
      <c r="B454" s="178"/>
      <c r="D454" s="170" t="s">
        <v>124</v>
      </c>
      <c r="E454" s="179" t="s">
        <v>1</v>
      </c>
      <c r="F454" s="180" t="s">
        <v>126</v>
      </c>
      <c r="H454" s="181">
        <v>3</v>
      </c>
      <c r="I454" s="182"/>
      <c r="L454" s="178"/>
      <c r="M454" s="183"/>
      <c r="N454" s="184"/>
      <c r="O454" s="184"/>
      <c r="P454" s="184"/>
      <c r="Q454" s="184"/>
      <c r="R454" s="184"/>
      <c r="S454" s="184"/>
      <c r="T454" s="185"/>
      <c r="AT454" s="179" t="s">
        <v>124</v>
      </c>
      <c r="AU454" s="179" t="s">
        <v>84</v>
      </c>
      <c r="AV454" s="14" t="s">
        <v>127</v>
      </c>
      <c r="AW454" s="14" t="s">
        <v>34</v>
      </c>
      <c r="AX454" s="14" t="s">
        <v>21</v>
      </c>
      <c r="AY454" s="179" t="s">
        <v>114</v>
      </c>
    </row>
    <row r="455" spans="1:65" s="2" customFormat="1" ht="21.75" customHeight="1">
      <c r="A455" s="32"/>
      <c r="B455" s="155"/>
      <c r="C455" s="156" t="s">
        <v>587</v>
      </c>
      <c r="D455" s="156" t="s">
        <v>117</v>
      </c>
      <c r="E455" s="157" t="s">
        <v>588</v>
      </c>
      <c r="F455" s="158" t="s">
        <v>589</v>
      </c>
      <c r="G455" s="159" t="s">
        <v>537</v>
      </c>
      <c r="H455" s="160">
        <v>9</v>
      </c>
      <c r="I455" s="161"/>
      <c r="J455" s="160">
        <f>ROUND(I455*H455,3)</f>
        <v>0</v>
      </c>
      <c r="K455" s="158" t="s">
        <v>121</v>
      </c>
      <c r="L455" s="33"/>
      <c r="M455" s="162" t="s">
        <v>1</v>
      </c>
      <c r="N455" s="163" t="s">
        <v>43</v>
      </c>
      <c r="O455" s="58"/>
      <c r="P455" s="164">
        <f>O455*H455</f>
        <v>0</v>
      </c>
      <c r="Q455" s="164">
        <v>1.6469999999999999E-2</v>
      </c>
      <c r="R455" s="164">
        <f>Q455*H455</f>
        <v>0.14822999999999997</v>
      </c>
      <c r="S455" s="164">
        <v>0</v>
      </c>
      <c r="T455" s="165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66" t="s">
        <v>122</v>
      </c>
      <c r="AT455" s="166" t="s">
        <v>117</v>
      </c>
      <c r="AU455" s="166" t="s">
        <v>84</v>
      </c>
      <c r="AY455" s="17" t="s">
        <v>114</v>
      </c>
      <c r="BE455" s="167">
        <f>IF(N455="základní",J455,0)</f>
        <v>0</v>
      </c>
      <c r="BF455" s="167">
        <f>IF(N455="snížená",J455,0)</f>
        <v>0</v>
      </c>
      <c r="BG455" s="167">
        <f>IF(N455="zákl. přenesená",J455,0)</f>
        <v>0</v>
      </c>
      <c r="BH455" s="167">
        <f>IF(N455="sníž. přenesená",J455,0)</f>
        <v>0</v>
      </c>
      <c r="BI455" s="167">
        <f>IF(N455="nulová",J455,0)</f>
        <v>0</v>
      </c>
      <c r="BJ455" s="17" t="s">
        <v>21</v>
      </c>
      <c r="BK455" s="168">
        <f>ROUND(I455*H455,3)</f>
        <v>0</v>
      </c>
      <c r="BL455" s="17" t="s">
        <v>122</v>
      </c>
      <c r="BM455" s="166" t="s">
        <v>590</v>
      </c>
    </row>
    <row r="456" spans="1:65" s="13" customFormat="1">
      <c r="B456" s="169"/>
      <c r="D456" s="170" t="s">
        <v>124</v>
      </c>
      <c r="E456" s="171" t="s">
        <v>1</v>
      </c>
      <c r="F456" s="172" t="s">
        <v>591</v>
      </c>
      <c r="H456" s="173">
        <v>9</v>
      </c>
      <c r="I456" s="174"/>
      <c r="L456" s="169"/>
      <c r="M456" s="175"/>
      <c r="N456" s="176"/>
      <c r="O456" s="176"/>
      <c r="P456" s="176"/>
      <c r="Q456" s="176"/>
      <c r="R456" s="176"/>
      <c r="S456" s="176"/>
      <c r="T456" s="177"/>
      <c r="AT456" s="171" t="s">
        <v>124</v>
      </c>
      <c r="AU456" s="171" t="s">
        <v>84</v>
      </c>
      <c r="AV456" s="13" t="s">
        <v>84</v>
      </c>
      <c r="AW456" s="13" t="s">
        <v>34</v>
      </c>
      <c r="AX456" s="13" t="s">
        <v>78</v>
      </c>
      <c r="AY456" s="171" t="s">
        <v>114</v>
      </c>
    </row>
    <row r="457" spans="1:65" s="14" customFormat="1">
      <c r="B457" s="178"/>
      <c r="D457" s="170" t="s">
        <v>124</v>
      </c>
      <c r="E457" s="179" t="s">
        <v>1</v>
      </c>
      <c r="F457" s="180" t="s">
        <v>126</v>
      </c>
      <c r="H457" s="181">
        <v>9</v>
      </c>
      <c r="I457" s="182"/>
      <c r="L457" s="178"/>
      <c r="M457" s="183"/>
      <c r="N457" s="184"/>
      <c r="O457" s="184"/>
      <c r="P457" s="184"/>
      <c r="Q457" s="184"/>
      <c r="R457" s="184"/>
      <c r="S457" s="184"/>
      <c r="T457" s="185"/>
      <c r="AT457" s="179" t="s">
        <v>124</v>
      </c>
      <c r="AU457" s="179" t="s">
        <v>84</v>
      </c>
      <c r="AV457" s="14" t="s">
        <v>127</v>
      </c>
      <c r="AW457" s="14" t="s">
        <v>34</v>
      </c>
      <c r="AX457" s="14" t="s">
        <v>21</v>
      </c>
      <c r="AY457" s="179" t="s">
        <v>114</v>
      </c>
    </row>
    <row r="458" spans="1:65" s="2" customFormat="1" ht="16.5" customHeight="1">
      <c r="A458" s="32"/>
      <c r="B458" s="155"/>
      <c r="C458" s="186" t="s">
        <v>592</v>
      </c>
      <c r="D458" s="186" t="s">
        <v>128</v>
      </c>
      <c r="E458" s="187" t="s">
        <v>593</v>
      </c>
      <c r="F458" s="188" t="s">
        <v>594</v>
      </c>
      <c r="G458" s="189" t="s">
        <v>163</v>
      </c>
      <c r="H458" s="190">
        <v>9</v>
      </c>
      <c r="I458" s="191"/>
      <c r="J458" s="190">
        <f>ROUND(I458*H458,3)</f>
        <v>0</v>
      </c>
      <c r="K458" s="188" t="s">
        <v>121</v>
      </c>
      <c r="L458" s="192"/>
      <c r="M458" s="193" t="s">
        <v>1</v>
      </c>
      <c r="N458" s="194" t="s">
        <v>43</v>
      </c>
      <c r="O458" s="58"/>
      <c r="P458" s="164">
        <f>O458*H458</f>
        <v>0</v>
      </c>
      <c r="Q458" s="164">
        <v>6.0000000000000001E-3</v>
      </c>
      <c r="R458" s="164">
        <f>Q458*H458</f>
        <v>5.3999999999999999E-2</v>
      </c>
      <c r="S458" s="164">
        <v>0</v>
      </c>
      <c r="T458" s="165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66" t="s">
        <v>131</v>
      </c>
      <c r="AT458" s="166" t="s">
        <v>128</v>
      </c>
      <c r="AU458" s="166" t="s">
        <v>84</v>
      </c>
      <c r="AY458" s="17" t="s">
        <v>114</v>
      </c>
      <c r="BE458" s="167">
        <f>IF(N458="základní",J458,0)</f>
        <v>0</v>
      </c>
      <c r="BF458" s="167">
        <f>IF(N458="snížená",J458,0)</f>
        <v>0</v>
      </c>
      <c r="BG458" s="167">
        <f>IF(N458="zákl. přenesená",J458,0)</f>
        <v>0</v>
      </c>
      <c r="BH458" s="167">
        <f>IF(N458="sníž. přenesená",J458,0)</f>
        <v>0</v>
      </c>
      <c r="BI458" s="167">
        <f>IF(N458="nulová",J458,0)</f>
        <v>0</v>
      </c>
      <c r="BJ458" s="17" t="s">
        <v>21</v>
      </c>
      <c r="BK458" s="168">
        <f>ROUND(I458*H458,3)</f>
        <v>0</v>
      </c>
      <c r="BL458" s="17" t="s">
        <v>122</v>
      </c>
      <c r="BM458" s="166" t="s">
        <v>595</v>
      </c>
    </row>
    <row r="459" spans="1:65" s="13" customFormat="1">
      <c r="B459" s="169"/>
      <c r="D459" s="170" t="s">
        <v>124</v>
      </c>
      <c r="E459" s="171" t="s">
        <v>1</v>
      </c>
      <c r="F459" s="172" t="s">
        <v>591</v>
      </c>
      <c r="H459" s="173">
        <v>9</v>
      </c>
      <c r="I459" s="174"/>
      <c r="L459" s="169"/>
      <c r="M459" s="175"/>
      <c r="N459" s="176"/>
      <c r="O459" s="176"/>
      <c r="P459" s="176"/>
      <c r="Q459" s="176"/>
      <c r="R459" s="176"/>
      <c r="S459" s="176"/>
      <c r="T459" s="177"/>
      <c r="AT459" s="171" t="s">
        <v>124</v>
      </c>
      <c r="AU459" s="171" t="s">
        <v>84</v>
      </c>
      <c r="AV459" s="13" t="s">
        <v>84</v>
      </c>
      <c r="AW459" s="13" t="s">
        <v>34</v>
      </c>
      <c r="AX459" s="13" t="s">
        <v>78</v>
      </c>
      <c r="AY459" s="171" t="s">
        <v>114</v>
      </c>
    </row>
    <row r="460" spans="1:65" s="14" customFormat="1">
      <c r="B460" s="178"/>
      <c r="D460" s="170" t="s">
        <v>124</v>
      </c>
      <c r="E460" s="179" t="s">
        <v>1</v>
      </c>
      <c r="F460" s="180" t="s">
        <v>126</v>
      </c>
      <c r="H460" s="181">
        <v>9</v>
      </c>
      <c r="I460" s="182"/>
      <c r="L460" s="178"/>
      <c r="M460" s="183"/>
      <c r="N460" s="184"/>
      <c r="O460" s="184"/>
      <c r="P460" s="184"/>
      <c r="Q460" s="184"/>
      <c r="R460" s="184"/>
      <c r="S460" s="184"/>
      <c r="T460" s="185"/>
      <c r="AT460" s="179" t="s">
        <v>124</v>
      </c>
      <c r="AU460" s="179" t="s">
        <v>84</v>
      </c>
      <c r="AV460" s="14" t="s">
        <v>127</v>
      </c>
      <c r="AW460" s="14" t="s">
        <v>34</v>
      </c>
      <c r="AX460" s="14" t="s">
        <v>21</v>
      </c>
      <c r="AY460" s="179" t="s">
        <v>114</v>
      </c>
    </row>
    <row r="461" spans="1:65" s="2" customFormat="1" ht="21.75" customHeight="1">
      <c r="A461" s="32"/>
      <c r="B461" s="155"/>
      <c r="C461" s="156" t="s">
        <v>596</v>
      </c>
      <c r="D461" s="156" t="s">
        <v>117</v>
      </c>
      <c r="E461" s="157" t="s">
        <v>597</v>
      </c>
      <c r="F461" s="158" t="s">
        <v>598</v>
      </c>
      <c r="G461" s="159" t="s">
        <v>537</v>
      </c>
      <c r="H461" s="160">
        <v>1</v>
      </c>
      <c r="I461" s="161"/>
      <c r="J461" s="160">
        <f>ROUND(I461*H461,3)</f>
        <v>0</v>
      </c>
      <c r="K461" s="158" t="s">
        <v>121</v>
      </c>
      <c r="L461" s="33"/>
      <c r="M461" s="162" t="s">
        <v>1</v>
      </c>
      <c r="N461" s="163" t="s">
        <v>43</v>
      </c>
      <c r="O461" s="58"/>
      <c r="P461" s="164">
        <f>O461*H461</f>
        <v>0</v>
      </c>
      <c r="Q461" s="164">
        <v>1.9210000000000001E-2</v>
      </c>
      <c r="R461" s="164">
        <f>Q461*H461</f>
        <v>1.9210000000000001E-2</v>
      </c>
      <c r="S461" s="164">
        <v>0</v>
      </c>
      <c r="T461" s="165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66" t="s">
        <v>122</v>
      </c>
      <c r="AT461" s="166" t="s">
        <v>117</v>
      </c>
      <c r="AU461" s="166" t="s">
        <v>84</v>
      </c>
      <c r="AY461" s="17" t="s">
        <v>114</v>
      </c>
      <c r="BE461" s="167">
        <f>IF(N461="základní",J461,0)</f>
        <v>0</v>
      </c>
      <c r="BF461" s="167">
        <f>IF(N461="snížená",J461,0)</f>
        <v>0</v>
      </c>
      <c r="BG461" s="167">
        <f>IF(N461="zákl. přenesená",J461,0)</f>
        <v>0</v>
      </c>
      <c r="BH461" s="167">
        <f>IF(N461="sníž. přenesená",J461,0)</f>
        <v>0</v>
      </c>
      <c r="BI461" s="167">
        <f>IF(N461="nulová",J461,0)</f>
        <v>0</v>
      </c>
      <c r="BJ461" s="17" t="s">
        <v>21</v>
      </c>
      <c r="BK461" s="168">
        <f>ROUND(I461*H461,3)</f>
        <v>0</v>
      </c>
      <c r="BL461" s="17" t="s">
        <v>122</v>
      </c>
      <c r="BM461" s="166" t="s">
        <v>599</v>
      </c>
    </row>
    <row r="462" spans="1:65" s="13" customFormat="1">
      <c r="B462" s="169"/>
      <c r="D462" s="170" t="s">
        <v>124</v>
      </c>
      <c r="E462" s="171" t="s">
        <v>1</v>
      </c>
      <c r="F462" s="172" t="s">
        <v>576</v>
      </c>
      <c r="H462" s="173">
        <v>1</v>
      </c>
      <c r="I462" s="174"/>
      <c r="L462" s="169"/>
      <c r="M462" s="175"/>
      <c r="N462" s="176"/>
      <c r="O462" s="176"/>
      <c r="P462" s="176"/>
      <c r="Q462" s="176"/>
      <c r="R462" s="176"/>
      <c r="S462" s="176"/>
      <c r="T462" s="177"/>
      <c r="AT462" s="171" t="s">
        <v>124</v>
      </c>
      <c r="AU462" s="171" t="s">
        <v>84</v>
      </c>
      <c r="AV462" s="13" t="s">
        <v>84</v>
      </c>
      <c r="AW462" s="13" t="s">
        <v>34</v>
      </c>
      <c r="AX462" s="13" t="s">
        <v>78</v>
      </c>
      <c r="AY462" s="171" t="s">
        <v>114</v>
      </c>
    </row>
    <row r="463" spans="1:65" s="14" customFormat="1">
      <c r="B463" s="178"/>
      <c r="D463" s="170" t="s">
        <v>124</v>
      </c>
      <c r="E463" s="179" t="s">
        <v>1</v>
      </c>
      <c r="F463" s="180" t="s">
        <v>126</v>
      </c>
      <c r="H463" s="181">
        <v>1</v>
      </c>
      <c r="I463" s="182"/>
      <c r="L463" s="178"/>
      <c r="M463" s="183"/>
      <c r="N463" s="184"/>
      <c r="O463" s="184"/>
      <c r="P463" s="184"/>
      <c r="Q463" s="184"/>
      <c r="R463" s="184"/>
      <c r="S463" s="184"/>
      <c r="T463" s="185"/>
      <c r="AT463" s="179" t="s">
        <v>124</v>
      </c>
      <c r="AU463" s="179" t="s">
        <v>84</v>
      </c>
      <c r="AV463" s="14" t="s">
        <v>127</v>
      </c>
      <c r="AW463" s="14" t="s">
        <v>34</v>
      </c>
      <c r="AX463" s="14" t="s">
        <v>21</v>
      </c>
      <c r="AY463" s="179" t="s">
        <v>114</v>
      </c>
    </row>
    <row r="464" spans="1:65" s="2" customFormat="1" ht="16.5" customHeight="1">
      <c r="A464" s="32"/>
      <c r="B464" s="155"/>
      <c r="C464" s="156" t="s">
        <v>600</v>
      </c>
      <c r="D464" s="156" t="s">
        <v>117</v>
      </c>
      <c r="E464" s="157" t="s">
        <v>601</v>
      </c>
      <c r="F464" s="158" t="s">
        <v>602</v>
      </c>
      <c r="G464" s="159" t="s">
        <v>537</v>
      </c>
      <c r="H464" s="160">
        <v>4</v>
      </c>
      <c r="I464" s="161"/>
      <c r="J464" s="160">
        <f>ROUND(I464*H464,3)</f>
        <v>0</v>
      </c>
      <c r="K464" s="158" t="s">
        <v>121</v>
      </c>
      <c r="L464" s="33"/>
      <c r="M464" s="162" t="s">
        <v>1</v>
      </c>
      <c r="N464" s="163" t="s">
        <v>43</v>
      </c>
      <c r="O464" s="58"/>
      <c r="P464" s="164">
        <f>O464*H464</f>
        <v>0</v>
      </c>
      <c r="Q464" s="164">
        <v>1.452E-2</v>
      </c>
      <c r="R464" s="164">
        <f>Q464*H464</f>
        <v>5.808E-2</v>
      </c>
      <c r="S464" s="164">
        <v>0</v>
      </c>
      <c r="T464" s="165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66" t="s">
        <v>122</v>
      </c>
      <c r="AT464" s="166" t="s">
        <v>117</v>
      </c>
      <c r="AU464" s="166" t="s">
        <v>84</v>
      </c>
      <c r="AY464" s="17" t="s">
        <v>114</v>
      </c>
      <c r="BE464" s="167">
        <f>IF(N464="základní",J464,0)</f>
        <v>0</v>
      </c>
      <c r="BF464" s="167">
        <f>IF(N464="snížená",J464,0)</f>
        <v>0</v>
      </c>
      <c r="BG464" s="167">
        <f>IF(N464="zákl. přenesená",J464,0)</f>
        <v>0</v>
      </c>
      <c r="BH464" s="167">
        <f>IF(N464="sníž. přenesená",J464,0)</f>
        <v>0</v>
      </c>
      <c r="BI464" s="167">
        <f>IF(N464="nulová",J464,0)</f>
        <v>0</v>
      </c>
      <c r="BJ464" s="17" t="s">
        <v>21</v>
      </c>
      <c r="BK464" s="168">
        <f>ROUND(I464*H464,3)</f>
        <v>0</v>
      </c>
      <c r="BL464" s="17" t="s">
        <v>122</v>
      </c>
      <c r="BM464" s="166" t="s">
        <v>603</v>
      </c>
    </row>
    <row r="465" spans="1:65" s="13" customFormat="1">
      <c r="B465" s="169"/>
      <c r="D465" s="170" t="s">
        <v>124</v>
      </c>
      <c r="E465" s="171" t="s">
        <v>1</v>
      </c>
      <c r="F465" s="172" t="s">
        <v>604</v>
      </c>
      <c r="H465" s="173">
        <v>4</v>
      </c>
      <c r="I465" s="174"/>
      <c r="L465" s="169"/>
      <c r="M465" s="175"/>
      <c r="N465" s="176"/>
      <c r="O465" s="176"/>
      <c r="P465" s="176"/>
      <c r="Q465" s="176"/>
      <c r="R465" s="176"/>
      <c r="S465" s="176"/>
      <c r="T465" s="177"/>
      <c r="AT465" s="171" t="s">
        <v>124</v>
      </c>
      <c r="AU465" s="171" t="s">
        <v>84</v>
      </c>
      <c r="AV465" s="13" t="s">
        <v>84</v>
      </c>
      <c r="AW465" s="13" t="s">
        <v>34</v>
      </c>
      <c r="AX465" s="13" t="s">
        <v>78</v>
      </c>
      <c r="AY465" s="171" t="s">
        <v>114</v>
      </c>
    </row>
    <row r="466" spans="1:65" s="14" customFormat="1">
      <c r="B466" s="178"/>
      <c r="D466" s="170" t="s">
        <v>124</v>
      </c>
      <c r="E466" s="179" t="s">
        <v>1</v>
      </c>
      <c r="F466" s="180" t="s">
        <v>126</v>
      </c>
      <c r="H466" s="181">
        <v>4</v>
      </c>
      <c r="I466" s="182"/>
      <c r="L466" s="178"/>
      <c r="M466" s="183"/>
      <c r="N466" s="184"/>
      <c r="O466" s="184"/>
      <c r="P466" s="184"/>
      <c r="Q466" s="184"/>
      <c r="R466" s="184"/>
      <c r="S466" s="184"/>
      <c r="T466" s="185"/>
      <c r="AT466" s="179" t="s">
        <v>124</v>
      </c>
      <c r="AU466" s="179" t="s">
        <v>84</v>
      </c>
      <c r="AV466" s="14" t="s">
        <v>127</v>
      </c>
      <c r="AW466" s="14" t="s">
        <v>34</v>
      </c>
      <c r="AX466" s="14" t="s">
        <v>21</v>
      </c>
      <c r="AY466" s="179" t="s">
        <v>114</v>
      </c>
    </row>
    <row r="467" spans="1:65" s="2" customFormat="1" ht="16.5" customHeight="1">
      <c r="A467" s="32"/>
      <c r="B467" s="155"/>
      <c r="C467" s="156" t="s">
        <v>605</v>
      </c>
      <c r="D467" s="156" t="s">
        <v>117</v>
      </c>
      <c r="E467" s="157" t="s">
        <v>606</v>
      </c>
      <c r="F467" s="158" t="s">
        <v>607</v>
      </c>
      <c r="G467" s="159" t="s">
        <v>537</v>
      </c>
      <c r="H467" s="160">
        <v>4</v>
      </c>
      <c r="I467" s="161"/>
      <c r="J467" s="160">
        <f>ROUND(I467*H467,3)</f>
        <v>0</v>
      </c>
      <c r="K467" s="158" t="s">
        <v>121</v>
      </c>
      <c r="L467" s="33"/>
      <c r="M467" s="162" t="s">
        <v>1</v>
      </c>
      <c r="N467" s="163" t="s">
        <v>43</v>
      </c>
      <c r="O467" s="58"/>
      <c r="P467" s="164">
        <f>O467*H467</f>
        <v>0</v>
      </c>
      <c r="Q467" s="164">
        <v>1.7000000000000001E-4</v>
      </c>
      <c r="R467" s="164">
        <f>Q467*H467</f>
        <v>6.8000000000000005E-4</v>
      </c>
      <c r="S467" s="164">
        <v>0</v>
      </c>
      <c r="T467" s="165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66" t="s">
        <v>122</v>
      </c>
      <c r="AT467" s="166" t="s">
        <v>117</v>
      </c>
      <c r="AU467" s="166" t="s">
        <v>84</v>
      </c>
      <c r="AY467" s="17" t="s">
        <v>114</v>
      </c>
      <c r="BE467" s="167">
        <f>IF(N467="základní",J467,0)</f>
        <v>0</v>
      </c>
      <c r="BF467" s="167">
        <f>IF(N467="snížená",J467,0)</f>
        <v>0</v>
      </c>
      <c r="BG467" s="167">
        <f>IF(N467="zákl. přenesená",J467,0)</f>
        <v>0</v>
      </c>
      <c r="BH467" s="167">
        <f>IF(N467="sníž. přenesená",J467,0)</f>
        <v>0</v>
      </c>
      <c r="BI467" s="167">
        <f>IF(N467="nulová",J467,0)</f>
        <v>0</v>
      </c>
      <c r="BJ467" s="17" t="s">
        <v>21</v>
      </c>
      <c r="BK467" s="168">
        <f>ROUND(I467*H467,3)</f>
        <v>0</v>
      </c>
      <c r="BL467" s="17" t="s">
        <v>122</v>
      </c>
      <c r="BM467" s="166" t="s">
        <v>608</v>
      </c>
    </row>
    <row r="468" spans="1:65" s="13" customFormat="1">
      <c r="B468" s="169"/>
      <c r="D468" s="170" t="s">
        <v>124</v>
      </c>
      <c r="E468" s="171" t="s">
        <v>1</v>
      </c>
      <c r="F468" s="172" t="s">
        <v>127</v>
      </c>
      <c r="H468" s="173">
        <v>4</v>
      </c>
      <c r="I468" s="174"/>
      <c r="L468" s="169"/>
      <c r="M468" s="175"/>
      <c r="N468" s="176"/>
      <c r="O468" s="176"/>
      <c r="P468" s="176"/>
      <c r="Q468" s="176"/>
      <c r="R468" s="176"/>
      <c r="S468" s="176"/>
      <c r="T468" s="177"/>
      <c r="AT468" s="171" t="s">
        <v>124</v>
      </c>
      <c r="AU468" s="171" t="s">
        <v>84</v>
      </c>
      <c r="AV468" s="13" t="s">
        <v>84</v>
      </c>
      <c r="AW468" s="13" t="s">
        <v>34</v>
      </c>
      <c r="AX468" s="13" t="s">
        <v>78</v>
      </c>
      <c r="AY468" s="171" t="s">
        <v>114</v>
      </c>
    </row>
    <row r="469" spans="1:65" s="14" customFormat="1">
      <c r="B469" s="178"/>
      <c r="D469" s="170" t="s">
        <v>124</v>
      </c>
      <c r="E469" s="179" t="s">
        <v>1</v>
      </c>
      <c r="F469" s="180" t="s">
        <v>126</v>
      </c>
      <c r="H469" s="181">
        <v>4</v>
      </c>
      <c r="I469" s="182"/>
      <c r="L469" s="178"/>
      <c r="M469" s="183"/>
      <c r="N469" s="184"/>
      <c r="O469" s="184"/>
      <c r="P469" s="184"/>
      <c r="Q469" s="184"/>
      <c r="R469" s="184"/>
      <c r="S469" s="184"/>
      <c r="T469" s="185"/>
      <c r="AT469" s="179" t="s">
        <v>124</v>
      </c>
      <c r="AU469" s="179" t="s">
        <v>84</v>
      </c>
      <c r="AV469" s="14" t="s">
        <v>127</v>
      </c>
      <c r="AW469" s="14" t="s">
        <v>34</v>
      </c>
      <c r="AX469" s="14" t="s">
        <v>21</v>
      </c>
      <c r="AY469" s="179" t="s">
        <v>114</v>
      </c>
    </row>
    <row r="470" spans="1:65" s="2" customFormat="1" ht="21.75" customHeight="1">
      <c r="A470" s="32"/>
      <c r="B470" s="155"/>
      <c r="C470" s="186" t="s">
        <v>609</v>
      </c>
      <c r="D470" s="186" t="s">
        <v>128</v>
      </c>
      <c r="E470" s="187" t="s">
        <v>610</v>
      </c>
      <c r="F470" s="188" t="s">
        <v>611</v>
      </c>
      <c r="G470" s="189" t="s">
        <v>163</v>
      </c>
      <c r="H470" s="190">
        <v>4</v>
      </c>
      <c r="I470" s="191"/>
      <c r="J470" s="190">
        <f>ROUND(I470*H470,3)</f>
        <v>0</v>
      </c>
      <c r="K470" s="188" t="s">
        <v>121</v>
      </c>
      <c r="L470" s="192"/>
      <c r="M470" s="193" t="s">
        <v>1</v>
      </c>
      <c r="N470" s="194" t="s">
        <v>43</v>
      </c>
      <c r="O470" s="58"/>
      <c r="P470" s="164">
        <f>O470*H470</f>
        <v>0</v>
      </c>
      <c r="Q470" s="164">
        <v>0.01</v>
      </c>
      <c r="R470" s="164">
        <f>Q470*H470</f>
        <v>0.04</v>
      </c>
      <c r="S470" s="164">
        <v>0</v>
      </c>
      <c r="T470" s="165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66" t="s">
        <v>131</v>
      </c>
      <c r="AT470" s="166" t="s">
        <v>128</v>
      </c>
      <c r="AU470" s="166" t="s">
        <v>84</v>
      </c>
      <c r="AY470" s="17" t="s">
        <v>114</v>
      </c>
      <c r="BE470" s="167">
        <f>IF(N470="základní",J470,0)</f>
        <v>0</v>
      </c>
      <c r="BF470" s="167">
        <f>IF(N470="snížená",J470,0)</f>
        <v>0</v>
      </c>
      <c r="BG470" s="167">
        <f>IF(N470="zákl. přenesená",J470,0)</f>
        <v>0</v>
      </c>
      <c r="BH470" s="167">
        <f>IF(N470="sníž. přenesená",J470,0)</f>
        <v>0</v>
      </c>
      <c r="BI470" s="167">
        <f>IF(N470="nulová",J470,0)</f>
        <v>0</v>
      </c>
      <c r="BJ470" s="17" t="s">
        <v>21</v>
      </c>
      <c r="BK470" s="168">
        <f>ROUND(I470*H470,3)</f>
        <v>0</v>
      </c>
      <c r="BL470" s="17" t="s">
        <v>122</v>
      </c>
      <c r="BM470" s="166" t="s">
        <v>612</v>
      </c>
    </row>
    <row r="471" spans="1:65" s="13" customFormat="1">
      <c r="B471" s="169"/>
      <c r="D471" s="170" t="s">
        <v>124</v>
      </c>
      <c r="E471" s="171" t="s">
        <v>1</v>
      </c>
      <c r="F471" s="172" t="s">
        <v>604</v>
      </c>
      <c r="H471" s="173">
        <v>4</v>
      </c>
      <c r="I471" s="174"/>
      <c r="L471" s="169"/>
      <c r="M471" s="175"/>
      <c r="N471" s="176"/>
      <c r="O471" s="176"/>
      <c r="P471" s="176"/>
      <c r="Q471" s="176"/>
      <c r="R471" s="176"/>
      <c r="S471" s="176"/>
      <c r="T471" s="177"/>
      <c r="AT471" s="171" t="s">
        <v>124</v>
      </c>
      <c r="AU471" s="171" t="s">
        <v>84</v>
      </c>
      <c r="AV471" s="13" t="s">
        <v>84</v>
      </c>
      <c r="AW471" s="13" t="s">
        <v>34</v>
      </c>
      <c r="AX471" s="13" t="s">
        <v>78</v>
      </c>
      <c r="AY471" s="171" t="s">
        <v>114</v>
      </c>
    </row>
    <row r="472" spans="1:65" s="14" customFormat="1">
      <c r="B472" s="178"/>
      <c r="D472" s="170" t="s">
        <v>124</v>
      </c>
      <c r="E472" s="179" t="s">
        <v>1</v>
      </c>
      <c r="F472" s="180" t="s">
        <v>126</v>
      </c>
      <c r="H472" s="181">
        <v>4</v>
      </c>
      <c r="I472" s="182"/>
      <c r="L472" s="178"/>
      <c r="M472" s="183"/>
      <c r="N472" s="184"/>
      <c r="O472" s="184"/>
      <c r="P472" s="184"/>
      <c r="Q472" s="184"/>
      <c r="R472" s="184"/>
      <c r="S472" s="184"/>
      <c r="T472" s="185"/>
      <c r="AT472" s="179" t="s">
        <v>124</v>
      </c>
      <c r="AU472" s="179" t="s">
        <v>84</v>
      </c>
      <c r="AV472" s="14" t="s">
        <v>127</v>
      </c>
      <c r="AW472" s="14" t="s">
        <v>34</v>
      </c>
      <c r="AX472" s="14" t="s">
        <v>21</v>
      </c>
      <c r="AY472" s="179" t="s">
        <v>114</v>
      </c>
    </row>
    <row r="473" spans="1:65" s="2" customFormat="1" ht="16.5" customHeight="1">
      <c r="A473" s="32"/>
      <c r="B473" s="155"/>
      <c r="C473" s="156" t="s">
        <v>613</v>
      </c>
      <c r="D473" s="156" t="s">
        <v>117</v>
      </c>
      <c r="E473" s="157" t="s">
        <v>614</v>
      </c>
      <c r="F473" s="158" t="s">
        <v>615</v>
      </c>
      <c r="G473" s="159" t="s">
        <v>537</v>
      </c>
      <c r="H473" s="160">
        <v>2</v>
      </c>
      <c r="I473" s="161"/>
      <c r="J473" s="160">
        <f>ROUND(I473*H473,3)</f>
        <v>0</v>
      </c>
      <c r="K473" s="158" t="s">
        <v>121</v>
      </c>
      <c r="L473" s="33"/>
      <c r="M473" s="162" t="s">
        <v>1</v>
      </c>
      <c r="N473" s="163" t="s">
        <v>43</v>
      </c>
      <c r="O473" s="58"/>
      <c r="P473" s="164">
        <f>O473*H473</f>
        <v>0</v>
      </c>
      <c r="Q473" s="164">
        <v>6.4000000000000005E-4</v>
      </c>
      <c r="R473" s="164">
        <f>Q473*H473</f>
        <v>1.2800000000000001E-3</v>
      </c>
      <c r="S473" s="164">
        <v>0</v>
      </c>
      <c r="T473" s="165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66" t="s">
        <v>122</v>
      </c>
      <c r="AT473" s="166" t="s">
        <v>117</v>
      </c>
      <c r="AU473" s="166" t="s">
        <v>84</v>
      </c>
      <c r="AY473" s="17" t="s">
        <v>114</v>
      </c>
      <c r="BE473" s="167">
        <f>IF(N473="základní",J473,0)</f>
        <v>0</v>
      </c>
      <c r="BF473" s="167">
        <f>IF(N473="snížená",J473,0)</f>
        <v>0</v>
      </c>
      <c r="BG473" s="167">
        <f>IF(N473="zákl. přenesená",J473,0)</f>
        <v>0</v>
      </c>
      <c r="BH473" s="167">
        <f>IF(N473="sníž. přenesená",J473,0)</f>
        <v>0</v>
      </c>
      <c r="BI473" s="167">
        <f>IF(N473="nulová",J473,0)</f>
        <v>0</v>
      </c>
      <c r="BJ473" s="17" t="s">
        <v>21</v>
      </c>
      <c r="BK473" s="168">
        <f>ROUND(I473*H473,3)</f>
        <v>0</v>
      </c>
      <c r="BL473" s="17" t="s">
        <v>122</v>
      </c>
      <c r="BM473" s="166" t="s">
        <v>616</v>
      </c>
    </row>
    <row r="474" spans="1:65" s="13" customFormat="1">
      <c r="B474" s="169"/>
      <c r="D474" s="170" t="s">
        <v>124</v>
      </c>
      <c r="E474" s="171" t="s">
        <v>1</v>
      </c>
      <c r="F474" s="172" t="s">
        <v>571</v>
      </c>
      <c r="H474" s="173">
        <v>2</v>
      </c>
      <c r="I474" s="174"/>
      <c r="L474" s="169"/>
      <c r="M474" s="175"/>
      <c r="N474" s="176"/>
      <c r="O474" s="176"/>
      <c r="P474" s="176"/>
      <c r="Q474" s="176"/>
      <c r="R474" s="176"/>
      <c r="S474" s="176"/>
      <c r="T474" s="177"/>
      <c r="AT474" s="171" t="s">
        <v>124</v>
      </c>
      <c r="AU474" s="171" t="s">
        <v>84</v>
      </c>
      <c r="AV474" s="13" t="s">
        <v>84</v>
      </c>
      <c r="AW474" s="13" t="s">
        <v>34</v>
      </c>
      <c r="AX474" s="13" t="s">
        <v>78</v>
      </c>
      <c r="AY474" s="171" t="s">
        <v>114</v>
      </c>
    </row>
    <row r="475" spans="1:65" s="14" customFormat="1">
      <c r="B475" s="178"/>
      <c r="D475" s="170" t="s">
        <v>124</v>
      </c>
      <c r="E475" s="179" t="s">
        <v>1</v>
      </c>
      <c r="F475" s="180" t="s">
        <v>126</v>
      </c>
      <c r="H475" s="181">
        <v>2</v>
      </c>
      <c r="I475" s="182"/>
      <c r="L475" s="178"/>
      <c r="M475" s="183"/>
      <c r="N475" s="184"/>
      <c r="O475" s="184"/>
      <c r="P475" s="184"/>
      <c r="Q475" s="184"/>
      <c r="R475" s="184"/>
      <c r="S475" s="184"/>
      <c r="T475" s="185"/>
      <c r="AT475" s="179" t="s">
        <v>124</v>
      </c>
      <c r="AU475" s="179" t="s">
        <v>84</v>
      </c>
      <c r="AV475" s="14" t="s">
        <v>127</v>
      </c>
      <c r="AW475" s="14" t="s">
        <v>34</v>
      </c>
      <c r="AX475" s="14" t="s">
        <v>21</v>
      </c>
      <c r="AY475" s="179" t="s">
        <v>114</v>
      </c>
    </row>
    <row r="476" spans="1:65" s="2" customFormat="1" ht="16.5" customHeight="1">
      <c r="A476" s="32"/>
      <c r="B476" s="155"/>
      <c r="C476" s="186" t="s">
        <v>617</v>
      </c>
      <c r="D476" s="186" t="s">
        <v>128</v>
      </c>
      <c r="E476" s="187" t="s">
        <v>618</v>
      </c>
      <c r="F476" s="188" t="s">
        <v>619</v>
      </c>
      <c r="G476" s="189" t="s">
        <v>163</v>
      </c>
      <c r="H476" s="190">
        <v>2</v>
      </c>
      <c r="I476" s="191"/>
      <c r="J476" s="190">
        <f>ROUND(I476*H476,3)</f>
        <v>0</v>
      </c>
      <c r="K476" s="188" t="s">
        <v>1</v>
      </c>
      <c r="L476" s="192"/>
      <c r="M476" s="193" t="s">
        <v>1</v>
      </c>
      <c r="N476" s="194" t="s">
        <v>43</v>
      </c>
      <c r="O476" s="58"/>
      <c r="P476" s="164">
        <f>O476*H476</f>
        <v>0</v>
      </c>
      <c r="Q476" s="164">
        <v>1.4E-2</v>
      </c>
      <c r="R476" s="164">
        <f>Q476*H476</f>
        <v>2.8000000000000001E-2</v>
      </c>
      <c r="S476" s="164">
        <v>0</v>
      </c>
      <c r="T476" s="165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66" t="s">
        <v>131</v>
      </c>
      <c r="AT476" s="166" t="s">
        <v>128</v>
      </c>
      <c r="AU476" s="166" t="s">
        <v>84</v>
      </c>
      <c r="AY476" s="17" t="s">
        <v>114</v>
      </c>
      <c r="BE476" s="167">
        <f>IF(N476="základní",J476,0)</f>
        <v>0</v>
      </c>
      <c r="BF476" s="167">
        <f>IF(N476="snížená",J476,0)</f>
        <v>0</v>
      </c>
      <c r="BG476" s="167">
        <f>IF(N476="zákl. přenesená",J476,0)</f>
        <v>0</v>
      </c>
      <c r="BH476" s="167">
        <f>IF(N476="sníž. přenesená",J476,0)</f>
        <v>0</v>
      </c>
      <c r="BI476" s="167">
        <f>IF(N476="nulová",J476,0)</f>
        <v>0</v>
      </c>
      <c r="BJ476" s="17" t="s">
        <v>21</v>
      </c>
      <c r="BK476" s="168">
        <f>ROUND(I476*H476,3)</f>
        <v>0</v>
      </c>
      <c r="BL476" s="17" t="s">
        <v>122</v>
      </c>
      <c r="BM476" s="166" t="s">
        <v>620</v>
      </c>
    </row>
    <row r="477" spans="1:65" s="13" customFormat="1">
      <c r="B477" s="169"/>
      <c r="D477" s="170" t="s">
        <v>124</v>
      </c>
      <c r="E477" s="171" t="s">
        <v>1</v>
      </c>
      <c r="F477" s="172" t="s">
        <v>571</v>
      </c>
      <c r="H477" s="173">
        <v>2</v>
      </c>
      <c r="I477" s="174"/>
      <c r="L477" s="169"/>
      <c r="M477" s="175"/>
      <c r="N477" s="176"/>
      <c r="O477" s="176"/>
      <c r="P477" s="176"/>
      <c r="Q477" s="176"/>
      <c r="R477" s="176"/>
      <c r="S477" s="176"/>
      <c r="T477" s="177"/>
      <c r="AT477" s="171" t="s">
        <v>124</v>
      </c>
      <c r="AU477" s="171" t="s">
        <v>84</v>
      </c>
      <c r="AV477" s="13" t="s">
        <v>84</v>
      </c>
      <c r="AW477" s="13" t="s">
        <v>34</v>
      </c>
      <c r="AX477" s="13" t="s">
        <v>78</v>
      </c>
      <c r="AY477" s="171" t="s">
        <v>114</v>
      </c>
    </row>
    <row r="478" spans="1:65" s="14" customFormat="1">
      <c r="B478" s="178"/>
      <c r="D478" s="170" t="s">
        <v>124</v>
      </c>
      <c r="E478" s="179" t="s">
        <v>1</v>
      </c>
      <c r="F478" s="180" t="s">
        <v>126</v>
      </c>
      <c r="H478" s="181">
        <v>2</v>
      </c>
      <c r="I478" s="182"/>
      <c r="L478" s="178"/>
      <c r="M478" s="183"/>
      <c r="N478" s="184"/>
      <c r="O478" s="184"/>
      <c r="P478" s="184"/>
      <c r="Q478" s="184"/>
      <c r="R478" s="184"/>
      <c r="S478" s="184"/>
      <c r="T478" s="185"/>
      <c r="AT478" s="179" t="s">
        <v>124</v>
      </c>
      <c r="AU478" s="179" t="s">
        <v>84</v>
      </c>
      <c r="AV478" s="14" t="s">
        <v>127</v>
      </c>
      <c r="AW478" s="14" t="s">
        <v>34</v>
      </c>
      <c r="AX478" s="14" t="s">
        <v>21</v>
      </c>
      <c r="AY478" s="179" t="s">
        <v>114</v>
      </c>
    </row>
    <row r="479" spans="1:65" s="2" customFormat="1" ht="16.5" customHeight="1">
      <c r="A479" s="32"/>
      <c r="B479" s="155"/>
      <c r="C479" s="156" t="s">
        <v>621</v>
      </c>
      <c r="D479" s="156" t="s">
        <v>117</v>
      </c>
      <c r="E479" s="157" t="s">
        <v>622</v>
      </c>
      <c r="F479" s="158" t="s">
        <v>623</v>
      </c>
      <c r="G479" s="159" t="s">
        <v>537</v>
      </c>
      <c r="H479" s="160">
        <v>2</v>
      </c>
      <c r="I479" s="161"/>
      <c r="J479" s="160">
        <f>ROUND(I479*H479,3)</f>
        <v>0</v>
      </c>
      <c r="K479" s="158" t="s">
        <v>121</v>
      </c>
      <c r="L479" s="33"/>
      <c r="M479" s="162" t="s">
        <v>1</v>
      </c>
      <c r="N479" s="163" t="s">
        <v>43</v>
      </c>
      <c r="O479" s="58"/>
      <c r="P479" s="164">
        <f>O479*H479</f>
        <v>0</v>
      </c>
      <c r="Q479" s="164">
        <v>4.2999999999999999E-4</v>
      </c>
      <c r="R479" s="164">
        <f>Q479*H479</f>
        <v>8.5999999999999998E-4</v>
      </c>
      <c r="S479" s="164">
        <v>0</v>
      </c>
      <c r="T479" s="165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66" t="s">
        <v>122</v>
      </c>
      <c r="AT479" s="166" t="s">
        <v>117</v>
      </c>
      <c r="AU479" s="166" t="s">
        <v>84</v>
      </c>
      <c r="AY479" s="17" t="s">
        <v>114</v>
      </c>
      <c r="BE479" s="167">
        <f>IF(N479="základní",J479,0)</f>
        <v>0</v>
      </c>
      <c r="BF479" s="167">
        <f>IF(N479="snížená",J479,0)</f>
        <v>0</v>
      </c>
      <c r="BG479" s="167">
        <f>IF(N479="zákl. přenesená",J479,0)</f>
        <v>0</v>
      </c>
      <c r="BH479" s="167">
        <f>IF(N479="sníž. přenesená",J479,0)</f>
        <v>0</v>
      </c>
      <c r="BI479" s="167">
        <f>IF(N479="nulová",J479,0)</f>
        <v>0</v>
      </c>
      <c r="BJ479" s="17" t="s">
        <v>21</v>
      </c>
      <c r="BK479" s="168">
        <f>ROUND(I479*H479,3)</f>
        <v>0</v>
      </c>
      <c r="BL479" s="17" t="s">
        <v>122</v>
      </c>
      <c r="BM479" s="166" t="s">
        <v>624</v>
      </c>
    </row>
    <row r="480" spans="1:65" s="13" customFormat="1">
      <c r="B480" s="169"/>
      <c r="D480" s="170" t="s">
        <v>124</v>
      </c>
      <c r="E480" s="171" t="s">
        <v>1</v>
      </c>
      <c r="F480" s="172" t="s">
        <v>571</v>
      </c>
      <c r="H480" s="173">
        <v>2</v>
      </c>
      <c r="I480" s="174"/>
      <c r="L480" s="169"/>
      <c r="M480" s="175"/>
      <c r="N480" s="176"/>
      <c r="O480" s="176"/>
      <c r="P480" s="176"/>
      <c r="Q480" s="176"/>
      <c r="R480" s="176"/>
      <c r="S480" s="176"/>
      <c r="T480" s="177"/>
      <c r="AT480" s="171" t="s">
        <v>124</v>
      </c>
      <c r="AU480" s="171" t="s">
        <v>84</v>
      </c>
      <c r="AV480" s="13" t="s">
        <v>84</v>
      </c>
      <c r="AW480" s="13" t="s">
        <v>34</v>
      </c>
      <c r="AX480" s="13" t="s">
        <v>78</v>
      </c>
      <c r="AY480" s="171" t="s">
        <v>114</v>
      </c>
    </row>
    <row r="481" spans="1:65" s="14" customFormat="1">
      <c r="B481" s="178"/>
      <c r="D481" s="170" t="s">
        <v>124</v>
      </c>
      <c r="E481" s="179" t="s">
        <v>1</v>
      </c>
      <c r="F481" s="180" t="s">
        <v>126</v>
      </c>
      <c r="H481" s="181">
        <v>2</v>
      </c>
      <c r="I481" s="182"/>
      <c r="L481" s="178"/>
      <c r="M481" s="183"/>
      <c r="N481" s="184"/>
      <c r="O481" s="184"/>
      <c r="P481" s="184"/>
      <c r="Q481" s="184"/>
      <c r="R481" s="184"/>
      <c r="S481" s="184"/>
      <c r="T481" s="185"/>
      <c r="AT481" s="179" t="s">
        <v>124</v>
      </c>
      <c r="AU481" s="179" t="s">
        <v>84</v>
      </c>
      <c r="AV481" s="14" t="s">
        <v>127</v>
      </c>
      <c r="AW481" s="14" t="s">
        <v>34</v>
      </c>
      <c r="AX481" s="14" t="s">
        <v>21</v>
      </c>
      <c r="AY481" s="179" t="s">
        <v>114</v>
      </c>
    </row>
    <row r="482" spans="1:65" s="2" customFormat="1" ht="16.5" customHeight="1">
      <c r="A482" s="32"/>
      <c r="B482" s="155"/>
      <c r="C482" s="156" t="s">
        <v>625</v>
      </c>
      <c r="D482" s="156" t="s">
        <v>117</v>
      </c>
      <c r="E482" s="157" t="s">
        <v>626</v>
      </c>
      <c r="F482" s="158" t="s">
        <v>627</v>
      </c>
      <c r="G482" s="159" t="s">
        <v>163</v>
      </c>
      <c r="H482" s="160">
        <v>1</v>
      </c>
      <c r="I482" s="161"/>
      <c r="J482" s="160">
        <f>ROUND(I482*H482,3)</f>
        <v>0</v>
      </c>
      <c r="K482" s="158" t="s">
        <v>121</v>
      </c>
      <c r="L482" s="33"/>
      <c r="M482" s="162" t="s">
        <v>1</v>
      </c>
      <c r="N482" s="163" t="s">
        <v>43</v>
      </c>
      <c r="O482" s="58"/>
      <c r="P482" s="164">
        <f>O482*H482</f>
        <v>0</v>
      </c>
      <c r="Q482" s="164">
        <v>1.09E-3</v>
      </c>
      <c r="R482" s="164">
        <f>Q482*H482</f>
        <v>1.09E-3</v>
      </c>
      <c r="S482" s="164">
        <v>0</v>
      </c>
      <c r="T482" s="165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66" t="s">
        <v>122</v>
      </c>
      <c r="AT482" s="166" t="s">
        <v>117</v>
      </c>
      <c r="AU482" s="166" t="s">
        <v>84</v>
      </c>
      <c r="AY482" s="17" t="s">
        <v>114</v>
      </c>
      <c r="BE482" s="167">
        <f>IF(N482="základní",J482,0)</f>
        <v>0</v>
      </c>
      <c r="BF482" s="167">
        <f>IF(N482="snížená",J482,0)</f>
        <v>0</v>
      </c>
      <c r="BG482" s="167">
        <f>IF(N482="zákl. přenesená",J482,0)</f>
        <v>0</v>
      </c>
      <c r="BH482" s="167">
        <f>IF(N482="sníž. přenesená",J482,0)</f>
        <v>0</v>
      </c>
      <c r="BI482" s="167">
        <f>IF(N482="nulová",J482,0)</f>
        <v>0</v>
      </c>
      <c r="BJ482" s="17" t="s">
        <v>21</v>
      </c>
      <c r="BK482" s="168">
        <f>ROUND(I482*H482,3)</f>
        <v>0</v>
      </c>
      <c r="BL482" s="17" t="s">
        <v>122</v>
      </c>
      <c r="BM482" s="166" t="s">
        <v>628</v>
      </c>
    </row>
    <row r="483" spans="1:65" s="13" customFormat="1">
      <c r="B483" s="169"/>
      <c r="D483" s="170" t="s">
        <v>124</v>
      </c>
      <c r="E483" s="171" t="s">
        <v>1</v>
      </c>
      <c r="F483" s="172" t="s">
        <v>576</v>
      </c>
      <c r="H483" s="173">
        <v>1</v>
      </c>
      <c r="I483" s="174"/>
      <c r="L483" s="169"/>
      <c r="M483" s="175"/>
      <c r="N483" s="176"/>
      <c r="O483" s="176"/>
      <c r="P483" s="176"/>
      <c r="Q483" s="176"/>
      <c r="R483" s="176"/>
      <c r="S483" s="176"/>
      <c r="T483" s="177"/>
      <c r="AT483" s="171" t="s">
        <v>124</v>
      </c>
      <c r="AU483" s="171" t="s">
        <v>84</v>
      </c>
      <c r="AV483" s="13" t="s">
        <v>84</v>
      </c>
      <c r="AW483" s="13" t="s">
        <v>34</v>
      </c>
      <c r="AX483" s="13" t="s">
        <v>78</v>
      </c>
      <c r="AY483" s="171" t="s">
        <v>114</v>
      </c>
    </row>
    <row r="484" spans="1:65" s="14" customFormat="1">
      <c r="B484" s="178"/>
      <c r="D484" s="170" t="s">
        <v>124</v>
      </c>
      <c r="E484" s="179" t="s">
        <v>1</v>
      </c>
      <c r="F484" s="180" t="s">
        <v>126</v>
      </c>
      <c r="H484" s="181">
        <v>1</v>
      </c>
      <c r="I484" s="182"/>
      <c r="L484" s="178"/>
      <c r="M484" s="183"/>
      <c r="N484" s="184"/>
      <c r="O484" s="184"/>
      <c r="P484" s="184"/>
      <c r="Q484" s="184"/>
      <c r="R484" s="184"/>
      <c r="S484" s="184"/>
      <c r="T484" s="185"/>
      <c r="AT484" s="179" t="s">
        <v>124</v>
      </c>
      <c r="AU484" s="179" t="s">
        <v>84</v>
      </c>
      <c r="AV484" s="14" t="s">
        <v>127</v>
      </c>
      <c r="AW484" s="14" t="s">
        <v>34</v>
      </c>
      <c r="AX484" s="14" t="s">
        <v>21</v>
      </c>
      <c r="AY484" s="179" t="s">
        <v>114</v>
      </c>
    </row>
    <row r="485" spans="1:65" s="2" customFormat="1" ht="21.75" customHeight="1">
      <c r="A485" s="32"/>
      <c r="B485" s="155"/>
      <c r="C485" s="156" t="s">
        <v>629</v>
      </c>
      <c r="D485" s="156" t="s">
        <v>117</v>
      </c>
      <c r="E485" s="157" t="s">
        <v>630</v>
      </c>
      <c r="F485" s="158" t="s">
        <v>631</v>
      </c>
      <c r="G485" s="159" t="s">
        <v>537</v>
      </c>
      <c r="H485" s="160">
        <v>2</v>
      </c>
      <c r="I485" s="161"/>
      <c r="J485" s="160">
        <f>ROUND(I485*H485,3)</f>
        <v>0</v>
      </c>
      <c r="K485" s="158" t="s">
        <v>121</v>
      </c>
      <c r="L485" s="33"/>
      <c r="M485" s="162" t="s">
        <v>1</v>
      </c>
      <c r="N485" s="163" t="s">
        <v>43</v>
      </c>
      <c r="O485" s="58"/>
      <c r="P485" s="164">
        <f>O485*H485</f>
        <v>0</v>
      </c>
      <c r="Q485" s="164">
        <v>1.72E-3</v>
      </c>
      <c r="R485" s="164">
        <f>Q485*H485</f>
        <v>3.4399999999999999E-3</v>
      </c>
      <c r="S485" s="164">
        <v>0</v>
      </c>
      <c r="T485" s="165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66" t="s">
        <v>122</v>
      </c>
      <c r="AT485" s="166" t="s">
        <v>117</v>
      </c>
      <c r="AU485" s="166" t="s">
        <v>84</v>
      </c>
      <c r="AY485" s="17" t="s">
        <v>114</v>
      </c>
      <c r="BE485" s="167">
        <f>IF(N485="základní",J485,0)</f>
        <v>0</v>
      </c>
      <c r="BF485" s="167">
        <f>IF(N485="snížená",J485,0)</f>
        <v>0</v>
      </c>
      <c r="BG485" s="167">
        <f>IF(N485="zákl. přenesená",J485,0)</f>
        <v>0</v>
      </c>
      <c r="BH485" s="167">
        <f>IF(N485="sníž. přenesená",J485,0)</f>
        <v>0</v>
      </c>
      <c r="BI485" s="167">
        <f>IF(N485="nulová",J485,0)</f>
        <v>0</v>
      </c>
      <c r="BJ485" s="17" t="s">
        <v>21</v>
      </c>
      <c r="BK485" s="168">
        <f>ROUND(I485*H485,3)</f>
        <v>0</v>
      </c>
      <c r="BL485" s="17" t="s">
        <v>122</v>
      </c>
      <c r="BM485" s="166" t="s">
        <v>632</v>
      </c>
    </row>
    <row r="486" spans="1:65" s="13" customFormat="1">
      <c r="B486" s="169"/>
      <c r="D486" s="170" t="s">
        <v>124</v>
      </c>
      <c r="E486" s="171" t="s">
        <v>1</v>
      </c>
      <c r="F486" s="172" t="s">
        <v>571</v>
      </c>
      <c r="H486" s="173">
        <v>2</v>
      </c>
      <c r="I486" s="174"/>
      <c r="L486" s="169"/>
      <c r="M486" s="175"/>
      <c r="N486" s="176"/>
      <c r="O486" s="176"/>
      <c r="P486" s="176"/>
      <c r="Q486" s="176"/>
      <c r="R486" s="176"/>
      <c r="S486" s="176"/>
      <c r="T486" s="177"/>
      <c r="AT486" s="171" t="s">
        <v>124</v>
      </c>
      <c r="AU486" s="171" t="s">
        <v>84</v>
      </c>
      <c r="AV486" s="13" t="s">
        <v>84</v>
      </c>
      <c r="AW486" s="13" t="s">
        <v>34</v>
      </c>
      <c r="AX486" s="13" t="s">
        <v>78</v>
      </c>
      <c r="AY486" s="171" t="s">
        <v>114</v>
      </c>
    </row>
    <row r="487" spans="1:65" s="14" customFormat="1">
      <c r="B487" s="178"/>
      <c r="D487" s="170" t="s">
        <v>124</v>
      </c>
      <c r="E487" s="179" t="s">
        <v>1</v>
      </c>
      <c r="F487" s="180" t="s">
        <v>126</v>
      </c>
      <c r="H487" s="181">
        <v>2</v>
      </c>
      <c r="I487" s="182"/>
      <c r="L487" s="178"/>
      <c r="M487" s="183"/>
      <c r="N487" s="184"/>
      <c r="O487" s="184"/>
      <c r="P487" s="184"/>
      <c r="Q487" s="184"/>
      <c r="R487" s="184"/>
      <c r="S487" s="184"/>
      <c r="T487" s="185"/>
      <c r="AT487" s="179" t="s">
        <v>124</v>
      </c>
      <c r="AU487" s="179" t="s">
        <v>84</v>
      </c>
      <c r="AV487" s="14" t="s">
        <v>127</v>
      </c>
      <c r="AW487" s="14" t="s">
        <v>34</v>
      </c>
      <c r="AX487" s="14" t="s">
        <v>21</v>
      </c>
      <c r="AY487" s="179" t="s">
        <v>114</v>
      </c>
    </row>
    <row r="488" spans="1:65" s="2" customFormat="1" ht="21.75" customHeight="1">
      <c r="A488" s="32"/>
      <c r="B488" s="155"/>
      <c r="C488" s="156" t="s">
        <v>633</v>
      </c>
      <c r="D488" s="156" t="s">
        <v>117</v>
      </c>
      <c r="E488" s="157" t="s">
        <v>634</v>
      </c>
      <c r="F488" s="158" t="s">
        <v>635</v>
      </c>
      <c r="G488" s="159" t="s">
        <v>537</v>
      </c>
      <c r="H488" s="160">
        <v>2</v>
      </c>
      <c r="I488" s="161"/>
      <c r="J488" s="160">
        <f>ROUND(I488*H488,3)</f>
        <v>0</v>
      </c>
      <c r="K488" s="158" t="s">
        <v>121</v>
      </c>
      <c r="L488" s="33"/>
      <c r="M488" s="162" t="s">
        <v>1</v>
      </c>
      <c r="N488" s="163" t="s">
        <v>43</v>
      </c>
      <c r="O488" s="58"/>
      <c r="P488" s="164">
        <f>O488*H488</f>
        <v>0</v>
      </c>
      <c r="Q488" s="164">
        <v>1.8E-3</v>
      </c>
      <c r="R488" s="164">
        <f>Q488*H488</f>
        <v>3.5999999999999999E-3</v>
      </c>
      <c r="S488" s="164">
        <v>0</v>
      </c>
      <c r="T488" s="165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66" t="s">
        <v>122</v>
      </c>
      <c r="AT488" s="166" t="s">
        <v>117</v>
      </c>
      <c r="AU488" s="166" t="s">
        <v>84</v>
      </c>
      <c r="AY488" s="17" t="s">
        <v>114</v>
      </c>
      <c r="BE488" s="167">
        <f>IF(N488="základní",J488,0)</f>
        <v>0</v>
      </c>
      <c r="BF488" s="167">
        <f>IF(N488="snížená",J488,0)</f>
        <v>0</v>
      </c>
      <c r="BG488" s="167">
        <f>IF(N488="zákl. přenesená",J488,0)</f>
        <v>0</v>
      </c>
      <c r="BH488" s="167">
        <f>IF(N488="sníž. přenesená",J488,0)</f>
        <v>0</v>
      </c>
      <c r="BI488" s="167">
        <f>IF(N488="nulová",J488,0)</f>
        <v>0</v>
      </c>
      <c r="BJ488" s="17" t="s">
        <v>21</v>
      </c>
      <c r="BK488" s="168">
        <f>ROUND(I488*H488,3)</f>
        <v>0</v>
      </c>
      <c r="BL488" s="17" t="s">
        <v>122</v>
      </c>
      <c r="BM488" s="166" t="s">
        <v>636</v>
      </c>
    </row>
    <row r="489" spans="1:65" s="13" customFormat="1">
      <c r="B489" s="169"/>
      <c r="D489" s="170" t="s">
        <v>124</v>
      </c>
      <c r="E489" s="171" t="s">
        <v>1</v>
      </c>
      <c r="F489" s="172" t="s">
        <v>571</v>
      </c>
      <c r="H489" s="173">
        <v>2</v>
      </c>
      <c r="I489" s="174"/>
      <c r="L489" s="169"/>
      <c r="M489" s="175"/>
      <c r="N489" s="176"/>
      <c r="O489" s="176"/>
      <c r="P489" s="176"/>
      <c r="Q489" s="176"/>
      <c r="R489" s="176"/>
      <c r="S489" s="176"/>
      <c r="T489" s="177"/>
      <c r="AT489" s="171" t="s">
        <v>124</v>
      </c>
      <c r="AU489" s="171" t="s">
        <v>84</v>
      </c>
      <c r="AV489" s="13" t="s">
        <v>84</v>
      </c>
      <c r="AW489" s="13" t="s">
        <v>34</v>
      </c>
      <c r="AX489" s="13" t="s">
        <v>78</v>
      </c>
      <c r="AY489" s="171" t="s">
        <v>114</v>
      </c>
    </row>
    <row r="490" spans="1:65" s="14" customFormat="1">
      <c r="B490" s="178"/>
      <c r="D490" s="170" t="s">
        <v>124</v>
      </c>
      <c r="E490" s="179" t="s">
        <v>1</v>
      </c>
      <c r="F490" s="180" t="s">
        <v>126</v>
      </c>
      <c r="H490" s="181">
        <v>2</v>
      </c>
      <c r="I490" s="182"/>
      <c r="L490" s="178"/>
      <c r="M490" s="183"/>
      <c r="N490" s="184"/>
      <c r="O490" s="184"/>
      <c r="P490" s="184"/>
      <c r="Q490" s="184"/>
      <c r="R490" s="184"/>
      <c r="S490" s="184"/>
      <c r="T490" s="185"/>
      <c r="AT490" s="179" t="s">
        <v>124</v>
      </c>
      <c r="AU490" s="179" t="s">
        <v>84</v>
      </c>
      <c r="AV490" s="14" t="s">
        <v>127</v>
      </c>
      <c r="AW490" s="14" t="s">
        <v>34</v>
      </c>
      <c r="AX490" s="14" t="s">
        <v>21</v>
      </c>
      <c r="AY490" s="179" t="s">
        <v>114</v>
      </c>
    </row>
    <row r="491" spans="1:65" s="2" customFormat="1" ht="16.5" customHeight="1">
      <c r="A491" s="32"/>
      <c r="B491" s="155"/>
      <c r="C491" s="156" t="s">
        <v>637</v>
      </c>
      <c r="D491" s="156" t="s">
        <v>117</v>
      </c>
      <c r="E491" s="157" t="s">
        <v>638</v>
      </c>
      <c r="F491" s="158" t="s">
        <v>639</v>
      </c>
      <c r="G491" s="159" t="s">
        <v>537</v>
      </c>
      <c r="H491" s="160">
        <v>10</v>
      </c>
      <c r="I491" s="161"/>
      <c r="J491" s="160">
        <f>ROUND(I491*H491,3)</f>
        <v>0</v>
      </c>
      <c r="K491" s="158" t="s">
        <v>121</v>
      </c>
      <c r="L491" s="33"/>
      <c r="M491" s="162" t="s">
        <v>1</v>
      </c>
      <c r="N491" s="163" t="s">
        <v>43</v>
      </c>
      <c r="O491" s="58"/>
      <c r="P491" s="164">
        <f>O491*H491</f>
        <v>0</v>
      </c>
      <c r="Q491" s="164">
        <v>1.8E-3</v>
      </c>
      <c r="R491" s="164">
        <f>Q491*H491</f>
        <v>1.7999999999999999E-2</v>
      </c>
      <c r="S491" s="164">
        <v>0</v>
      </c>
      <c r="T491" s="165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6" t="s">
        <v>122</v>
      </c>
      <c r="AT491" s="166" t="s">
        <v>117</v>
      </c>
      <c r="AU491" s="166" t="s">
        <v>84</v>
      </c>
      <c r="AY491" s="17" t="s">
        <v>114</v>
      </c>
      <c r="BE491" s="167">
        <f>IF(N491="základní",J491,0)</f>
        <v>0</v>
      </c>
      <c r="BF491" s="167">
        <f>IF(N491="snížená",J491,0)</f>
        <v>0</v>
      </c>
      <c r="BG491" s="167">
        <f>IF(N491="zákl. přenesená",J491,0)</f>
        <v>0</v>
      </c>
      <c r="BH491" s="167">
        <f>IF(N491="sníž. přenesená",J491,0)</f>
        <v>0</v>
      </c>
      <c r="BI491" s="167">
        <f>IF(N491="nulová",J491,0)</f>
        <v>0</v>
      </c>
      <c r="BJ491" s="17" t="s">
        <v>21</v>
      </c>
      <c r="BK491" s="168">
        <f>ROUND(I491*H491,3)</f>
        <v>0</v>
      </c>
      <c r="BL491" s="17" t="s">
        <v>122</v>
      </c>
      <c r="BM491" s="166" t="s">
        <v>640</v>
      </c>
    </row>
    <row r="492" spans="1:65" s="13" customFormat="1">
      <c r="B492" s="169"/>
      <c r="D492" s="170" t="s">
        <v>124</v>
      </c>
      <c r="E492" s="171" t="s">
        <v>1</v>
      </c>
      <c r="F492" s="172" t="s">
        <v>641</v>
      </c>
      <c r="H492" s="173">
        <v>10</v>
      </c>
      <c r="I492" s="174"/>
      <c r="L492" s="169"/>
      <c r="M492" s="175"/>
      <c r="N492" s="176"/>
      <c r="O492" s="176"/>
      <c r="P492" s="176"/>
      <c r="Q492" s="176"/>
      <c r="R492" s="176"/>
      <c r="S492" s="176"/>
      <c r="T492" s="177"/>
      <c r="AT492" s="171" t="s">
        <v>124</v>
      </c>
      <c r="AU492" s="171" t="s">
        <v>84</v>
      </c>
      <c r="AV492" s="13" t="s">
        <v>84</v>
      </c>
      <c r="AW492" s="13" t="s">
        <v>34</v>
      </c>
      <c r="AX492" s="13" t="s">
        <v>78</v>
      </c>
      <c r="AY492" s="171" t="s">
        <v>114</v>
      </c>
    </row>
    <row r="493" spans="1:65" s="14" customFormat="1">
      <c r="B493" s="178"/>
      <c r="D493" s="170" t="s">
        <v>124</v>
      </c>
      <c r="E493" s="179" t="s">
        <v>1</v>
      </c>
      <c r="F493" s="180" t="s">
        <v>126</v>
      </c>
      <c r="H493" s="181">
        <v>10</v>
      </c>
      <c r="I493" s="182"/>
      <c r="L493" s="178"/>
      <c r="M493" s="183"/>
      <c r="N493" s="184"/>
      <c r="O493" s="184"/>
      <c r="P493" s="184"/>
      <c r="Q493" s="184"/>
      <c r="R493" s="184"/>
      <c r="S493" s="184"/>
      <c r="T493" s="185"/>
      <c r="AT493" s="179" t="s">
        <v>124</v>
      </c>
      <c r="AU493" s="179" t="s">
        <v>84</v>
      </c>
      <c r="AV493" s="14" t="s">
        <v>127</v>
      </c>
      <c r="AW493" s="14" t="s">
        <v>34</v>
      </c>
      <c r="AX493" s="14" t="s">
        <v>21</v>
      </c>
      <c r="AY493" s="179" t="s">
        <v>114</v>
      </c>
    </row>
    <row r="494" spans="1:65" s="2" customFormat="1" ht="16.5" customHeight="1">
      <c r="A494" s="32"/>
      <c r="B494" s="155"/>
      <c r="C494" s="156" t="s">
        <v>642</v>
      </c>
      <c r="D494" s="156" t="s">
        <v>117</v>
      </c>
      <c r="E494" s="157" t="s">
        <v>643</v>
      </c>
      <c r="F494" s="158" t="s">
        <v>644</v>
      </c>
      <c r="G494" s="159" t="s">
        <v>537</v>
      </c>
      <c r="H494" s="160">
        <v>4</v>
      </c>
      <c r="I494" s="161"/>
      <c r="J494" s="160">
        <f>ROUND(I494*H494,3)</f>
        <v>0</v>
      </c>
      <c r="K494" s="158" t="s">
        <v>121</v>
      </c>
      <c r="L494" s="33"/>
      <c r="M494" s="162" t="s">
        <v>1</v>
      </c>
      <c r="N494" s="163" t="s">
        <v>43</v>
      </c>
      <c r="O494" s="58"/>
      <c r="P494" s="164">
        <f>O494*H494</f>
        <v>0</v>
      </c>
      <c r="Q494" s="164">
        <v>1.8400000000000001E-3</v>
      </c>
      <c r="R494" s="164">
        <f>Q494*H494</f>
        <v>7.3600000000000002E-3</v>
      </c>
      <c r="S494" s="164">
        <v>0</v>
      </c>
      <c r="T494" s="165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66" t="s">
        <v>122</v>
      </c>
      <c r="AT494" s="166" t="s">
        <v>117</v>
      </c>
      <c r="AU494" s="166" t="s">
        <v>84</v>
      </c>
      <c r="AY494" s="17" t="s">
        <v>114</v>
      </c>
      <c r="BE494" s="167">
        <f>IF(N494="základní",J494,0)</f>
        <v>0</v>
      </c>
      <c r="BF494" s="167">
        <f>IF(N494="snížená",J494,0)</f>
        <v>0</v>
      </c>
      <c r="BG494" s="167">
        <f>IF(N494="zákl. přenesená",J494,0)</f>
        <v>0</v>
      </c>
      <c r="BH494" s="167">
        <f>IF(N494="sníž. přenesená",J494,0)</f>
        <v>0</v>
      </c>
      <c r="BI494" s="167">
        <f>IF(N494="nulová",J494,0)</f>
        <v>0</v>
      </c>
      <c r="BJ494" s="17" t="s">
        <v>21</v>
      </c>
      <c r="BK494" s="168">
        <f>ROUND(I494*H494,3)</f>
        <v>0</v>
      </c>
      <c r="BL494" s="17" t="s">
        <v>122</v>
      </c>
      <c r="BM494" s="166" t="s">
        <v>645</v>
      </c>
    </row>
    <row r="495" spans="1:65" s="13" customFormat="1">
      <c r="B495" s="169"/>
      <c r="D495" s="170" t="s">
        <v>124</v>
      </c>
      <c r="E495" s="171" t="s">
        <v>1</v>
      </c>
      <c r="F495" s="172" t="s">
        <v>604</v>
      </c>
      <c r="H495" s="173">
        <v>4</v>
      </c>
      <c r="I495" s="174"/>
      <c r="L495" s="169"/>
      <c r="M495" s="175"/>
      <c r="N495" s="176"/>
      <c r="O495" s="176"/>
      <c r="P495" s="176"/>
      <c r="Q495" s="176"/>
      <c r="R495" s="176"/>
      <c r="S495" s="176"/>
      <c r="T495" s="177"/>
      <c r="AT495" s="171" t="s">
        <v>124</v>
      </c>
      <c r="AU495" s="171" t="s">
        <v>84</v>
      </c>
      <c r="AV495" s="13" t="s">
        <v>84</v>
      </c>
      <c r="AW495" s="13" t="s">
        <v>34</v>
      </c>
      <c r="AX495" s="13" t="s">
        <v>78</v>
      </c>
      <c r="AY495" s="171" t="s">
        <v>114</v>
      </c>
    </row>
    <row r="496" spans="1:65" s="14" customFormat="1">
      <c r="B496" s="178"/>
      <c r="D496" s="170" t="s">
        <v>124</v>
      </c>
      <c r="E496" s="179" t="s">
        <v>1</v>
      </c>
      <c r="F496" s="180" t="s">
        <v>126</v>
      </c>
      <c r="H496" s="181">
        <v>4</v>
      </c>
      <c r="I496" s="182"/>
      <c r="L496" s="178"/>
      <c r="M496" s="183"/>
      <c r="N496" s="184"/>
      <c r="O496" s="184"/>
      <c r="P496" s="184"/>
      <c r="Q496" s="184"/>
      <c r="R496" s="184"/>
      <c r="S496" s="184"/>
      <c r="T496" s="185"/>
      <c r="AT496" s="179" t="s">
        <v>124</v>
      </c>
      <c r="AU496" s="179" t="s">
        <v>84</v>
      </c>
      <c r="AV496" s="14" t="s">
        <v>127</v>
      </c>
      <c r="AW496" s="14" t="s">
        <v>34</v>
      </c>
      <c r="AX496" s="14" t="s">
        <v>21</v>
      </c>
      <c r="AY496" s="179" t="s">
        <v>114</v>
      </c>
    </row>
    <row r="497" spans="1:65" s="2" customFormat="1" ht="16.5" customHeight="1">
      <c r="A497" s="32"/>
      <c r="B497" s="155"/>
      <c r="C497" s="156" t="s">
        <v>646</v>
      </c>
      <c r="D497" s="156" t="s">
        <v>117</v>
      </c>
      <c r="E497" s="157" t="s">
        <v>647</v>
      </c>
      <c r="F497" s="158" t="s">
        <v>648</v>
      </c>
      <c r="G497" s="159" t="s">
        <v>163</v>
      </c>
      <c r="H497" s="160">
        <v>18</v>
      </c>
      <c r="I497" s="161"/>
      <c r="J497" s="160">
        <f>ROUND(I497*H497,3)</f>
        <v>0</v>
      </c>
      <c r="K497" s="158" t="s">
        <v>121</v>
      </c>
      <c r="L497" s="33"/>
      <c r="M497" s="162" t="s">
        <v>1</v>
      </c>
      <c r="N497" s="163" t="s">
        <v>43</v>
      </c>
      <c r="O497" s="58"/>
      <c r="P497" s="164">
        <f>O497*H497</f>
        <v>0</v>
      </c>
      <c r="Q497" s="164">
        <v>3.1E-4</v>
      </c>
      <c r="R497" s="164">
        <f>Q497*H497</f>
        <v>5.5799999999999999E-3</v>
      </c>
      <c r="S497" s="164">
        <v>0</v>
      </c>
      <c r="T497" s="165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66" t="s">
        <v>122</v>
      </c>
      <c r="AT497" s="166" t="s">
        <v>117</v>
      </c>
      <c r="AU497" s="166" t="s">
        <v>84</v>
      </c>
      <c r="AY497" s="17" t="s">
        <v>114</v>
      </c>
      <c r="BE497" s="167">
        <f>IF(N497="základní",J497,0)</f>
        <v>0</v>
      </c>
      <c r="BF497" s="167">
        <f>IF(N497="snížená",J497,0)</f>
        <v>0</v>
      </c>
      <c r="BG497" s="167">
        <f>IF(N497="zákl. přenesená",J497,0)</f>
        <v>0</v>
      </c>
      <c r="BH497" s="167">
        <f>IF(N497="sníž. přenesená",J497,0)</f>
        <v>0</v>
      </c>
      <c r="BI497" s="167">
        <f>IF(N497="nulová",J497,0)</f>
        <v>0</v>
      </c>
      <c r="BJ497" s="17" t="s">
        <v>21</v>
      </c>
      <c r="BK497" s="168">
        <f>ROUND(I497*H497,3)</f>
        <v>0</v>
      </c>
      <c r="BL497" s="17" t="s">
        <v>122</v>
      </c>
      <c r="BM497" s="166" t="s">
        <v>649</v>
      </c>
    </row>
    <row r="498" spans="1:65" s="13" customFormat="1">
      <c r="B498" s="169"/>
      <c r="D498" s="170" t="s">
        <v>124</v>
      </c>
      <c r="E498" s="171" t="s">
        <v>1</v>
      </c>
      <c r="F498" s="172" t="s">
        <v>650</v>
      </c>
      <c r="H498" s="173">
        <v>18</v>
      </c>
      <c r="I498" s="174"/>
      <c r="L498" s="169"/>
      <c r="M498" s="175"/>
      <c r="N498" s="176"/>
      <c r="O498" s="176"/>
      <c r="P498" s="176"/>
      <c r="Q498" s="176"/>
      <c r="R498" s="176"/>
      <c r="S498" s="176"/>
      <c r="T498" s="177"/>
      <c r="AT498" s="171" t="s">
        <v>124</v>
      </c>
      <c r="AU498" s="171" t="s">
        <v>84</v>
      </c>
      <c r="AV498" s="13" t="s">
        <v>84</v>
      </c>
      <c r="AW498" s="13" t="s">
        <v>34</v>
      </c>
      <c r="AX498" s="13" t="s">
        <v>78</v>
      </c>
      <c r="AY498" s="171" t="s">
        <v>114</v>
      </c>
    </row>
    <row r="499" spans="1:65" s="14" customFormat="1">
      <c r="B499" s="178"/>
      <c r="D499" s="170" t="s">
        <v>124</v>
      </c>
      <c r="E499" s="179" t="s">
        <v>1</v>
      </c>
      <c r="F499" s="180" t="s">
        <v>126</v>
      </c>
      <c r="H499" s="181">
        <v>18</v>
      </c>
      <c r="I499" s="182"/>
      <c r="L499" s="178"/>
      <c r="M499" s="183"/>
      <c r="N499" s="184"/>
      <c r="O499" s="184"/>
      <c r="P499" s="184"/>
      <c r="Q499" s="184"/>
      <c r="R499" s="184"/>
      <c r="S499" s="184"/>
      <c r="T499" s="185"/>
      <c r="AT499" s="179" t="s">
        <v>124</v>
      </c>
      <c r="AU499" s="179" t="s">
        <v>84</v>
      </c>
      <c r="AV499" s="14" t="s">
        <v>127</v>
      </c>
      <c r="AW499" s="14" t="s">
        <v>34</v>
      </c>
      <c r="AX499" s="14" t="s">
        <v>21</v>
      </c>
      <c r="AY499" s="179" t="s">
        <v>114</v>
      </c>
    </row>
    <row r="500" spans="1:65" s="2" customFormat="1" ht="16.5" customHeight="1">
      <c r="A500" s="32"/>
      <c r="B500" s="155"/>
      <c r="C500" s="156" t="s">
        <v>651</v>
      </c>
      <c r="D500" s="156" t="s">
        <v>117</v>
      </c>
      <c r="E500" s="157" t="s">
        <v>652</v>
      </c>
      <c r="F500" s="158" t="s">
        <v>653</v>
      </c>
      <c r="G500" s="159" t="s">
        <v>163</v>
      </c>
      <c r="H500" s="160">
        <v>2</v>
      </c>
      <c r="I500" s="161"/>
      <c r="J500" s="160">
        <f>ROUND(I500*H500,3)</f>
        <v>0</v>
      </c>
      <c r="K500" s="158" t="s">
        <v>1</v>
      </c>
      <c r="L500" s="33"/>
      <c r="M500" s="162" t="s">
        <v>1</v>
      </c>
      <c r="N500" s="163" t="s">
        <v>43</v>
      </c>
      <c r="O500" s="58"/>
      <c r="P500" s="164">
        <f>O500*H500</f>
        <v>0</v>
      </c>
      <c r="Q500" s="164">
        <v>0</v>
      </c>
      <c r="R500" s="164">
        <f>Q500*H500</f>
        <v>0</v>
      </c>
      <c r="S500" s="164">
        <v>0</v>
      </c>
      <c r="T500" s="165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66" t="s">
        <v>122</v>
      </c>
      <c r="AT500" s="166" t="s">
        <v>117</v>
      </c>
      <c r="AU500" s="166" t="s">
        <v>84</v>
      </c>
      <c r="AY500" s="17" t="s">
        <v>114</v>
      </c>
      <c r="BE500" s="167">
        <f>IF(N500="základní",J500,0)</f>
        <v>0</v>
      </c>
      <c r="BF500" s="167">
        <f>IF(N500="snížená",J500,0)</f>
        <v>0</v>
      </c>
      <c r="BG500" s="167">
        <f>IF(N500="zákl. přenesená",J500,0)</f>
        <v>0</v>
      </c>
      <c r="BH500" s="167">
        <f>IF(N500="sníž. přenesená",J500,0)</f>
        <v>0</v>
      </c>
      <c r="BI500" s="167">
        <f>IF(N500="nulová",J500,0)</f>
        <v>0</v>
      </c>
      <c r="BJ500" s="17" t="s">
        <v>21</v>
      </c>
      <c r="BK500" s="168">
        <f>ROUND(I500*H500,3)</f>
        <v>0</v>
      </c>
      <c r="BL500" s="17" t="s">
        <v>122</v>
      </c>
      <c r="BM500" s="166" t="s">
        <v>654</v>
      </c>
    </row>
    <row r="501" spans="1:65" s="13" customFormat="1">
      <c r="B501" s="169"/>
      <c r="D501" s="170" t="s">
        <v>124</v>
      </c>
      <c r="E501" s="171" t="s">
        <v>1</v>
      </c>
      <c r="F501" s="172" t="s">
        <v>571</v>
      </c>
      <c r="H501" s="173">
        <v>2</v>
      </c>
      <c r="I501" s="174"/>
      <c r="L501" s="169"/>
      <c r="M501" s="175"/>
      <c r="N501" s="176"/>
      <c r="O501" s="176"/>
      <c r="P501" s="176"/>
      <c r="Q501" s="176"/>
      <c r="R501" s="176"/>
      <c r="S501" s="176"/>
      <c r="T501" s="177"/>
      <c r="AT501" s="171" t="s">
        <v>124</v>
      </c>
      <c r="AU501" s="171" t="s">
        <v>84</v>
      </c>
      <c r="AV501" s="13" t="s">
        <v>84</v>
      </c>
      <c r="AW501" s="13" t="s">
        <v>34</v>
      </c>
      <c r="AX501" s="13" t="s">
        <v>78</v>
      </c>
      <c r="AY501" s="171" t="s">
        <v>114</v>
      </c>
    </row>
    <row r="502" spans="1:65" s="14" customFormat="1">
      <c r="B502" s="178"/>
      <c r="D502" s="170" t="s">
        <v>124</v>
      </c>
      <c r="E502" s="179" t="s">
        <v>1</v>
      </c>
      <c r="F502" s="180" t="s">
        <v>126</v>
      </c>
      <c r="H502" s="181">
        <v>2</v>
      </c>
      <c r="I502" s="182"/>
      <c r="L502" s="178"/>
      <c r="M502" s="183"/>
      <c r="N502" s="184"/>
      <c r="O502" s="184"/>
      <c r="P502" s="184"/>
      <c r="Q502" s="184"/>
      <c r="R502" s="184"/>
      <c r="S502" s="184"/>
      <c r="T502" s="185"/>
      <c r="AT502" s="179" t="s">
        <v>124</v>
      </c>
      <c r="AU502" s="179" t="s">
        <v>84</v>
      </c>
      <c r="AV502" s="14" t="s">
        <v>127</v>
      </c>
      <c r="AW502" s="14" t="s">
        <v>34</v>
      </c>
      <c r="AX502" s="14" t="s">
        <v>21</v>
      </c>
      <c r="AY502" s="179" t="s">
        <v>114</v>
      </c>
    </row>
    <row r="503" spans="1:65" s="2" customFormat="1" ht="21.75" customHeight="1">
      <c r="A503" s="32"/>
      <c r="B503" s="155"/>
      <c r="C503" s="156" t="s">
        <v>655</v>
      </c>
      <c r="D503" s="156" t="s">
        <v>117</v>
      </c>
      <c r="E503" s="157" t="s">
        <v>656</v>
      </c>
      <c r="F503" s="158" t="s">
        <v>657</v>
      </c>
      <c r="G503" s="159" t="s">
        <v>156</v>
      </c>
      <c r="H503" s="161"/>
      <c r="I503" s="161"/>
      <c r="J503" s="160">
        <f>ROUND(I503*H503,3)</f>
        <v>0</v>
      </c>
      <c r="K503" s="158" t="s">
        <v>121</v>
      </c>
      <c r="L503" s="33"/>
      <c r="M503" s="162" t="s">
        <v>1</v>
      </c>
      <c r="N503" s="163" t="s">
        <v>43</v>
      </c>
      <c r="O503" s="58"/>
      <c r="P503" s="164">
        <f>O503*H503</f>
        <v>0</v>
      </c>
      <c r="Q503" s="164">
        <v>0</v>
      </c>
      <c r="R503" s="164">
        <f>Q503*H503</f>
        <v>0</v>
      </c>
      <c r="S503" s="164">
        <v>0</v>
      </c>
      <c r="T503" s="165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66" t="s">
        <v>122</v>
      </c>
      <c r="AT503" s="166" t="s">
        <v>117</v>
      </c>
      <c r="AU503" s="166" t="s">
        <v>84</v>
      </c>
      <c r="AY503" s="17" t="s">
        <v>114</v>
      </c>
      <c r="BE503" s="167">
        <f>IF(N503="základní",J503,0)</f>
        <v>0</v>
      </c>
      <c r="BF503" s="167">
        <f>IF(N503="snížená",J503,0)</f>
        <v>0</v>
      </c>
      <c r="BG503" s="167">
        <f>IF(N503="zákl. přenesená",J503,0)</f>
        <v>0</v>
      </c>
      <c r="BH503" s="167">
        <f>IF(N503="sníž. přenesená",J503,0)</f>
        <v>0</v>
      </c>
      <c r="BI503" s="167">
        <f>IF(N503="nulová",J503,0)</f>
        <v>0</v>
      </c>
      <c r="BJ503" s="17" t="s">
        <v>21</v>
      </c>
      <c r="BK503" s="168">
        <f>ROUND(I503*H503,3)</f>
        <v>0</v>
      </c>
      <c r="BL503" s="17" t="s">
        <v>122</v>
      </c>
      <c r="BM503" s="166" t="s">
        <v>658</v>
      </c>
    </row>
    <row r="504" spans="1:65" s="12" customFormat="1" ht="22.9" customHeight="1">
      <c r="B504" s="142"/>
      <c r="D504" s="143" t="s">
        <v>77</v>
      </c>
      <c r="E504" s="153" t="s">
        <v>659</v>
      </c>
      <c r="F504" s="153" t="s">
        <v>660</v>
      </c>
      <c r="I504" s="145"/>
      <c r="J504" s="154">
        <f>BK504</f>
        <v>0</v>
      </c>
      <c r="L504" s="142"/>
      <c r="M504" s="147"/>
      <c r="N504" s="148"/>
      <c r="O504" s="148"/>
      <c r="P504" s="149">
        <f>SUM(P505:P520)</f>
        <v>0</v>
      </c>
      <c r="Q504" s="148"/>
      <c r="R504" s="149">
        <f>SUM(R505:R520)</f>
        <v>0.27095000000000002</v>
      </c>
      <c r="S504" s="148"/>
      <c r="T504" s="150">
        <f>SUM(T505:T520)</f>
        <v>0</v>
      </c>
      <c r="AR504" s="143" t="s">
        <v>84</v>
      </c>
      <c r="AT504" s="151" t="s">
        <v>77</v>
      </c>
      <c r="AU504" s="151" t="s">
        <v>21</v>
      </c>
      <c r="AY504" s="143" t="s">
        <v>114</v>
      </c>
      <c r="BK504" s="152">
        <f>SUM(BK505:BK520)</f>
        <v>0</v>
      </c>
    </row>
    <row r="505" spans="1:65" s="2" customFormat="1" ht="21.75" customHeight="1">
      <c r="A505" s="32"/>
      <c r="B505" s="155"/>
      <c r="C505" s="156" t="s">
        <v>661</v>
      </c>
      <c r="D505" s="156" t="s">
        <v>117</v>
      </c>
      <c r="E505" s="157" t="s">
        <v>662</v>
      </c>
      <c r="F505" s="158" t="s">
        <v>663</v>
      </c>
      <c r="G505" s="159" t="s">
        <v>537</v>
      </c>
      <c r="H505" s="160">
        <v>3</v>
      </c>
      <c r="I505" s="161"/>
      <c r="J505" s="160">
        <f>ROUND(I505*H505,3)</f>
        <v>0</v>
      </c>
      <c r="K505" s="158" t="s">
        <v>121</v>
      </c>
      <c r="L505" s="33"/>
      <c r="M505" s="162" t="s">
        <v>1</v>
      </c>
      <c r="N505" s="163" t="s">
        <v>43</v>
      </c>
      <c r="O505" s="58"/>
      <c r="P505" s="164">
        <f>O505*H505</f>
        <v>0</v>
      </c>
      <c r="Q505" s="164">
        <v>1.2E-2</v>
      </c>
      <c r="R505" s="164">
        <f>Q505*H505</f>
        <v>3.6000000000000004E-2</v>
      </c>
      <c r="S505" s="164">
        <v>0</v>
      </c>
      <c r="T505" s="165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66" t="s">
        <v>122</v>
      </c>
      <c r="AT505" s="166" t="s">
        <v>117</v>
      </c>
      <c r="AU505" s="166" t="s">
        <v>84</v>
      </c>
      <c r="AY505" s="17" t="s">
        <v>114</v>
      </c>
      <c r="BE505" s="167">
        <f>IF(N505="základní",J505,0)</f>
        <v>0</v>
      </c>
      <c r="BF505" s="167">
        <f>IF(N505="snížená",J505,0)</f>
        <v>0</v>
      </c>
      <c r="BG505" s="167">
        <f>IF(N505="zákl. přenesená",J505,0)</f>
        <v>0</v>
      </c>
      <c r="BH505" s="167">
        <f>IF(N505="sníž. přenesená",J505,0)</f>
        <v>0</v>
      </c>
      <c r="BI505" s="167">
        <f>IF(N505="nulová",J505,0)</f>
        <v>0</v>
      </c>
      <c r="BJ505" s="17" t="s">
        <v>21</v>
      </c>
      <c r="BK505" s="168">
        <f>ROUND(I505*H505,3)</f>
        <v>0</v>
      </c>
      <c r="BL505" s="17" t="s">
        <v>122</v>
      </c>
      <c r="BM505" s="166" t="s">
        <v>664</v>
      </c>
    </row>
    <row r="506" spans="1:65" s="13" customFormat="1">
      <c r="B506" s="169"/>
      <c r="D506" s="170" t="s">
        <v>124</v>
      </c>
      <c r="E506" s="171" t="s">
        <v>1</v>
      </c>
      <c r="F506" s="172" t="s">
        <v>586</v>
      </c>
      <c r="H506" s="173">
        <v>3</v>
      </c>
      <c r="I506" s="174"/>
      <c r="L506" s="169"/>
      <c r="M506" s="175"/>
      <c r="N506" s="176"/>
      <c r="O506" s="176"/>
      <c r="P506" s="176"/>
      <c r="Q506" s="176"/>
      <c r="R506" s="176"/>
      <c r="S506" s="176"/>
      <c r="T506" s="177"/>
      <c r="AT506" s="171" t="s">
        <v>124</v>
      </c>
      <c r="AU506" s="171" t="s">
        <v>84</v>
      </c>
      <c r="AV506" s="13" t="s">
        <v>84</v>
      </c>
      <c r="AW506" s="13" t="s">
        <v>34</v>
      </c>
      <c r="AX506" s="13" t="s">
        <v>78</v>
      </c>
      <c r="AY506" s="171" t="s">
        <v>114</v>
      </c>
    </row>
    <row r="507" spans="1:65" s="14" customFormat="1">
      <c r="B507" s="178"/>
      <c r="D507" s="170" t="s">
        <v>124</v>
      </c>
      <c r="E507" s="179" t="s">
        <v>1</v>
      </c>
      <c r="F507" s="180" t="s">
        <v>126</v>
      </c>
      <c r="H507" s="181">
        <v>3</v>
      </c>
      <c r="I507" s="182"/>
      <c r="L507" s="178"/>
      <c r="M507" s="183"/>
      <c r="N507" s="184"/>
      <c r="O507" s="184"/>
      <c r="P507" s="184"/>
      <c r="Q507" s="184"/>
      <c r="R507" s="184"/>
      <c r="S507" s="184"/>
      <c r="T507" s="185"/>
      <c r="AT507" s="179" t="s">
        <v>124</v>
      </c>
      <c r="AU507" s="179" t="s">
        <v>84</v>
      </c>
      <c r="AV507" s="14" t="s">
        <v>127</v>
      </c>
      <c r="AW507" s="14" t="s">
        <v>34</v>
      </c>
      <c r="AX507" s="14" t="s">
        <v>21</v>
      </c>
      <c r="AY507" s="179" t="s">
        <v>114</v>
      </c>
    </row>
    <row r="508" spans="1:65" s="2" customFormat="1" ht="21.75" customHeight="1">
      <c r="A508" s="32"/>
      <c r="B508" s="155"/>
      <c r="C508" s="156" t="s">
        <v>665</v>
      </c>
      <c r="D508" s="156" t="s">
        <v>117</v>
      </c>
      <c r="E508" s="157" t="s">
        <v>666</v>
      </c>
      <c r="F508" s="158" t="s">
        <v>667</v>
      </c>
      <c r="G508" s="159" t="s">
        <v>537</v>
      </c>
      <c r="H508" s="160">
        <v>3</v>
      </c>
      <c r="I508" s="161"/>
      <c r="J508" s="160">
        <f>ROUND(I508*H508,3)</f>
        <v>0</v>
      </c>
      <c r="K508" s="158" t="s">
        <v>121</v>
      </c>
      <c r="L508" s="33"/>
      <c r="M508" s="162" t="s">
        <v>1</v>
      </c>
      <c r="N508" s="163" t="s">
        <v>43</v>
      </c>
      <c r="O508" s="58"/>
      <c r="P508" s="164">
        <f>O508*H508</f>
        <v>0</v>
      </c>
      <c r="Q508" s="164">
        <v>1.5599999999999999E-2</v>
      </c>
      <c r="R508" s="164">
        <f>Q508*H508</f>
        <v>4.6799999999999994E-2</v>
      </c>
      <c r="S508" s="164">
        <v>0</v>
      </c>
      <c r="T508" s="165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66" t="s">
        <v>122</v>
      </c>
      <c r="AT508" s="166" t="s">
        <v>117</v>
      </c>
      <c r="AU508" s="166" t="s">
        <v>84</v>
      </c>
      <c r="AY508" s="17" t="s">
        <v>114</v>
      </c>
      <c r="BE508" s="167">
        <f>IF(N508="základní",J508,0)</f>
        <v>0</v>
      </c>
      <c r="BF508" s="167">
        <f>IF(N508="snížená",J508,0)</f>
        <v>0</v>
      </c>
      <c r="BG508" s="167">
        <f>IF(N508="zákl. přenesená",J508,0)</f>
        <v>0</v>
      </c>
      <c r="BH508" s="167">
        <f>IF(N508="sníž. přenesená",J508,0)</f>
        <v>0</v>
      </c>
      <c r="BI508" s="167">
        <f>IF(N508="nulová",J508,0)</f>
        <v>0</v>
      </c>
      <c r="BJ508" s="17" t="s">
        <v>21</v>
      </c>
      <c r="BK508" s="168">
        <f>ROUND(I508*H508,3)</f>
        <v>0</v>
      </c>
      <c r="BL508" s="17" t="s">
        <v>122</v>
      </c>
      <c r="BM508" s="166" t="s">
        <v>668</v>
      </c>
    </row>
    <row r="509" spans="1:65" s="13" customFormat="1">
      <c r="B509" s="169"/>
      <c r="D509" s="170" t="s">
        <v>124</v>
      </c>
      <c r="E509" s="171" t="s">
        <v>1</v>
      </c>
      <c r="F509" s="172" t="s">
        <v>586</v>
      </c>
      <c r="H509" s="173">
        <v>3</v>
      </c>
      <c r="I509" s="174"/>
      <c r="L509" s="169"/>
      <c r="M509" s="175"/>
      <c r="N509" s="176"/>
      <c r="O509" s="176"/>
      <c r="P509" s="176"/>
      <c r="Q509" s="176"/>
      <c r="R509" s="176"/>
      <c r="S509" s="176"/>
      <c r="T509" s="177"/>
      <c r="AT509" s="171" t="s">
        <v>124</v>
      </c>
      <c r="AU509" s="171" t="s">
        <v>84</v>
      </c>
      <c r="AV509" s="13" t="s">
        <v>84</v>
      </c>
      <c r="AW509" s="13" t="s">
        <v>34</v>
      </c>
      <c r="AX509" s="13" t="s">
        <v>78</v>
      </c>
      <c r="AY509" s="171" t="s">
        <v>114</v>
      </c>
    </row>
    <row r="510" spans="1:65" s="14" customFormat="1">
      <c r="B510" s="178"/>
      <c r="D510" s="170" t="s">
        <v>124</v>
      </c>
      <c r="E510" s="179" t="s">
        <v>1</v>
      </c>
      <c r="F510" s="180" t="s">
        <v>126</v>
      </c>
      <c r="H510" s="181">
        <v>3</v>
      </c>
      <c r="I510" s="182"/>
      <c r="L510" s="178"/>
      <c r="M510" s="183"/>
      <c r="N510" s="184"/>
      <c r="O510" s="184"/>
      <c r="P510" s="184"/>
      <c r="Q510" s="184"/>
      <c r="R510" s="184"/>
      <c r="S510" s="184"/>
      <c r="T510" s="185"/>
      <c r="AT510" s="179" t="s">
        <v>124</v>
      </c>
      <c r="AU510" s="179" t="s">
        <v>84</v>
      </c>
      <c r="AV510" s="14" t="s">
        <v>127</v>
      </c>
      <c r="AW510" s="14" t="s">
        <v>34</v>
      </c>
      <c r="AX510" s="14" t="s">
        <v>21</v>
      </c>
      <c r="AY510" s="179" t="s">
        <v>114</v>
      </c>
    </row>
    <row r="511" spans="1:65" s="2" customFormat="1" ht="21.75" customHeight="1">
      <c r="A511" s="32"/>
      <c r="B511" s="155"/>
      <c r="C511" s="156" t="s">
        <v>669</v>
      </c>
      <c r="D511" s="156" t="s">
        <v>117</v>
      </c>
      <c r="E511" s="157" t="s">
        <v>670</v>
      </c>
      <c r="F511" s="158" t="s">
        <v>671</v>
      </c>
      <c r="G511" s="159" t="s">
        <v>537</v>
      </c>
      <c r="H511" s="160">
        <v>8</v>
      </c>
      <c r="I511" s="161"/>
      <c r="J511" s="160">
        <f>ROUND(I511*H511,3)</f>
        <v>0</v>
      </c>
      <c r="K511" s="158" t="s">
        <v>121</v>
      </c>
      <c r="L511" s="33"/>
      <c r="M511" s="162" t="s">
        <v>1</v>
      </c>
      <c r="N511" s="163" t="s">
        <v>43</v>
      </c>
      <c r="O511" s="58"/>
      <c r="P511" s="164">
        <f>O511*H511</f>
        <v>0</v>
      </c>
      <c r="Q511" s="164">
        <v>1.6650000000000002E-2</v>
      </c>
      <c r="R511" s="164">
        <f>Q511*H511</f>
        <v>0.13320000000000001</v>
      </c>
      <c r="S511" s="164">
        <v>0</v>
      </c>
      <c r="T511" s="165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66" t="s">
        <v>122</v>
      </c>
      <c r="AT511" s="166" t="s">
        <v>117</v>
      </c>
      <c r="AU511" s="166" t="s">
        <v>84</v>
      </c>
      <c r="AY511" s="17" t="s">
        <v>114</v>
      </c>
      <c r="BE511" s="167">
        <f>IF(N511="základní",J511,0)</f>
        <v>0</v>
      </c>
      <c r="BF511" s="167">
        <f>IF(N511="snížená",J511,0)</f>
        <v>0</v>
      </c>
      <c r="BG511" s="167">
        <f>IF(N511="zákl. přenesená",J511,0)</f>
        <v>0</v>
      </c>
      <c r="BH511" s="167">
        <f>IF(N511="sníž. přenesená",J511,0)</f>
        <v>0</v>
      </c>
      <c r="BI511" s="167">
        <f>IF(N511="nulová",J511,0)</f>
        <v>0</v>
      </c>
      <c r="BJ511" s="17" t="s">
        <v>21</v>
      </c>
      <c r="BK511" s="168">
        <f>ROUND(I511*H511,3)</f>
        <v>0</v>
      </c>
      <c r="BL511" s="17" t="s">
        <v>122</v>
      </c>
      <c r="BM511" s="166" t="s">
        <v>672</v>
      </c>
    </row>
    <row r="512" spans="1:65" s="13" customFormat="1">
      <c r="B512" s="169"/>
      <c r="D512" s="170" t="s">
        <v>124</v>
      </c>
      <c r="E512" s="171" t="s">
        <v>1</v>
      </c>
      <c r="F512" s="172" t="s">
        <v>566</v>
      </c>
      <c r="H512" s="173">
        <v>8</v>
      </c>
      <c r="I512" s="174"/>
      <c r="L512" s="169"/>
      <c r="M512" s="175"/>
      <c r="N512" s="176"/>
      <c r="O512" s="176"/>
      <c r="P512" s="176"/>
      <c r="Q512" s="176"/>
      <c r="R512" s="176"/>
      <c r="S512" s="176"/>
      <c r="T512" s="177"/>
      <c r="AT512" s="171" t="s">
        <v>124</v>
      </c>
      <c r="AU512" s="171" t="s">
        <v>84</v>
      </c>
      <c r="AV512" s="13" t="s">
        <v>84</v>
      </c>
      <c r="AW512" s="13" t="s">
        <v>34</v>
      </c>
      <c r="AX512" s="13" t="s">
        <v>78</v>
      </c>
      <c r="AY512" s="171" t="s">
        <v>114</v>
      </c>
    </row>
    <row r="513" spans="1:65" s="14" customFormat="1">
      <c r="B513" s="178"/>
      <c r="D513" s="170" t="s">
        <v>124</v>
      </c>
      <c r="E513" s="179" t="s">
        <v>1</v>
      </c>
      <c r="F513" s="180" t="s">
        <v>126</v>
      </c>
      <c r="H513" s="181">
        <v>8</v>
      </c>
      <c r="I513" s="182"/>
      <c r="L513" s="178"/>
      <c r="M513" s="183"/>
      <c r="N513" s="184"/>
      <c r="O513" s="184"/>
      <c r="P513" s="184"/>
      <c r="Q513" s="184"/>
      <c r="R513" s="184"/>
      <c r="S513" s="184"/>
      <c r="T513" s="185"/>
      <c r="AT513" s="179" t="s">
        <v>124</v>
      </c>
      <c r="AU513" s="179" t="s">
        <v>84</v>
      </c>
      <c r="AV513" s="14" t="s">
        <v>127</v>
      </c>
      <c r="AW513" s="14" t="s">
        <v>34</v>
      </c>
      <c r="AX513" s="14" t="s">
        <v>21</v>
      </c>
      <c r="AY513" s="179" t="s">
        <v>114</v>
      </c>
    </row>
    <row r="514" spans="1:65" s="2" customFormat="1" ht="21.75" customHeight="1">
      <c r="A514" s="32"/>
      <c r="B514" s="155"/>
      <c r="C514" s="156" t="s">
        <v>673</v>
      </c>
      <c r="D514" s="156" t="s">
        <v>117</v>
      </c>
      <c r="E514" s="157" t="s">
        <v>674</v>
      </c>
      <c r="F514" s="158" t="s">
        <v>675</v>
      </c>
      <c r="G514" s="159" t="s">
        <v>537</v>
      </c>
      <c r="H514" s="160">
        <v>2</v>
      </c>
      <c r="I514" s="161"/>
      <c r="J514" s="160">
        <f>ROUND(I514*H514,3)</f>
        <v>0</v>
      </c>
      <c r="K514" s="158" t="s">
        <v>1</v>
      </c>
      <c r="L514" s="33"/>
      <c r="M514" s="162" t="s">
        <v>1</v>
      </c>
      <c r="N514" s="163" t="s">
        <v>43</v>
      </c>
      <c r="O514" s="58"/>
      <c r="P514" s="164">
        <f>O514*H514</f>
        <v>0</v>
      </c>
      <c r="Q514" s="164">
        <v>1.865E-2</v>
      </c>
      <c r="R514" s="164">
        <f>Q514*H514</f>
        <v>3.73E-2</v>
      </c>
      <c r="S514" s="164">
        <v>0</v>
      </c>
      <c r="T514" s="165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66" t="s">
        <v>122</v>
      </c>
      <c r="AT514" s="166" t="s">
        <v>117</v>
      </c>
      <c r="AU514" s="166" t="s">
        <v>84</v>
      </c>
      <c r="AY514" s="17" t="s">
        <v>114</v>
      </c>
      <c r="BE514" s="167">
        <f>IF(N514="základní",J514,0)</f>
        <v>0</v>
      </c>
      <c r="BF514" s="167">
        <f>IF(N514="snížená",J514,0)</f>
        <v>0</v>
      </c>
      <c r="BG514" s="167">
        <f>IF(N514="zákl. přenesená",J514,0)</f>
        <v>0</v>
      </c>
      <c r="BH514" s="167">
        <f>IF(N514="sníž. přenesená",J514,0)</f>
        <v>0</v>
      </c>
      <c r="BI514" s="167">
        <f>IF(N514="nulová",J514,0)</f>
        <v>0</v>
      </c>
      <c r="BJ514" s="17" t="s">
        <v>21</v>
      </c>
      <c r="BK514" s="168">
        <f>ROUND(I514*H514,3)</f>
        <v>0</v>
      </c>
      <c r="BL514" s="17" t="s">
        <v>122</v>
      </c>
      <c r="BM514" s="166" t="s">
        <v>676</v>
      </c>
    </row>
    <row r="515" spans="1:65" s="13" customFormat="1">
      <c r="B515" s="169"/>
      <c r="D515" s="170" t="s">
        <v>124</v>
      </c>
      <c r="E515" s="171" t="s">
        <v>1</v>
      </c>
      <c r="F515" s="172" t="s">
        <v>571</v>
      </c>
      <c r="H515" s="173">
        <v>2</v>
      </c>
      <c r="I515" s="174"/>
      <c r="L515" s="169"/>
      <c r="M515" s="175"/>
      <c r="N515" s="176"/>
      <c r="O515" s="176"/>
      <c r="P515" s="176"/>
      <c r="Q515" s="176"/>
      <c r="R515" s="176"/>
      <c r="S515" s="176"/>
      <c r="T515" s="177"/>
      <c r="AT515" s="171" t="s">
        <v>124</v>
      </c>
      <c r="AU515" s="171" t="s">
        <v>84</v>
      </c>
      <c r="AV515" s="13" t="s">
        <v>84</v>
      </c>
      <c r="AW515" s="13" t="s">
        <v>34</v>
      </c>
      <c r="AX515" s="13" t="s">
        <v>78</v>
      </c>
      <c r="AY515" s="171" t="s">
        <v>114</v>
      </c>
    </row>
    <row r="516" spans="1:65" s="14" customFormat="1">
      <c r="B516" s="178"/>
      <c r="D516" s="170" t="s">
        <v>124</v>
      </c>
      <c r="E516" s="179" t="s">
        <v>1</v>
      </c>
      <c r="F516" s="180" t="s">
        <v>126</v>
      </c>
      <c r="H516" s="181">
        <v>2</v>
      </c>
      <c r="I516" s="182"/>
      <c r="L516" s="178"/>
      <c r="M516" s="183"/>
      <c r="N516" s="184"/>
      <c r="O516" s="184"/>
      <c r="P516" s="184"/>
      <c r="Q516" s="184"/>
      <c r="R516" s="184"/>
      <c r="S516" s="184"/>
      <c r="T516" s="185"/>
      <c r="AT516" s="179" t="s">
        <v>124</v>
      </c>
      <c r="AU516" s="179" t="s">
        <v>84</v>
      </c>
      <c r="AV516" s="14" t="s">
        <v>127</v>
      </c>
      <c r="AW516" s="14" t="s">
        <v>34</v>
      </c>
      <c r="AX516" s="14" t="s">
        <v>21</v>
      </c>
      <c r="AY516" s="179" t="s">
        <v>114</v>
      </c>
    </row>
    <row r="517" spans="1:65" s="2" customFormat="1" ht="21.75" customHeight="1">
      <c r="A517" s="32"/>
      <c r="B517" s="155"/>
      <c r="C517" s="156" t="s">
        <v>677</v>
      </c>
      <c r="D517" s="156" t="s">
        <v>117</v>
      </c>
      <c r="E517" s="157" t="s">
        <v>678</v>
      </c>
      <c r="F517" s="158" t="s">
        <v>679</v>
      </c>
      <c r="G517" s="159" t="s">
        <v>537</v>
      </c>
      <c r="H517" s="160">
        <v>1</v>
      </c>
      <c r="I517" s="161"/>
      <c r="J517" s="160">
        <f>ROUND(I517*H517,3)</f>
        <v>0</v>
      </c>
      <c r="K517" s="158" t="s">
        <v>121</v>
      </c>
      <c r="L517" s="33"/>
      <c r="M517" s="162" t="s">
        <v>1</v>
      </c>
      <c r="N517" s="163" t="s">
        <v>43</v>
      </c>
      <c r="O517" s="58"/>
      <c r="P517" s="164">
        <f>O517*H517</f>
        <v>0</v>
      </c>
      <c r="Q517" s="164">
        <v>1.7649999999999999E-2</v>
      </c>
      <c r="R517" s="164">
        <f>Q517*H517</f>
        <v>1.7649999999999999E-2</v>
      </c>
      <c r="S517" s="164">
        <v>0</v>
      </c>
      <c r="T517" s="165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66" t="s">
        <v>122</v>
      </c>
      <c r="AT517" s="166" t="s">
        <v>117</v>
      </c>
      <c r="AU517" s="166" t="s">
        <v>84</v>
      </c>
      <c r="AY517" s="17" t="s">
        <v>114</v>
      </c>
      <c r="BE517" s="167">
        <f>IF(N517="základní",J517,0)</f>
        <v>0</v>
      </c>
      <c r="BF517" s="167">
        <f>IF(N517="snížená",J517,0)</f>
        <v>0</v>
      </c>
      <c r="BG517" s="167">
        <f>IF(N517="zákl. přenesená",J517,0)</f>
        <v>0</v>
      </c>
      <c r="BH517" s="167">
        <f>IF(N517="sníž. přenesená",J517,0)</f>
        <v>0</v>
      </c>
      <c r="BI517" s="167">
        <f>IF(N517="nulová",J517,0)</f>
        <v>0</v>
      </c>
      <c r="BJ517" s="17" t="s">
        <v>21</v>
      </c>
      <c r="BK517" s="168">
        <f>ROUND(I517*H517,3)</f>
        <v>0</v>
      </c>
      <c r="BL517" s="17" t="s">
        <v>122</v>
      </c>
      <c r="BM517" s="166" t="s">
        <v>680</v>
      </c>
    </row>
    <row r="518" spans="1:65" s="13" customFormat="1">
      <c r="B518" s="169"/>
      <c r="D518" s="170" t="s">
        <v>124</v>
      </c>
      <c r="E518" s="171" t="s">
        <v>1</v>
      </c>
      <c r="F518" s="172" t="s">
        <v>576</v>
      </c>
      <c r="H518" s="173">
        <v>1</v>
      </c>
      <c r="I518" s="174"/>
      <c r="L518" s="169"/>
      <c r="M518" s="175"/>
      <c r="N518" s="176"/>
      <c r="O518" s="176"/>
      <c r="P518" s="176"/>
      <c r="Q518" s="176"/>
      <c r="R518" s="176"/>
      <c r="S518" s="176"/>
      <c r="T518" s="177"/>
      <c r="AT518" s="171" t="s">
        <v>124</v>
      </c>
      <c r="AU518" s="171" t="s">
        <v>84</v>
      </c>
      <c r="AV518" s="13" t="s">
        <v>84</v>
      </c>
      <c r="AW518" s="13" t="s">
        <v>34</v>
      </c>
      <c r="AX518" s="13" t="s">
        <v>78</v>
      </c>
      <c r="AY518" s="171" t="s">
        <v>114</v>
      </c>
    </row>
    <row r="519" spans="1:65" s="14" customFormat="1">
      <c r="B519" s="178"/>
      <c r="D519" s="170" t="s">
        <v>124</v>
      </c>
      <c r="E519" s="179" t="s">
        <v>1</v>
      </c>
      <c r="F519" s="180" t="s">
        <v>126</v>
      </c>
      <c r="H519" s="181">
        <v>1</v>
      </c>
      <c r="I519" s="182"/>
      <c r="L519" s="178"/>
      <c r="M519" s="183"/>
      <c r="N519" s="184"/>
      <c r="O519" s="184"/>
      <c r="P519" s="184"/>
      <c r="Q519" s="184"/>
      <c r="R519" s="184"/>
      <c r="S519" s="184"/>
      <c r="T519" s="185"/>
      <c r="AT519" s="179" t="s">
        <v>124</v>
      </c>
      <c r="AU519" s="179" t="s">
        <v>84</v>
      </c>
      <c r="AV519" s="14" t="s">
        <v>127</v>
      </c>
      <c r="AW519" s="14" t="s">
        <v>34</v>
      </c>
      <c r="AX519" s="14" t="s">
        <v>21</v>
      </c>
      <c r="AY519" s="179" t="s">
        <v>114</v>
      </c>
    </row>
    <row r="520" spans="1:65" s="2" customFormat="1" ht="21.75" customHeight="1">
      <c r="A520" s="32"/>
      <c r="B520" s="155"/>
      <c r="C520" s="156" t="s">
        <v>681</v>
      </c>
      <c r="D520" s="156" t="s">
        <v>117</v>
      </c>
      <c r="E520" s="157" t="s">
        <v>682</v>
      </c>
      <c r="F520" s="158" t="s">
        <v>683</v>
      </c>
      <c r="G520" s="159" t="s">
        <v>156</v>
      </c>
      <c r="H520" s="161"/>
      <c r="I520" s="161"/>
      <c r="J520" s="160">
        <f>ROUND(I520*H520,3)</f>
        <v>0</v>
      </c>
      <c r="K520" s="158" t="s">
        <v>121</v>
      </c>
      <c r="L520" s="33"/>
      <c r="M520" s="162" t="s">
        <v>1</v>
      </c>
      <c r="N520" s="163" t="s">
        <v>43</v>
      </c>
      <c r="O520" s="58"/>
      <c r="P520" s="164">
        <f>O520*H520</f>
        <v>0</v>
      </c>
      <c r="Q520" s="164">
        <v>0</v>
      </c>
      <c r="R520" s="164">
        <f>Q520*H520</f>
        <v>0</v>
      </c>
      <c r="S520" s="164">
        <v>0</v>
      </c>
      <c r="T520" s="165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66" t="s">
        <v>122</v>
      </c>
      <c r="AT520" s="166" t="s">
        <v>117</v>
      </c>
      <c r="AU520" s="166" t="s">
        <v>84</v>
      </c>
      <c r="AY520" s="17" t="s">
        <v>114</v>
      </c>
      <c r="BE520" s="167">
        <f>IF(N520="základní",J520,0)</f>
        <v>0</v>
      </c>
      <c r="BF520" s="167">
        <f>IF(N520="snížená",J520,0)</f>
        <v>0</v>
      </c>
      <c r="BG520" s="167">
        <f>IF(N520="zákl. přenesená",J520,0)</f>
        <v>0</v>
      </c>
      <c r="BH520" s="167">
        <f>IF(N520="sníž. přenesená",J520,0)</f>
        <v>0</v>
      </c>
      <c r="BI520" s="167">
        <f>IF(N520="nulová",J520,0)</f>
        <v>0</v>
      </c>
      <c r="BJ520" s="17" t="s">
        <v>21</v>
      </c>
      <c r="BK520" s="168">
        <f>ROUND(I520*H520,3)</f>
        <v>0</v>
      </c>
      <c r="BL520" s="17" t="s">
        <v>122</v>
      </c>
      <c r="BM520" s="166" t="s">
        <v>684</v>
      </c>
    </row>
    <row r="521" spans="1:65" s="12" customFormat="1" ht="22.9" customHeight="1">
      <c r="B521" s="142"/>
      <c r="D521" s="143" t="s">
        <v>77</v>
      </c>
      <c r="E521" s="153" t="s">
        <v>685</v>
      </c>
      <c r="F521" s="153" t="s">
        <v>686</v>
      </c>
      <c r="I521" s="145"/>
      <c r="J521" s="154">
        <f>BK521</f>
        <v>0</v>
      </c>
      <c r="L521" s="142"/>
      <c r="M521" s="147"/>
      <c r="N521" s="148"/>
      <c r="O521" s="148"/>
      <c r="P521" s="149">
        <f>SUM(P522:P533)</f>
        <v>0</v>
      </c>
      <c r="Q521" s="148"/>
      <c r="R521" s="149">
        <f>SUM(R522:R533)</f>
        <v>1.055E-2</v>
      </c>
      <c r="S521" s="148"/>
      <c r="T521" s="150">
        <f>SUM(T522:T533)</f>
        <v>0</v>
      </c>
      <c r="AR521" s="143" t="s">
        <v>84</v>
      </c>
      <c r="AT521" s="151" t="s">
        <v>77</v>
      </c>
      <c r="AU521" s="151" t="s">
        <v>21</v>
      </c>
      <c r="AY521" s="143" t="s">
        <v>114</v>
      </c>
      <c r="BK521" s="152">
        <f>SUM(BK522:BK533)</f>
        <v>0</v>
      </c>
    </row>
    <row r="522" spans="1:65" s="2" customFormat="1" ht="21.75" customHeight="1">
      <c r="A522" s="32"/>
      <c r="B522" s="155"/>
      <c r="C522" s="156" t="s">
        <v>687</v>
      </c>
      <c r="D522" s="156" t="s">
        <v>117</v>
      </c>
      <c r="E522" s="157" t="s">
        <v>688</v>
      </c>
      <c r="F522" s="158" t="s">
        <v>689</v>
      </c>
      <c r="G522" s="159" t="s">
        <v>163</v>
      </c>
      <c r="H522" s="160">
        <v>6</v>
      </c>
      <c r="I522" s="161"/>
      <c r="J522" s="160">
        <f>ROUND(I522*H522,3)</f>
        <v>0</v>
      </c>
      <c r="K522" s="158" t="s">
        <v>1</v>
      </c>
      <c r="L522" s="33"/>
      <c r="M522" s="162" t="s">
        <v>1</v>
      </c>
      <c r="N522" s="163" t="s">
        <v>43</v>
      </c>
      <c r="O522" s="58"/>
      <c r="P522" s="164">
        <f>O522*H522</f>
        <v>0</v>
      </c>
      <c r="Q522" s="164">
        <v>7.7999999999999999E-4</v>
      </c>
      <c r="R522" s="164">
        <f>Q522*H522</f>
        <v>4.6800000000000001E-3</v>
      </c>
      <c r="S522" s="164">
        <v>0</v>
      </c>
      <c r="T522" s="165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66" t="s">
        <v>122</v>
      </c>
      <c r="AT522" s="166" t="s">
        <v>117</v>
      </c>
      <c r="AU522" s="166" t="s">
        <v>84</v>
      </c>
      <c r="AY522" s="17" t="s">
        <v>114</v>
      </c>
      <c r="BE522" s="167">
        <f>IF(N522="základní",J522,0)</f>
        <v>0</v>
      </c>
      <c r="BF522" s="167">
        <f>IF(N522="snížená",J522,0)</f>
        <v>0</v>
      </c>
      <c r="BG522" s="167">
        <f>IF(N522="zákl. přenesená",J522,0)</f>
        <v>0</v>
      </c>
      <c r="BH522" s="167">
        <f>IF(N522="sníž. přenesená",J522,0)</f>
        <v>0</v>
      </c>
      <c r="BI522" s="167">
        <f>IF(N522="nulová",J522,0)</f>
        <v>0</v>
      </c>
      <c r="BJ522" s="17" t="s">
        <v>21</v>
      </c>
      <c r="BK522" s="168">
        <f>ROUND(I522*H522,3)</f>
        <v>0</v>
      </c>
      <c r="BL522" s="17" t="s">
        <v>122</v>
      </c>
      <c r="BM522" s="166" t="s">
        <v>690</v>
      </c>
    </row>
    <row r="523" spans="1:65" s="13" customFormat="1">
      <c r="B523" s="169"/>
      <c r="D523" s="170" t="s">
        <v>124</v>
      </c>
      <c r="E523" s="171" t="s">
        <v>1</v>
      </c>
      <c r="F523" s="172" t="s">
        <v>691</v>
      </c>
      <c r="H523" s="173">
        <v>6</v>
      </c>
      <c r="I523" s="174"/>
      <c r="L523" s="169"/>
      <c r="M523" s="175"/>
      <c r="N523" s="176"/>
      <c r="O523" s="176"/>
      <c r="P523" s="176"/>
      <c r="Q523" s="176"/>
      <c r="R523" s="176"/>
      <c r="S523" s="176"/>
      <c r="T523" s="177"/>
      <c r="AT523" s="171" t="s">
        <v>124</v>
      </c>
      <c r="AU523" s="171" t="s">
        <v>84</v>
      </c>
      <c r="AV523" s="13" t="s">
        <v>84</v>
      </c>
      <c r="AW523" s="13" t="s">
        <v>34</v>
      </c>
      <c r="AX523" s="13" t="s">
        <v>78</v>
      </c>
      <c r="AY523" s="171" t="s">
        <v>114</v>
      </c>
    </row>
    <row r="524" spans="1:65" s="14" customFormat="1">
      <c r="B524" s="178"/>
      <c r="D524" s="170" t="s">
        <v>124</v>
      </c>
      <c r="E524" s="179" t="s">
        <v>1</v>
      </c>
      <c r="F524" s="180" t="s">
        <v>126</v>
      </c>
      <c r="H524" s="181">
        <v>6</v>
      </c>
      <c r="I524" s="182"/>
      <c r="L524" s="178"/>
      <c r="M524" s="183"/>
      <c r="N524" s="184"/>
      <c r="O524" s="184"/>
      <c r="P524" s="184"/>
      <c r="Q524" s="184"/>
      <c r="R524" s="184"/>
      <c r="S524" s="184"/>
      <c r="T524" s="185"/>
      <c r="AT524" s="179" t="s">
        <v>124</v>
      </c>
      <c r="AU524" s="179" t="s">
        <v>84</v>
      </c>
      <c r="AV524" s="14" t="s">
        <v>127</v>
      </c>
      <c r="AW524" s="14" t="s">
        <v>34</v>
      </c>
      <c r="AX524" s="14" t="s">
        <v>21</v>
      </c>
      <c r="AY524" s="179" t="s">
        <v>114</v>
      </c>
    </row>
    <row r="525" spans="1:65" s="2" customFormat="1" ht="21.75" customHeight="1">
      <c r="A525" s="32"/>
      <c r="B525" s="155"/>
      <c r="C525" s="156" t="s">
        <v>692</v>
      </c>
      <c r="D525" s="156" t="s">
        <v>117</v>
      </c>
      <c r="E525" s="157" t="s">
        <v>693</v>
      </c>
      <c r="F525" s="158" t="s">
        <v>694</v>
      </c>
      <c r="G525" s="159" t="s">
        <v>163</v>
      </c>
      <c r="H525" s="160">
        <v>2</v>
      </c>
      <c r="I525" s="161"/>
      <c r="J525" s="160">
        <f>ROUND(I525*H525,3)</f>
        <v>0</v>
      </c>
      <c r="K525" s="158" t="s">
        <v>1</v>
      </c>
      <c r="L525" s="33"/>
      <c r="M525" s="162" t="s">
        <v>1</v>
      </c>
      <c r="N525" s="163" t="s">
        <v>43</v>
      </c>
      <c r="O525" s="58"/>
      <c r="P525" s="164">
        <f>O525*H525</f>
        <v>0</v>
      </c>
      <c r="Q525" s="164">
        <v>8.4999999999999995E-4</v>
      </c>
      <c r="R525" s="164">
        <f>Q525*H525</f>
        <v>1.6999999999999999E-3</v>
      </c>
      <c r="S525" s="164">
        <v>0</v>
      </c>
      <c r="T525" s="165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66" t="s">
        <v>122</v>
      </c>
      <c r="AT525" s="166" t="s">
        <v>117</v>
      </c>
      <c r="AU525" s="166" t="s">
        <v>84</v>
      </c>
      <c r="AY525" s="17" t="s">
        <v>114</v>
      </c>
      <c r="BE525" s="167">
        <f>IF(N525="základní",J525,0)</f>
        <v>0</v>
      </c>
      <c r="BF525" s="167">
        <f>IF(N525="snížená",J525,0)</f>
        <v>0</v>
      </c>
      <c r="BG525" s="167">
        <f>IF(N525="zákl. přenesená",J525,0)</f>
        <v>0</v>
      </c>
      <c r="BH525" s="167">
        <f>IF(N525="sníž. přenesená",J525,0)</f>
        <v>0</v>
      </c>
      <c r="BI525" s="167">
        <f>IF(N525="nulová",J525,0)</f>
        <v>0</v>
      </c>
      <c r="BJ525" s="17" t="s">
        <v>21</v>
      </c>
      <c r="BK525" s="168">
        <f>ROUND(I525*H525,3)</f>
        <v>0</v>
      </c>
      <c r="BL525" s="17" t="s">
        <v>122</v>
      </c>
      <c r="BM525" s="166" t="s">
        <v>695</v>
      </c>
    </row>
    <row r="526" spans="1:65" s="13" customFormat="1">
      <c r="B526" s="169"/>
      <c r="D526" s="170" t="s">
        <v>124</v>
      </c>
      <c r="E526" s="171" t="s">
        <v>1</v>
      </c>
      <c r="F526" s="172" t="s">
        <v>696</v>
      </c>
      <c r="H526" s="173">
        <v>2</v>
      </c>
      <c r="I526" s="174"/>
      <c r="L526" s="169"/>
      <c r="M526" s="175"/>
      <c r="N526" s="176"/>
      <c r="O526" s="176"/>
      <c r="P526" s="176"/>
      <c r="Q526" s="176"/>
      <c r="R526" s="176"/>
      <c r="S526" s="176"/>
      <c r="T526" s="177"/>
      <c r="AT526" s="171" t="s">
        <v>124</v>
      </c>
      <c r="AU526" s="171" t="s">
        <v>84</v>
      </c>
      <c r="AV526" s="13" t="s">
        <v>84</v>
      </c>
      <c r="AW526" s="13" t="s">
        <v>34</v>
      </c>
      <c r="AX526" s="13" t="s">
        <v>78</v>
      </c>
      <c r="AY526" s="171" t="s">
        <v>114</v>
      </c>
    </row>
    <row r="527" spans="1:65" s="14" customFormat="1">
      <c r="B527" s="178"/>
      <c r="D527" s="170" t="s">
        <v>124</v>
      </c>
      <c r="E527" s="179" t="s">
        <v>1</v>
      </c>
      <c r="F527" s="180" t="s">
        <v>126</v>
      </c>
      <c r="H527" s="181">
        <v>2</v>
      </c>
      <c r="I527" s="182"/>
      <c r="L527" s="178"/>
      <c r="M527" s="183"/>
      <c r="N527" s="184"/>
      <c r="O527" s="184"/>
      <c r="P527" s="184"/>
      <c r="Q527" s="184"/>
      <c r="R527" s="184"/>
      <c r="S527" s="184"/>
      <c r="T527" s="185"/>
      <c r="AT527" s="179" t="s">
        <v>124</v>
      </c>
      <c r="AU527" s="179" t="s">
        <v>84</v>
      </c>
      <c r="AV527" s="14" t="s">
        <v>127</v>
      </c>
      <c r="AW527" s="14" t="s">
        <v>34</v>
      </c>
      <c r="AX527" s="14" t="s">
        <v>21</v>
      </c>
      <c r="AY527" s="179" t="s">
        <v>114</v>
      </c>
    </row>
    <row r="528" spans="1:65" s="2" customFormat="1" ht="21.75" customHeight="1">
      <c r="A528" s="32"/>
      <c r="B528" s="155"/>
      <c r="C528" s="156" t="s">
        <v>697</v>
      </c>
      <c r="D528" s="156" t="s">
        <v>117</v>
      </c>
      <c r="E528" s="157" t="s">
        <v>698</v>
      </c>
      <c r="F528" s="158" t="s">
        <v>699</v>
      </c>
      <c r="G528" s="159" t="s">
        <v>163</v>
      </c>
      <c r="H528" s="160">
        <v>3</v>
      </c>
      <c r="I528" s="161"/>
      <c r="J528" s="160">
        <f>ROUND(I528*H528,3)</f>
        <v>0</v>
      </c>
      <c r="K528" s="158" t="s">
        <v>1</v>
      </c>
      <c r="L528" s="33"/>
      <c r="M528" s="162" t="s">
        <v>1</v>
      </c>
      <c r="N528" s="163" t="s">
        <v>43</v>
      </c>
      <c r="O528" s="58"/>
      <c r="P528" s="164">
        <f>O528*H528</f>
        <v>0</v>
      </c>
      <c r="Q528" s="164">
        <v>1.0399999999999999E-3</v>
      </c>
      <c r="R528" s="164">
        <f>Q528*H528</f>
        <v>3.1199999999999995E-3</v>
      </c>
      <c r="S528" s="164">
        <v>0</v>
      </c>
      <c r="T528" s="165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66" t="s">
        <v>122</v>
      </c>
      <c r="AT528" s="166" t="s">
        <v>117</v>
      </c>
      <c r="AU528" s="166" t="s">
        <v>84</v>
      </c>
      <c r="AY528" s="17" t="s">
        <v>114</v>
      </c>
      <c r="BE528" s="167">
        <f>IF(N528="základní",J528,0)</f>
        <v>0</v>
      </c>
      <c r="BF528" s="167">
        <f>IF(N528="snížená",J528,0)</f>
        <v>0</v>
      </c>
      <c r="BG528" s="167">
        <f>IF(N528="zákl. přenesená",J528,0)</f>
        <v>0</v>
      </c>
      <c r="BH528" s="167">
        <f>IF(N528="sníž. přenesená",J528,0)</f>
        <v>0</v>
      </c>
      <c r="BI528" s="167">
        <f>IF(N528="nulová",J528,0)</f>
        <v>0</v>
      </c>
      <c r="BJ528" s="17" t="s">
        <v>21</v>
      </c>
      <c r="BK528" s="168">
        <f>ROUND(I528*H528,3)</f>
        <v>0</v>
      </c>
      <c r="BL528" s="17" t="s">
        <v>122</v>
      </c>
      <c r="BM528" s="166" t="s">
        <v>700</v>
      </c>
    </row>
    <row r="529" spans="1:65" s="13" customFormat="1">
      <c r="B529" s="169"/>
      <c r="D529" s="170" t="s">
        <v>124</v>
      </c>
      <c r="E529" s="171" t="s">
        <v>1</v>
      </c>
      <c r="F529" s="172" t="s">
        <v>701</v>
      </c>
      <c r="H529" s="173">
        <v>3</v>
      </c>
      <c r="I529" s="174"/>
      <c r="L529" s="169"/>
      <c r="M529" s="175"/>
      <c r="N529" s="176"/>
      <c r="O529" s="176"/>
      <c r="P529" s="176"/>
      <c r="Q529" s="176"/>
      <c r="R529" s="176"/>
      <c r="S529" s="176"/>
      <c r="T529" s="177"/>
      <c r="AT529" s="171" t="s">
        <v>124</v>
      </c>
      <c r="AU529" s="171" t="s">
        <v>84</v>
      </c>
      <c r="AV529" s="13" t="s">
        <v>84</v>
      </c>
      <c r="AW529" s="13" t="s">
        <v>34</v>
      </c>
      <c r="AX529" s="13" t="s">
        <v>78</v>
      </c>
      <c r="AY529" s="171" t="s">
        <v>114</v>
      </c>
    </row>
    <row r="530" spans="1:65" s="14" customFormat="1">
      <c r="B530" s="178"/>
      <c r="D530" s="170" t="s">
        <v>124</v>
      </c>
      <c r="E530" s="179" t="s">
        <v>1</v>
      </c>
      <c r="F530" s="180" t="s">
        <v>126</v>
      </c>
      <c r="H530" s="181">
        <v>3</v>
      </c>
      <c r="I530" s="182"/>
      <c r="L530" s="178"/>
      <c r="M530" s="183"/>
      <c r="N530" s="184"/>
      <c r="O530" s="184"/>
      <c r="P530" s="184"/>
      <c r="Q530" s="184"/>
      <c r="R530" s="184"/>
      <c r="S530" s="184"/>
      <c r="T530" s="185"/>
      <c r="AT530" s="179" t="s">
        <v>124</v>
      </c>
      <c r="AU530" s="179" t="s">
        <v>84</v>
      </c>
      <c r="AV530" s="14" t="s">
        <v>127</v>
      </c>
      <c r="AW530" s="14" t="s">
        <v>34</v>
      </c>
      <c r="AX530" s="14" t="s">
        <v>21</v>
      </c>
      <c r="AY530" s="179" t="s">
        <v>114</v>
      </c>
    </row>
    <row r="531" spans="1:65" s="2" customFormat="1" ht="33" customHeight="1">
      <c r="A531" s="32"/>
      <c r="B531" s="155"/>
      <c r="C531" s="156" t="s">
        <v>702</v>
      </c>
      <c r="D531" s="156" t="s">
        <v>117</v>
      </c>
      <c r="E531" s="157" t="s">
        <v>703</v>
      </c>
      <c r="F531" s="158" t="s">
        <v>704</v>
      </c>
      <c r="G531" s="159" t="s">
        <v>163</v>
      </c>
      <c r="H531" s="160">
        <v>3</v>
      </c>
      <c r="I531" s="161"/>
      <c r="J531" s="160">
        <f>ROUND(I531*H531,3)</f>
        <v>0</v>
      </c>
      <c r="K531" s="158" t="s">
        <v>1</v>
      </c>
      <c r="L531" s="33"/>
      <c r="M531" s="162" t="s">
        <v>1</v>
      </c>
      <c r="N531" s="163" t="s">
        <v>43</v>
      </c>
      <c r="O531" s="58"/>
      <c r="P531" s="164">
        <f>O531*H531</f>
        <v>0</v>
      </c>
      <c r="Q531" s="164">
        <v>3.5E-4</v>
      </c>
      <c r="R531" s="164">
        <f>Q531*H531</f>
        <v>1.0499999999999999E-3</v>
      </c>
      <c r="S531" s="164">
        <v>0</v>
      </c>
      <c r="T531" s="165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66" t="s">
        <v>122</v>
      </c>
      <c r="AT531" s="166" t="s">
        <v>117</v>
      </c>
      <c r="AU531" s="166" t="s">
        <v>84</v>
      </c>
      <c r="AY531" s="17" t="s">
        <v>114</v>
      </c>
      <c r="BE531" s="167">
        <f>IF(N531="základní",J531,0)</f>
        <v>0</v>
      </c>
      <c r="BF531" s="167">
        <f>IF(N531="snížená",J531,0)</f>
        <v>0</v>
      </c>
      <c r="BG531" s="167">
        <f>IF(N531="zákl. přenesená",J531,0)</f>
        <v>0</v>
      </c>
      <c r="BH531" s="167">
        <f>IF(N531="sníž. přenesená",J531,0)</f>
        <v>0</v>
      </c>
      <c r="BI531" s="167">
        <f>IF(N531="nulová",J531,0)</f>
        <v>0</v>
      </c>
      <c r="BJ531" s="17" t="s">
        <v>21</v>
      </c>
      <c r="BK531" s="168">
        <f>ROUND(I531*H531,3)</f>
        <v>0</v>
      </c>
      <c r="BL531" s="17" t="s">
        <v>122</v>
      </c>
      <c r="BM531" s="166" t="s">
        <v>705</v>
      </c>
    </row>
    <row r="532" spans="1:65" s="13" customFormat="1">
      <c r="B532" s="169"/>
      <c r="D532" s="170" t="s">
        <v>124</v>
      </c>
      <c r="E532" s="171" t="s">
        <v>1</v>
      </c>
      <c r="F532" s="172" t="s">
        <v>706</v>
      </c>
      <c r="H532" s="173">
        <v>3</v>
      </c>
      <c r="I532" s="174"/>
      <c r="L532" s="169"/>
      <c r="M532" s="175"/>
      <c r="N532" s="176"/>
      <c r="O532" s="176"/>
      <c r="P532" s="176"/>
      <c r="Q532" s="176"/>
      <c r="R532" s="176"/>
      <c r="S532" s="176"/>
      <c r="T532" s="177"/>
      <c r="AT532" s="171" t="s">
        <v>124</v>
      </c>
      <c r="AU532" s="171" t="s">
        <v>84</v>
      </c>
      <c r="AV532" s="13" t="s">
        <v>84</v>
      </c>
      <c r="AW532" s="13" t="s">
        <v>34</v>
      </c>
      <c r="AX532" s="13" t="s">
        <v>78</v>
      </c>
      <c r="AY532" s="171" t="s">
        <v>114</v>
      </c>
    </row>
    <row r="533" spans="1:65" s="14" customFormat="1">
      <c r="B533" s="178"/>
      <c r="D533" s="170" t="s">
        <v>124</v>
      </c>
      <c r="E533" s="179" t="s">
        <v>1</v>
      </c>
      <c r="F533" s="180" t="s">
        <v>126</v>
      </c>
      <c r="H533" s="181">
        <v>3</v>
      </c>
      <c r="I533" s="182"/>
      <c r="L533" s="178"/>
      <c r="M533" s="183"/>
      <c r="N533" s="184"/>
      <c r="O533" s="184"/>
      <c r="P533" s="184"/>
      <c r="Q533" s="184"/>
      <c r="R533" s="184"/>
      <c r="S533" s="184"/>
      <c r="T533" s="185"/>
      <c r="AT533" s="179" t="s">
        <v>124</v>
      </c>
      <c r="AU533" s="179" t="s">
        <v>84</v>
      </c>
      <c r="AV533" s="14" t="s">
        <v>127</v>
      </c>
      <c r="AW533" s="14" t="s">
        <v>34</v>
      </c>
      <c r="AX533" s="14" t="s">
        <v>21</v>
      </c>
      <c r="AY533" s="179" t="s">
        <v>114</v>
      </c>
    </row>
    <row r="534" spans="1:65" s="12" customFormat="1" ht="25.9" customHeight="1">
      <c r="B534" s="142"/>
      <c r="D534" s="143" t="s">
        <v>77</v>
      </c>
      <c r="E534" s="144" t="s">
        <v>707</v>
      </c>
      <c r="F534" s="144" t="s">
        <v>707</v>
      </c>
      <c r="I534" s="145"/>
      <c r="J534" s="146">
        <f>BK534</f>
        <v>0</v>
      </c>
      <c r="L534" s="142"/>
      <c r="M534" s="147"/>
      <c r="N534" s="148"/>
      <c r="O534" s="148"/>
      <c r="P534" s="149">
        <f>P535</f>
        <v>0</v>
      </c>
      <c r="Q534" s="148"/>
      <c r="R534" s="149">
        <f>R535</f>
        <v>0</v>
      </c>
      <c r="S534" s="148"/>
      <c r="T534" s="150">
        <f>T535</f>
        <v>0</v>
      </c>
      <c r="AR534" s="143" t="s">
        <v>127</v>
      </c>
      <c r="AT534" s="151" t="s">
        <v>77</v>
      </c>
      <c r="AU534" s="151" t="s">
        <v>78</v>
      </c>
      <c r="AY534" s="143" t="s">
        <v>114</v>
      </c>
      <c r="BK534" s="152">
        <f>BK535</f>
        <v>0</v>
      </c>
    </row>
    <row r="535" spans="1:65" s="12" customFormat="1" ht="22.9" customHeight="1">
      <c r="B535" s="142"/>
      <c r="D535" s="143" t="s">
        <v>77</v>
      </c>
      <c r="E535" s="153" t="s">
        <v>708</v>
      </c>
      <c r="F535" s="153" t="s">
        <v>709</v>
      </c>
      <c r="I535" s="145"/>
      <c r="J535" s="154">
        <f>BK535</f>
        <v>0</v>
      </c>
      <c r="L535" s="142"/>
      <c r="M535" s="147"/>
      <c r="N535" s="148"/>
      <c r="O535" s="148"/>
      <c r="P535" s="149">
        <f>SUM(P536:P544)</f>
        <v>0</v>
      </c>
      <c r="Q535" s="148"/>
      <c r="R535" s="149">
        <f>SUM(R536:R544)</f>
        <v>0</v>
      </c>
      <c r="S535" s="148"/>
      <c r="T535" s="150">
        <f>SUM(T536:T544)</f>
        <v>0</v>
      </c>
      <c r="AR535" s="143" t="s">
        <v>127</v>
      </c>
      <c r="AT535" s="151" t="s">
        <v>77</v>
      </c>
      <c r="AU535" s="151" t="s">
        <v>21</v>
      </c>
      <c r="AY535" s="143" t="s">
        <v>114</v>
      </c>
      <c r="BK535" s="152">
        <f>SUM(BK536:BK544)</f>
        <v>0</v>
      </c>
    </row>
    <row r="536" spans="1:65" s="2" customFormat="1" ht="16.5" customHeight="1">
      <c r="A536" s="32"/>
      <c r="B536" s="155"/>
      <c r="C536" s="156" t="s">
        <v>710</v>
      </c>
      <c r="D536" s="156" t="s">
        <v>117</v>
      </c>
      <c r="E536" s="157" t="s">
        <v>711</v>
      </c>
      <c r="F536" s="158" t="s">
        <v>712</v>
      </c>
      <c r="G536" s="159" t="s">
        <v>163</v>
      </c>
      <c r="H536" s="160">
        <v>1</v>
      </c>
      <c r="I536" s="161"/>
      <c r="J536" s="160">
        <f>ROUND(I536*H536,3)</f>
        <v>0</v>
      </c>
      <c r="K536" s="158" t="s">
        <v>1</v>
      </c>
      <c r="L536" s="33"/>
      <c r="M536" s="162" t="s">
        <v>1</v>
      </c>
      <c r="N536" s="163" t="s">
        <v>43</v>
      </c>
      <c r="O536" s="58"/>
      <c r="P536" s="164">
        <f>O536*H536</f>
        <v>0</v>
      </c>
      <c r="Q536" s="164">
        <v>0</v>
      </c>
      <c r="R536" s="164">
        <f>Q536*H536</f>
        <v>0</v>
      </c>
      <c r="S536" s="164">
        <v>0</v>
      </c>
      <c r="T536" s="165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66" t="s">
        <v>713</v>
      </c>
      <c r="AT536" s="166" t="s">
        <v>117</v>
      </c>
      <c r="AU536" s="166" t="s">
        <v>84</v>
      </c>
      <c r="AY536" s="17" t="s">
        <v>114</v>
      </c>
      <c r="BE536" s="167">
        <f>IF(N536="základní",J536,0)</f>
        <v>0</v>
      </c>
      <c r="BF536" s="167">
        <f>IF(N536="snížená",J536,0)</f>
        <v>0</v>
      </c>
      <c r="BG536" s="167">
        <f>IF(N536="zákl. přenesená",J536,0)</f>
        <v>0</v>
      </c>
      <c r="BH536" s="167">
        <f>IF(N536="sníž. přenesená",J536,0)</f>
        <v>0</v>
      </c>
      <c r="BI536" s="167">
        <f>IF(N536="nulová",J536,0)</f>
        <v>0</v>
      </c>
      <c r="BJ536" s="17" t="s">
        <v>21</v>
      </c>
      <c r="BK536" s="168">
        <f>ROUND(I536*H536,3)</f>
        <v>0</v>
      </c>
      <c r="BL536" s="17" t="s">
        <v>713</v>
      </c>
      <c r="BM536" s="166" t="s">
        <v>714</v>
      </c>
    </row>
    <row r="537" spans="1:65" s="13" customFormat="1">
      <c r="B537" s="169"/>
      <c r="D537" s="170" t="s">
        <v>124</v>
      </c>
      <c r="E537" s="171" t="s">
        <v>1</v>
      </c>
      <c r="F537" s="172" t="s">
        <v>21</v>
      </c>
      <c r="H537" s="173">
        <v>1</v>
      </c>
      <c r="I537" s="174"/>
      <c r="L537" s="169"/>
      <c r="M537" s="175"/>
      <c r="N537" s="176"/>
      <c r="O537" s="176"/>
      <c r="P537" s="176"/>
      <c r="Q537" s="176"/>
      <c r="R537" s="176"/>
      <c r="S537" s="176"/>
      <c r="T537" s="177"/>
      <c r="AT537" s="171" t="s">
        <v>124</v>
      </c>
      <c r="AU537" s="171" t="s">
        <v>84</v>
      </c>
      <c r="AV537" s="13" t="s">
        <v>84</v>
      </c>
      <c r="AW537" s="13" t="s">
        <v>34</v>
      </c>
      <c r="AX537" s="13" t="s">
        <v>78</v>
      </c>
      <c r="AY537" s="171" t="s">
        <v>114</v>
      </c>
    </row>
    <row r="538" spans="1:65" s="14" customFormat="1">
      <c r="B538" s="178"/>
      <c r="D538" s="170" t="s">
        <v>124</v>
      </c>
      <c r="E538" s="179" t="s">
        <v>1</v>
      </c>
      <c r="F538" s="180" t="s">
        <v>126</v>
      </c>
      <c r="H538" s="181">
        <v>1</v>
      </c>
      <c r="I538" s="182"/>
      <c r="L538" s="178"/>
      <c r="M538" s="183"/>
      <c r="N538" s="184"/>
      <c r="O538" s="184"/>
      <c r="P538" s="184"/>
      <c r="Q538" s="184"/>
      <c r="R538" s="184"/>
      <c r="S538" s="184"/>
      <c r="T538" s="185"/>
      <c r="AT538" s="179" t="s">
        <v>124</v>
      </c>
      <c r="AU538" s="179" t="s">
        <v>84</v>
      </c>
      <c r="AV538" s="14" t="s">
        <v>127</v>
      </c>
      <c r="AW538" s="14" t="s">
        <v>34</v>
      </c>
      <c r="AX538" s="14" t="s">
        <v>21</v>
      </c>
      <c r="AY538" s="179" t="s">
        <v>114</v>
      </c>
    </row>
    <row r="539" spans="1:65" s="2" customFormat="1" ht="21.75" customHeight="1">
      <c r="A539" s="32"/>
      <c r="B539" s="155"/>
      <c r="C539" s="156" t="s">
        <v>715</v>
      </c>
      <c r="D539" s="156" t="s">
        <v>117</v>
      </c>
      <c r="E539" s="157" t="s">
        <v>716</v>
      </c>
      <c r="F539" s="158" t="s">
        <v>717</v>
      </c>
      <c r="G539" s="159" t="s">
        <v>163</v>
      </c>
      <c r="H539" s="160">
        <v>1</v>
      </c>
      <c r="I539" s="161"/>
      <c r="J539" s="160">
        <f>ROUND(I539*H539,3)</f>
        <v>0</v>
      </c>
      <c r="K539" s="158" t="s">
        <v>1</v>
      </c>
      <c r="L539" s="33"/>
      <c r="M539" s="162" t="s">
        <v>1</v>
      </c>
      <c r="N539" s="163" t="s">
        <v>43</v>
      </c>
      <c r="O539" s="58"/>
      <c r="P539" s="164">
        <f>O539*H539</f>
        <v>0</v>
      </c>
      <c r="Q539" s="164">
        <v>0</v>
      </c>
      <c r="R539" s="164">
        <f>Q539*H539</f>
        <v>0</v>
      </c>
      <c r="S539" s="164">
        <v>0</v>
      </c>
      <c r="T539" s="165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66" t="s">
        <v>713</v>
      </c>
      <c r="AT539" s="166" t="s">
        <v>117</v>
      </c>
      <c r="AU539" s="166" t="s">
        <v>84</v>
      </c>
      <c r="AY539" s="17" t="s">
        <v>114</v>
      </c>
      <c r="BE539" s="167">
        <f>IF(N539="základní",J539,0)</f>
        <v>0</v>
      </c>
      <c r="BF539" s="167">
        <f>IF(N539="snížená",J539,0)</f>
        <v>0</v>
      </c>
      <c r="BG539" s="167">
        <f>IF(N539="zákl. přenesená",J539,0)</f>
        <v>0</v>
      </c>
      <c r="BH539" s="167">
        <f>IF(N539="sníž. přenesená",J539,0)</f>
        <v>0</v>
      </c>
      <c r="BI539" s="167">
        <f>IF(N539="nulová",J539,0)</f>
        <v>0</v>
      </c>
      <c r="BJ539" s="17" t="s">
        <v>21</v>
      </c>
      <c r="BK539" s="168">
        <f>ROUND(I539*H539,3)</f>
        <v>0</v>
      </c>
      <c r="BL539" s="17" t="s">
        <v>713</v>
      </c>
      <c r="BM539" s="166" t="s">
        <v>718</v>
      </c>
    </row>
    <row r="540" spans="1:65" s="13" customFormat="1">
      <c r="B540" s="169"/>
      <c r="D540" s="170" t="s">
        <v>124</v>
      </c>
      <c r="E540" s="171" t="s">
        <v>1</v>
      </c>
      <c r="F540" s="172" t="s">
        <v>21</v>
      </c>
      <c r="H540" s="173">
        <v>1</v>
      </c>
      <c r="I540" s="174"/>
      <c r="L540" s="169"/>
      <c r="M540" s="175"/>
      <c r="N540" s="176"/>
      <c r="O540" s="176"/>
      <c r="P540" s="176"/>
      <c r="Q540" s="176"/>
      <c r="R540" s="176"/>
      <c r="S540" s="176"/>
      <c r="T540" s="177"/>
      <c r="AT540" s="171" t="s">
        <v>124</v>
      </c>
      <c r="AU540" s="171" t="s">
        <v>84</v>
      </c>
      <c r="AV540" s="13" t="s">
        <v>84</v>
      </c>
      <c r="AW540" s="13" t="s">
        <v>34</v>
      </c>
      <c r="AX540" s="13" t="s">
        <v>78</v>
      </c>
      <c r="AY540" s="171" t="s">
        <v>114</v>
      </c>
    </row>
    <row r="541" spans="1:65" s="14" customFormat="1">
      <c r="B541" s="178"/>
      <c r="D541" s="170" t="s">
        <v>124</v>
      </c>
      <c r="E541" s="179" t="s">
        <v>1</v>
      </c>
      <c r="F541" s="180" t="s">
        <v>126</v>
      </c>
      <c r="H541" s="181">
        <v>1</v>
      </c>
      <c r="I541" s="182"/>
      <c r="L541" s="178"/>
      <c r="M541" s="183"/>
      <c r="N541" s="184"/>
      <c r="O541" s="184"/>
      <c r="P541" s="184"/>
      <c r="Q541" s="184"/>
      <c r="R541" s="184"/>
      <c r="S541" s="184"/>
      <c r="T541" s="185"/>
      <c r="AT541" s="179" t="s">
        <v>124</v>
      </c>
      <c r="AU541" s="179" t="s">
        <v>84</v>
      </c>
      <c r="AV541" s="14" t="s">
        <v>127</v>
      </c>
      <c r="AW541" s="14" t="s">
        <v>34</v>
      </c>
      <c r="AX541" s="14" t="s">
        <v>21</v>
      </c>
      <c r="AY541" s="179" t="s">
        <v>114</v>
      </c>
    </row>
    <row r="542" spans="1:65" s="2" customFormat="1" ht="16.5" customHeight="1">
      <c r="A542" s="32"/>
      <c r="B542" s="155"/>
      <c r="C542" s="156" t="s">
        <v>719</v>
      </c>
      <c r="D542" s="156" t="s">
        <v>117</v>
      </c>
      <c r="E542" s="157" t="s">
        <v>720</v>
      </c>
      <c r="F542" s="158" t="s">
        <v>721</v>
      </c>
      <c r="G542" s="159" t="s">
        <v>163</v>
      </c>
      <c r="H542" s="160">
        <v>1</v>
      </c>
      <c r="I542" s="161"/>
      <c r="J542" s="160">
        <f>ROUND(I542*H542,3)</f>
        <v>0</v>
      </c>
      <c r="K542" s="158" t="s">
        <v>1</v>
      </c>
      <c r="L542" s="33"/>
      <c r="M542" s="162" t="s">
        <v>1</v>
      </c>
      <c r="N542" s="163" t="s">
        <v>43</v>
      </c>
      <c r="O542" s="58"/>
      <c r="P542" s="164">
        <f>O542*H542</f>
        <v>0</v>
      </c>
      <c r="Q542" s="164">
        <v>0</v>
      </c>
      <c r="R542" s="164">
        <f>Q542*H542</f>
        <v>0</v>
      </c>
      <c r="S542" s="164">
        <v>0</v>
      </c>
      <c r="T542" s="165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66" t="s">
        <v>713</v>
      </c>
      <c r="AT542" s="166" t="s">
        <v>117</v>
      </c>
      <c r="AU542" s="166" t="s">
        <v>84</v>
      </c>
      <c r="AY542" s="17" t="s">
        <v>114</v>
      </c>
      <c r="BE542" s="167">
        <f>IF(N542="základní",J542,0)</f>
        <v>0</v>
      </c>
      <c r="BF542" s="167">
        <f>IF(N542="snížená",J542,0)</f>
        <v>0</v>
      </c>
      <c r="BG542" s="167">
        <f>IF(N542="zákl. přenesená",J542,0)</f>
        <v>0</v>
      </c>
      <c r="BH542" s="167">
        <f>IF(N542="sníž. přenesená",J542,0)</f>
        <v>0</v>
      </c>
      <c r="BI542" s="167">
        <f>IF(N542="nulová",J542,0)</f>
        <v>0</v>
      </c>
      <c r="BJ542" s="17" t="s">
        <v>21</v>
      </c>
      <c r="BK542" s="168">
        <f>ROUND(I542*H542,3)</f>
        <v>0</v>
      </c>
      <c r="BL542" s="17" t="s">
        <v>713</v>
      </c>
      <c r="BM542" s="166" t="s">
        <v>722</v>
      </c>
    </row>
    <row r="543" spans="1:65" s="13" customFormat="1">
      <c r="B543" s="169"/>
      <c r="D543" s="170" t="s">
        <v>124</v>
      </c>
      <c r="E543" s="171" t="s">
        <v>1</v>
      </c>
      <c r="F543" s="172" t="s">
        <v>21</v>
      </c>
      <c r="H543" s="173">
        <v>1</v>
      </c>
      <c r="I543" s="174"/>
      <c r="L543" s="169"/>
      <c r="M543" s="175"/>
      <c r="N543" s="176"/>
      <c r="O543" s="176"/>
      <c r="P543" s="176"/>
      <c r="Q543" s="176"/>
      <c r="R543" s="176"/>
      <c r="S543" s="176"/>
      <c r="T543" s="177"/>
      <c r="AT543" s="171" t="s">
        <v>124</v>
      </c>
      <c r="AU543" s="171" t="s">
        <v>84</v>
      </c>
      <c r="AV543" s="13" t="s">
        <v>84</v>
      </c>
      <c r="AW543" s="13" t="s">
        <v>34</v>
      </c>
      <c r="AX543" s="13" t="s">
        <v>78</v>
      </c>
      <c r="AY543" s="171" t="s">
        <v>114</v>
      </c>
    </row>
    <row r="544" spans="1:65" s="14" customFormat="1">
      <c r="B544" s="178"/>
      <c r="D544" s="170" t="s">
        <v>124</v>
      </c>
      <c r="E544" s="179" t="s">
        <v>1</v>
      </c>
      <c r="F544" s="180" t="s">
        <v>126</v>
      </c>
      <c r="H544" s="181">
        <v>1</v>
      </c>
      <c r="I544" s="182"/>
      <c r="L544" s="178"/>
      <c r="M544" s="202"/>
      <c r="N544" s="203"/>
      <c r="O544" s="203"/>
      <c r="P544" s="203"/>
      <c r="Q544" s="203"/>
      <c r="R544" s="203"/>
      <c r="S544" s="203"/>
      <c r="T544" s="204"/>
      <c r="AT544" s="179" t="s">
        <v>124</v>
      </c>
      <c r="AU544" s="179" t="s">
        <v>84</v>
      </c>
      <c r="AV544" s="14" t="s">
        <v>127</v>
      </c>
      <c r="AW544" s="14" t="s">
        <v>34</v>
      </c>
      <c r="AX544" s="14" t="s">
        <v>21</v>
      </c>
      <c r="AY544" s="179" t="s">
        <v>114</v>
      </c>
    </row>
    <row r="545" spans="1:31" s="2" customFormat="1" ht="6.95" customHeight="1">
      <c r="A545" s="32"/>
      <c r="B545" s="47"/>
      <c r="C545" s="48"/>
      <c r="D545" s="48"/>
      <c r="E545" s="48"/>
      <c r="F545" s="48"/>
      <c r="G545" s="48"/>
      <c r="H545" s="48"/>
      <c r="I545" s="115"/>
      <c r="J545" s="48"/>
      <c r="K545" s="48"/>
      <c r="L545" s="33"/>
      <c r="M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</row>
  </sheetData>
  <autoFilter ref="C120:K544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ChocenVBZTZm - Choceň ON ...</vt:lpstr>
      <vt:lpstr>'ChocenVBZTZm - Choceň ON ...'!Názvy_tisku</vt:lpstr>
      <vt:lpstr>'Rekapitulace stavby'!Názvy_tisku</vt:lpstr>
      <vt:lpstr>'ChocenVBZTZm - Choceň ON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Zahradnikova-NB\Zahradnikova</dc:creator>
  <cp:lastModifiedBy>Zahradnik</cp:lastModifiedBy>
  <dcterms:created xsi:type="dcterms:W3CDTF">2020-02-20T17:14:12Z</dcterms:created>
  <dcterms:modified xsi:type="dcterms:W3CDTF">2020-03-02T14:41:10Z</dcterms:modified>
</cp:coreProperties>
</file>