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Oprava železniční..." sheetId="2" r:id="rId2"/>
    <sheet name="SO 02 - Oprava železniční..." sheetId="3" r:id="rId3"/>
    <sheet name="SO 03 - Oprava železniční..." sheetId="4" r:id="rId4"/>
    <sheet name="SO 04 - Oprava železniční..." sheetId="5" r:id="rId5"/>
    <sheet name="SO 05 - Oprava železniční..." sheetId="6" r:id="rId6"/>
    <sheet name="SO 06 - Oprava železniční..." sheetId="7" r:id="rId7"/>
    <sheet name="SO 07 - Oprava železniční..." sheetId="8" r:id="rId8"/>
    <sheet name="SO 08 - Oprava železniční..." sheetId="9" r:id="rId9"/>
    <sheet name="SO 09 - Oprava železniční..." sheetId="10" r:id="rId10"/>
    <sheet name="VON - Oprava přejezdů na ..." sheetId="11" r:id="rId11"/>
  </sheets>
  <definedNames>
    <definedName name="_xlnm._FilterDatabase" localSheetId="1" hidden="1">'SO 01 - Oprava železniční...'!$C$118:$K$272</definedName>
    <definedName name="_xlnm._FilterDatabase" localSheetId="2" hidden="1">'SO 02 - Oprava železniční...'!$C$118:$K$250</definedName>
    <definedName name="_xlnm._FilterDatabase" localSheetId="3" hidden="1">'SO 03 - Oprava železniční...'!$C$118:$K$291</definedName>
    <definedName name="_xlnm._FilterDatabase" localSheetId="4" hidden="1">'SO 04 - Oprava železniční...'!$C$118:$K$246</definedName>
    <definedName name="_xlnm._FilterDatabase" localSheetId="5" hidden="1">'SO 05 - Oprava železniční...'!$C$118:$K$251</definedName>
    <definedName name="_xlnm._FilterDatabase" localSheetId="6" hidden="1">'SO 06 - Oprava železniční...'!$C$118:$K$231</definedName>
    <definedName name="_xlnm._FilterDatabase" localSheetId="7" hidden="1">'SO 07 - Oprava železniční...'!$C$118:$K$234</definedName>
    <definedName name="_xlnm._FilterDatabase" localSheetId="8" hidden="1">'SO 08 - Oprava železniční...'!$C$118:$K$234</definedName>
    <definedName name="_xlnm._FilterDatabase" localSheetId="9" hidden="1">'SO 09 - Oprava železniční...'!$C$118:$K$242</definedName>
    <definedName name="_xlnm._FilterDatabase" localSheetId="10" hidden="1">'VON - Oprava přejezdů na ...'!$C$116:$K$144</definedName>
    <definedName name="_xlnm.Print_Titles" localSheetId="0">'Rekapitulace stavby'!$92:$92</definedName>
    <definedName name="_xlnm.Print_Titles" localSheetId="1">'SO 01 - Oprava železniční...'!$118:$118</definedName>
    <definedName name="_xlnm.Print_Titles" localSheetId="2">'SO 02 - Oprava železniční...'!$118:$118</definedName>
    <definedName name="_xlnm.Print_Titles" localSheetId="3">'SO 03 - Oprava železniční...'!$118:$118</definedName>
    <definedName name="_xlnm.Print_Titles" localSheetId="4">'SO 04 - Oprava železniční...'!$118:$118</definedName>
    <definedName name="_xlnm.Print_Titles" localSheetId="5">'SO 05 - Oprava železniční...'!$118:$118</definedName>
    <definedName name="_xlnm.Print_Titles" localSheetId="6">'SO 06 - Oprava železniční...'!$118:$118</definedName>
    <definedName name="_xlnm.Print_Titles" localSheetId="7">'SO 07 - Oprava železniční...'!$118:$118</definedName>
    <definedName name="_xlnm.Print_Titles" localSheetId="8">'SO 08 - Oprava železniční...'!$118:$118</definedName>
    <definedName name="_xlnm.Print_Titles" localSheetId="9">'SO 09 - Oprava železniční...'!$118:$118</definedName>
    <definedName name="_xlnm.Print_Titles" localSheetId="10">'VON - Oprava přejezdů na ...'!$116:$116</definedName>
    <definedName name="_xlnm.Print_Area" localSheetId="0">'Rekapitulace stavby'!$D$4:$AO$76,'Rekapitulace stavby'!$C$82:$AQ$105</definedName>
    <definedName name="_xlnm.Print_Area" localSheetId="1">'SO 01 - Oprava železniční...'!$C$4:$J$39,'SO 01 - Oprava železniční...'!$C$50:$J$76,'SO 01 - Oprava železniční...'!$C$82:$J$100,'SO 01 - Oprava železniční...'!$C$106:$K$272</definedName>
    <definedName name="_xlnm.Print_Area" localSheetId="2">'SO 02 - Oprava železniční...'!$C$4:$J$39,'SO 02 - Oprava železniční...'!$C$50:$J$76,'SO 02 - Oprava železniční...'!$C$82:$J$100,'SO 02 - Oprava železniční...'!$C$106:$K$250</definedName>
    <definedName name="_xlnm.Print_Area" localSheetId="3">'SO 03 - Oprava železniční...'!$C$4:$J$39,'SO 03 - Oprava železniční...'!$C$50:$J$76,'SO 03 - Oprava železniční...'!$C$82:$J$100,'SO 03 - Oprava železniční...'!$C$106:$K$291</definedName>
    <definedName name="_xlnm.Print_Area" localSheetId="4">'SO 04 - Oprava železniční...'!$C$4:$J$39,'SO 04 - Oprava železniční...'!$C$50:$J$76,'SO 04 - Oprava železniční...'!$C$82:$J$100,'SO 04 - Oprava železniční...'!$C$106:$K$246</definedName>
    <definedName name="_xlnm.Print_Area" localSheetId="5">'SO 05 - Oprava železniční...'!$C$4:$J$39,'SO 05 - Oprava železniční...'!$C$50:$J$76,'SO 05 - Oprava železniční...'!$C$82:$J$100,'SO 05 - Oprava železniční...'!$C$106:$K$251</definedName>
    <definedName name="_xlnm.Print_Area" localSheetId="6">'SO 06 - Oprava železniční...'!$C$4:$J$39,'SO 06 - Oprava železniční...'!$C$50:$J$76,'SO 06 - Oprava železniční...'!$C$82:$J$100,'SO 06 - Oprava železniční...'!$C$106:$K$231</definedName>
    <definedName name="_xlnm.Print_Area" localSheetId="7">'SO 07 - Oprava železniční...'!$C$4:$J$39,'SO 07 - Oprava železniční...'!$C$50:$J$76,'SO 07 - Oprava železniční...'!$C$82:$J$100,'SO 07 - Oprava železniční...'!$C$106:$K$234</definedName>
    <definedName name="_xlnm.Print_Area" localSheetId="8">'SO 08 - Oprava železniční...'!$C$4:$J$39,'SO 08 - Oprava železniční...'!$C$50:$J$76,'SO 08 - Oprava železniční...'!$C$82:$J$100,'SO 08 - Oprava železniční...'!$C$106:$K$234</definedName>
    <definedName name="_xlnm.Print_Area" localSheetId="9">'SO 09 - Oprava železniční...'!$C$4:$J$39,'SO 09 - Oprava železniční...'!$C$50:$J$76,'SO 09 - Oprava železniční...'!$C$82:$J$100,'SO 09 - Oprava železniční...'!$C$106:$K$242</definedName>
    <definedName name="_xlnm.Print_Area" localSheetId="10">'VON - Oprava přejezdů na ...'!$C$4:$J$39,'VON - Oprava přejezdů na ...'!$C$50:$J$76,'VON - Oprava přejezdů na ...'!$C$82:$J$98,'VON - Oprava přejezdů na ...'!$C$104:$K$144</definedName>
  </definedNames>
  <calcPr calcId="145621"/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8" i="11"/>
  <c r="BH128" i="11"/>
  <c r="BG128" i="11"/>
  <c r="BF128" i="11"/>
  <c r="T128" i="11"/>
  <c r="R128" i="11"/>
  <c r="P128" i="11"/>
  <c r="BI125" i="11"/>
  <c r="BH125" i="11"/>
  <c r="BG125" i="11"/>
  <c r="BF125" i="11"/>
  <c r="T125" i="11"/>
  <c r="R125" i="11"/>
  <c r="P125" i="11"/>
  <c r="BI122" i="11"/>
  <c r="BH122" i="11"/>
  <c r="BG122" i="11"/>
  <c r="BF122" i="11"/>
  <c r="T122" i="11"/>
  <c r="R122" i="11"/>
  <c r="P122" i="11"/>
  <c r="BI119" i="11"/>
  <c r="BH119" i="11"/>
  <c r="BG119" i="11"/>
  <c r="BF119" i="11"/>
  <c r="T119" i="11"/>
  <c r="R119" i="11"/>
  <c r="P119" i="11"/>
  <c r="F113" i="11"/>
  <c r="F111" i="11"/>
  <c r="E109" i="11"/>
  <c r="F91" i="11"/>
  <c r="F89" i="11"/>
  <c r="E87" i="11"/>
  <c r="J24" i="11"/>
  <c r="E24" i="11"/>
  <c r="J114" i="11" s="1"/>
  <c r="J23" i="11"/>
  <c r="J21" i="11"/>
  <c r="E21" i="11"/>
  <c r="J113" i="11" s="1"/>
  <c r="J20" i="11"/>
  <c r="J18" i="11"/>
  <c r="E18" i="11"/>
  <c r="F114" i="11" s="1"/>
  <c r="J17" i="11"/>
  <c r="J12" i="11"/>
  <c r="J89" i="11" s="1"/>
  <c r="E7" i="11"/>
  <c r="E107" i="11" s="1"/>
  <c r="J37" i="10"/>
  <c r="J36" i="10"/>
  <c r="AY103" i="1" s="1"/>
  <c r="J35" i="10"/>
  <c r="AX103" i="1"/>
  <c r="BI239" i="10"/>
  <c r="BH239" i="10"/>
  <c r="BG239" i="10"/>
  <c r="BF239" i="10"/>
  <c r="T239" i="10"/>
  <c r="R239" i="10"/>
  <c r="P239" i="10"/>
  <c r="BI236" i="10"/>
  <c r="BH236" i="10"/>
  <c r="BG236" i="10"/>
  <c r="BF236" i="10"/>
  <c r="T236" i="10"/>
  <c r="R236" i="10"/>
  <c r="P236" i="10"/>
  <c r="BI233" i="10"/>
  <c r="BH233" i="10"/>
  <c r="BG233" i="10"/>
  <c r="BF233" i="10"/>
  <c r="T233" i="10"/>
  <c r="R233" i="10"/>
  <c r="P233" i="10"/>
  <c r="BI230" i="10"/>
  <c r="BH230" i="10"/>
  <c r="BG230" i="10"/>
  <c r="BF230" i="10"/>
  <c r="T230" i="10"/>
  <c r="R230" i="10"/>
  <c r="P230" i="10"/>
  <c r="BI227" i="10"/>
  <c r="BH227" i="10"/>
  <c r="BG227" i="10"/>
  <c r="BF227" i="10"/>
  <c r="T227" i="10"/>
  <c r="R227" i="10"/>
  <c r="P227" i="10"/>
  <c r="BI224" i="10"/>
  <c r="BH224" i="10"/>
  <c r="BG224" i="10"/>
  <c r="BF224" i="10"/>
  <c r="T224" i="10"/>
  <c r="R224" i="10"/>
  <c r="P224" i="10"/>
  <c r="BI220" i="10"/>
  <c r="BH220" i="10"/>
  <c r="BG220" i="10"/>
  <c r="BF220" i="10"/>
  <c r="T220" i="10"/>
  <c r="R220" i="10"/>
  <c r="P220" i="10"/>
  <c r="BI217" i="10"/>
  <c r="BH217" i="10"/>
  <c r="BG217" i="10"/>
  <c r="BF217" i="10"/>
  <c r="T217" i="10"/>
  <c r="R217" i="10"/>
  <c r="P217" i="10"/>
  <c r="BI212" i="10"/>
  <c r="BH212" i="10"/>
  <c r="BG212" i="10"/>
  <c r="BF212" i="10"/>
  <c r="T212" i="10"/>
  <c r="R212" i="10"/>
  <c r="P212" i="10"/>
  <c r="BI210" i="10"/>
  <c r="BH210" i="10"/>
  <c r="BG210" i="10"/>
  <c r="BF210" i="10"/>
  <c r="T210" i="10"/>
  <c r="R210" i="10"/>
  <c r="P210" i="10"/>
  <c r="BI206" i="10"/>
  <c r="BH206" i="10"/>
  <c r="BG206" i="10"/>
  <c r="BF206" i="10"/>
  <c r="T206" i="10"/>
  <c r="R206" i="10"/>
  <c r="P206" i="10"/>
  <c r="BI203" i="10"/>
  <c r="BH203" i="10"/>
  <c r="BG203" i="10"/>
  <c r="BF203" i="10"/>
  <c r="T203" i="10"/>
  <c r="R203" i="10"/>
  <c r="P203" i="10"/>
  <c r="BI201" i="10"/>
  <c r="BH201" i="10"/>
  <c r="BG201" i="10"/>
  <c r="BF201" i="10"/>
  <c r="T201" i="10"/>
  <c r="R201" i="10"/>
  <c r="P201" i="10"/>
  <c r="BI199" i="10"/>
  <c r="BH199" i="10"/>
  <c r="BG199" i="10"/>
  <c r="BF199" i="10"/>
  <c r="T199" i="10"/>
  <c r="R199" i="10"/>
  <c r="P199" i="10"/>
  <c r="BI197" i="10"/>
  <c r="BH197" i="10"/>
  <c r="BG197" i="10"/>
  <c r="BF197" i="10"/>
  <c r="T197" i="10"/>
  <c r="R197" i="10"/>
  <c r="P197" i="10"/>
  <c r="BI194" i="10"/>
  <c r="BH194" i="10"/>
  <c r="BG194" i="10"/>
  <c r="BF194" i="10"/>
  <c r="T194" i="10"/>
  <c r="R194" i="10"/>
  <c r="P194" i="10"/>
  <c r="BI191" i="10"/>
  <c r="BH191" i="10"/>
  <c r="BG191" i="10"/>
  <c r="BF191" i="10"/>
  <c r="T191" i="10"/>
  <c r="R191" i="10"/>
  <c r="P191" i="10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5" i="10"/>
  <c r="BH175" i="10"/>
  <c r="BG175" i="10"/>
  <c r="BF175" i="10"/>
  <c r="T175" i="10"/>
  <c r="R175" i="10"/>
  <c r="P175" i="10"/>
  <c r="BI172" i="10"/>
  <c r="BH172" i="10"/>
  <c r="BG172" i="10"/>
  <c r="BF172" i="10"/>
  <c r="T172" i="10"/>
  <c r="R172" i="10"/>
  <c r="P172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2" i="10"/>
  <c r="BH152" i="10"/>
  <c r="BG152" i="10"/>
  <c r="BF152" i="10"/>
  <c r="T152" i="10"/>
  <c r="R152" i="10"/>
  <c r="P152" i="10"/>
  <c r="BI149" i="10"/>
  <c r="BH149" i="10"/>
  <c r="BG149" i="10"/>
  <c r="BF149" i="10"/>
  <c r="T149" i="10"/>
  <c r="R149" i="10"/>
  <c r="P149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2" i="10"/>
  <c r="BH132" i="10"/>
  <c r="BG132" i="10"/>
  <c r="BF132" i="10"/>
  <c r="T132" i="10"/>
  <c r="R132" i="10"/>
  <c r="P132" i="10"/>
  <c r="BI129" i="10"/>
  <c r="BH129" i="10"/>
  <c r="BG129" i="10"/>
  <c r="BF129" i="10"/>
  <c r="T129" i="10"/>
  <c r="R129" i="10"/>
  <c r="P129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BI122" i="10"/>
  <c r="BH122" i="10"/>
  <c r="BG122" i="10"/>
  <c r="BF122" i="10"/>
  <c r="T122" i="10"/>
  <c r="R122" i="10"/>
  <c r="P122" i="10"/>
  <c r="F115" i="10"/>
  <c r="F113" i="10"/>
  <c r="E111" i="10"/>
  <c r="F91" i="10"/>
  <c r="F89" i="10"/>
  <c r="E87" i="10"/>
  <c r="J24" i="10"/>
  <c r="E24" i="10"/>
  <c r="J92" i="10"/>
  <c r="J23" i="10"/>
  <c r="J21" i="10"/>
  <c r="E21" i="10"/>
  <c r="J91" i="10"/>
  <c r="J20" i="10"/>
  <c r="J18" i="10"/>
  <c r="E18" i="10"/>
  <c r="F92" i="10"/>
  <c r="J17" i="10"/>
  <c r="J12" i="10"/>
  <c r="J113" i="10" s="1"/>
  <c r="E7" i="10"/>
  <c r="E109" i="10" s="1"/>
  <c r="J37" i="9"/>
  <c r="J36" i="9"/>
  <c r="AY102" i="1"/>
  <c r="J35" i="9"/>
  <c r="AX102" i="1"/>
  <c r="BI231" i="9"/>
  <c r="BH231" i="9"/>
  <c r="BG231" i="9"/>
  <c r="BF231" i="9"/>
  <c r="T231" i="9"/>
  <c r="R231" i="9"/>
  <c r="P231" i="9"/>
  <c r="BI228" i="9"/>
  <c r="BH228" i="9"/>
  <c r="BG228" i="9"/>
  <c r="BF228" i="9"/>
  <c r="T228" i="9"/>
  <c r="R228" i="9"/>
  <c r="P228" i="9"/>
  <c r="BI225" i="9"/>
  <c r="BH225" i="9"/>
  <c r="BG225" i="9"/>
  <c r="BF225" i="9"/>
  <c r="T225" i="9"/>
  <c r="R225" i="9"/>
  <c r="P225" i="9"/>
  <c r="BI222" i="9"/>
  <c r="BH222" i="9"/>
  <c r="BG222" i="9"/>
  <c r="BF222" i="9"/>
  <c r="T222" i="9"/>
  <c r="R222" i="9"/>
  <c r="P222" i="9"/>
  <c r="BI219" i="9"/>
  <c r="BH219" i="9"/>
  <c r="BG219" i="9"/>
  <c r="BF219" i="9"/>
  <c r="T219" i="9"/>
  <c r="R219" i="9"/>
  <c r="P219" i="9"/>
  <c r="BI215" i="9"/>
  <c r="BH215" i="9"/>
  <c r="BG215" i="9"/>
  <c r="BF215" i="9"/>
  <c r="T215" i="9"/>
  <c r="R215" i="9"/>
  <c r="P215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4" i="9"/>
  <c r="BH204" i="9"/>
  <c r="BG204" i="9"/>
  <c r="BF204" i="9"/>
  <c r="T204" i="9"/>
  <c r="R204" i="9"/>
  <c r="P204" i="9"/>
  <c r="BI200" i="9"/>
  <c r="BH200" i="9"/>
  <c r="BG200" i="9"/>
  <c r="BF200" i="9"/>
  <c r="T200" i="9"/>
  <c r="R200" i="9"/>
  <c r="P200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89" i="9"/>
  <c r="BH189" i="9"/>
  <c r="BG189" i="9"/>
  <c r="BF189" i="9"/>
  <c r="T189" i="9"/>
  <c r="R189" i="9"/>
  <c r="P189" i="9"/>
  <c r="BI186" i="9"/>
  <c r="BH186" i="9"/>
  <c r="BG186" i="9"/>
  <c r="BF186" i="9"/>
  <c r="T186" i="9"/>
  <c r="R186" i="9"/>
  <c r="P186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0" i="9"/>
  <c r="BH160" i="9"/>
  <c r="BG160" i="9"/>
  <c r="BF160" i="9"/>
  <c r="T160" i="9"/>
  <c r="R160" i="9"/>
  <c r="P160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39" i="9"/>
  <c r="BH139" i="9"/>
  <c r="BG139" i="9"/>
  <c r="BF139" i="9"/>
  <c r="T139" i="9"/>
  <c r="R139" i="9"/>
  <c r="P139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8" i="9"/>
  <c r="BH128" i="9"/>
  <c r="BG128" i="9"/>
  <c r="BF128" i="9"/>
  <c r="T128" i="9"/>
  <c r="R128" i="9"/>
  <c r="P128" i="9"/>
  <c r="BI125" i="9"/>
  <c r="BH125" i="9"/>
  <c r="BG125" i="9"/>
  <c r="BF125" i="9"/>
  <c r="T125" i="9"/>
  <c r="R125" i="9"/>
  <c r="P125" i="9"/>
  <c r="BI122" i="9"/>
  <c r="BH122" i="9"/>
  <c r="BG122" i="9"/>
  <c r="BF122" i="9"/>
  <c r="T122" i="9"/>
  <c r="R122" i="9"/>
  <c r="P122" i="9"/>
  <c r="F115" i="9"/>
  <c r="F113" i="9"/>
  <c r="E111" i="9"/>
  <c r="F91" i="9"/>
  <c r="F89" i="9"/>
  <c r="E87" i="9"/>
  <c r="J24" i="9"/>
  <c r="E24" i="9"/>
  <c r="J116" i="9" s="1"/>
  <c r="J23" i="9"/>
  <c r="J21" i="9"/>
  <c r="E21" i="9"/>
  <c r="J115" i="9" s="1"/>
  <c r="J20" i="9"/>
  <c r="J18" i="9"/>
  <c r="E18" i="9"/>
  <c r="F92" i="9" s="1"/>
  <c r="J17" i="9"/>
  <c r="J12" i="9"/>
  <c r="J113" i="9"/>
  <c r="E7" i="9"/>
  <c r="E85" i="9"/>
  <c r="J37" i="8"/>
  <c r="J36" i="8"/>
  <c r="AY101" i="1" s="1"/>
  <c r="J35" i="8"/>
  <c r="AX101" i="1"/>
  <c r="BI232" i="8"/>
  <c r="BH232" i="8"/>
  <c r="BG232" i="8"/>
  <c r="BF232" i="8"/>
  <c r="T232" i="8"/>
  <c r="R232" i="8"/>
  <c r="P232" i="8"/>
  <c r="BI229" i="8"/>
  <c r="BH229" i="8"/>
  <c r="BG229" i="8"/>
  <c r="BF229" i="8"/>
  <c r="T229" i="8"/>
  <c r="R229" i="8"/>
  <c r="P229" i="8"/>
  <c r="BI226" i="8"/>
  <c r="BH226" i="8"/>
  <c r="BG226" i="8"/>
  <c r="BF226" i="8"/>
  <c r="T226" i="8"/>
  <c r="R226" i="8"/>
  <c r="P226" i="8"/>
  <c r="BI223" i="8"/>
  <c r="BH223" i="8"/>
  <c r="BG223" i="8"/>
  <c r="BF223" i="8"/>
  <c r="T223" i="8"/>
  <c r="R223" i="8"/>
  <c r="P223" i="8"/>
  <c r="BI220" i="8"/>
  <c r="BH220" i="8"/>
  <c r="BG220" i="8"/>
  <c r="BF220" i="8"/>
  <c r="T220" i="8"/>
  <c r="R220" i="8"/>
  <c r="P220" i="8"/>
  <c r="BI216" i="8"/>
  <c r="BH216" i="8"/>
  <c r="BG216" i="8"/>
  <c r="BF216" i="8"/>
  <c r="T216" i="8"/>
  <c r="R216" i="8"/>
  <c r="P216" i="8"/>
  <c r="BI211" i="8"/>
  <c r="BH211" i="8"/>
  <c r="BG211" i="8"/>
  <c r="BF211" i="8"/>
  <c r="T211" i="8"/>
  <c r="R211" i="8"/>
  <c r="P211" i="8"/>
  <c r="BI209" i="8"/>
  <c r="BH209" i="8"/>
  <c r="BG209" i="8"/>
  <c r="BF209" i="8"/>
  <c r="T209" i="8"/>
  <c r="R209" i="8"/>
  <c r="P209" i="8"/>
  <c r="BI205" i="8"/>
  <c r="BH205" i="8"/>
  <c r="BG205" i="8"/>
  <c r="BF205" i="8"/>
  <c r="T205" i="8"/>
  <c r="R205" i="8"/>
  <c r="P205" i="8"/>
  <c r="BI202" i="8"/>
  <c r="BH202" i="8"/>
  <c r="BG202" i="8"/>
  <c r="BF202" i="8"/>
  <c r="T202" i="8"/>
  <c r="R202" i="8"/>
  <c r="P202" i="8"/>
  <c r="BI200" i="8"/>
  <c r="BH200" i="8"/>
  <c r="BG200" i="8"/>
  <c r="BF200" i="8"/>
  <c r="T200" i="8"/>
  <c r="R200" i="8"/>
  <c r="P200" i="8"/>
  <c r="BI197" i="8"/>
  <c r="BH197" i="8"/>
  <c r="BG197" i="8"/>
  <c r="BF197" i="8"/>
  <c r="T197" i="8"/>
  <c r="R197" i="8"/>
  <c r="P197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89" i="8"/>
  <c r="BH189" i="8"/>
  <c r="BG189" i="8"/>
  <c r="BF189" i="8"/>
  <c r="T189" i="8"/>
  <c r="R189" i="8"/>
  <c r="P189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69" i="8"/>
  <c r="BH169" i="8"/>
  <c r="BG169" i="8"/>
  <c r="BF169" i="8"/>
  <c r="T169" i="8"/>
  <c r="R169" i="8"/>
  <c r="P169" i="8"/>
  <c r="BI166" i="8"/>
  <c r="BH166" i="8"/>
  <c r="BG166" i="8"/>
  <c r="BF166" i="8"/>
  <c r="T166" i="8"/>
  <c r="R166" i="8"/>
  <c r="P166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R125" i="8"/>
  <c r="P125" i="8"/>
  <c r="BI122" i="8"/>
  <c r="BH122" i="8"/>
  <c r="BG122" i="8"/>
  <c r="BF122" i="8"/>
  <c r="T122" i="8"/>
  <c r="R122" i="8"/>
  <c r="P122" i="8"/>
  <c r="F115" i="8"/>
  <c r="F113" i="8"/>
  <c r="E111" i="8"/>
  <c r="F91" i="8"/>
  <c r="F89" i="8"/>
  <c r="E87" i="8"/>
  <c r="J24" i="8"/>
  <c r="E24" i="8"/>
  <c r="J92" i="8"/>
  <c r="J23" i="8"/>
  <c r="J21" i="8"/>
  <c r="E21" i="8"/>
  <c r="J91" i="8" s="1"/>
  <c r="J20" i="8"/>
  <c r="J18" i="8"/>
  <c r="E18" i="8"/>
  <c r="F116" i="8" s="1"/>
  <c r="J17" i="8"/>
  <c r="J12" i="8"/>
  <c r="J89" i="8" s="1"/>
  <c r="E7" i="8"/>
  <c r="E85" i="8" s="1"/>
  <c r="J37" i="7"/>
  <c r="J36" i="7"/>
  <c r="AY100" i="1"/>
  <c r="J35" i="7"/>
  <c r="AX100" i="1"/>
  <c r="BI229" i="7"/>
  <c r="BH229" i="7"/>
  <c r="BG229" i="7"/>
  <c r="BF229" i="7"/>
  <c r="T229" i="7"/>
  <c r="R229" i="7"/>
  <c r="P229" i="7"/>
  <c r="BI226" i="7"/>
  <c r="BH226" i="7"/>
  <c r="BG226" i="7"/>
  <c r="BF226" i="7"/>
  <c r="T226" i="7"/>
  <c r="R226" i="7"/>
  <c r="P226" i="7"/>
  <c r="BI223" i="7"/>
  <c r="BH223" i="7"/>
  <c r="BG223" i="7"/>
  <c r="BF223" i="7"/>
  <c r="T223" i="7"/>
  <c r="R223" i="7"/>
  <c r="P223" i="7"/>
  <c r="BI220" i="7"/>
  <c r="BH220" i="7"/>
  <c r="BG220" i="7"/>
  <c r="BF220" i="7"/>
  <c r="T220" i="7"/>
  <c r="R220" i="7"/>
  <c r="P220" i="7"/>
  <c r="BI217" i="7"/>
  <c r="BH217" i="7"/>
  <c r="BG217" i="7"/>
  <c r="BF217" i="7"/>
  <c r="T217" i="7"/>
  <c r="R217" i="7"/>
  <c r="P217" i="7"/>
  <c r="BI213" i="7"/>
  <c r="BH213" i="7"/>
  <c r="BG213" i="7"/>
  <c r="BF213" i="7"/>
  <c r="T213" i="7"/>
  <c r="R213" i="7"/>
  <c r="P213" i="7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2" i="7"/>
  <c r="BH202" i="7"/>
  <c r="BG202" i="7"/>
  <c r="BF202" i="7"/>
  <c r="T202" i="7"/>
  <c r="R202" i="7"/>
  <c r="P202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69" i="7"/>
  <c r="BH169" i="7"/>
  <c r="BG169" i="7"/>
  <c r="BF169" i="7"/>
  <c r="T169" i="7"/>
  <c r="R169" i="7"/>
  <c r="P169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F115" i="7"/>
  <c r="F113" i="7"/>
  <c r="E111" i="7"/>
  <c r="F91" i="7"/>
  <c r="F89" i="7"/>
  <c r="E87" i="7"/>
  <c r="J24" i="7"/>
  <c r="E24" i="7"/>
  <c r="J92" i="7" s="1"/>
  <c r="J23" i="7"/>
  <c r="J21" i="7"/>
  <c r="E21" i="7"/>
  <c r="J115" i="7" s="1"/>
  <c r="J20" i="7"/>
  <c r="J18" i="7"/>
  <c r="E18" i="7"/>
  <c r="F116" i="7" s="1"/>
  <c r="J17" i="7"/>
  <c r="J12" i="7"/>
  <c r="J89" i="7"/>
  <c r="E7" i="7"/>
  <c r="E85" i="7" s="1"/>
  <c r="J37" i="6"/>
  <c r="J36" i="6"/>
  <c r="AY99" i="1" s="1"/>
  <c r="J35" i="6"/>
  <c r="AX99" i="1"/>
  <c r="BI249" i="6"/>
  <c r="BH249" i="6"/>
  <c r="BG249" i="6"/>
  <c r="BF249" i="6"/>
  <c r="T249" i="6"/>
  <c r="R249" i="6"/>
  <c r="P249" i="6"/>
  <c r="BI245" i="6"/>
  <c r="BH245" i="6"/>
  <c r="BG245" i="6"/>
  <c r="BF245" i="6"/>
  <c r="T245" i="6"/>
  <c r="R245" i="6"/>
  <c r="P245" i="6"/>
  <c r="BI242" i="6"/>
  <c r="BH242" i="6"/>
  <c r="BG242" i="6"/>
  <c r="BF242" i="6"/>
  <c r="T242" i="6"/>
  <c r="R242" i="6"/>
  <c r="P242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30" i="6"/>
  <c r="BH230" i="6"/>
  <c r="BG230" i="6"/>
  <c r="BF230" i="6"/>
  <c r="T230" i="6"/>
  <c r="R230" i="6"/>
  <c r="P230" i="6"/>
  <c r="BI227" i="6"/>
  <c r="BH227" i="6"/>
  <c r="BG227" i="6"/>
  <c r="BF227" i="6"/>
  <c r="T227" i="6"/>
  <c r="R227" i="6"/>
  <c r="P227" i="6"/>
  <c r="BI223" i="6"/>
  <c r="BH223" i="6"/>
  <c r="BG223" i="6"/>
  <c r="BF223" i="6"/>
  <c r="T223" i="6"/>
  <c r="R223" i="6"/>
  <c r="P223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F115" i="6"/>
  <c r="F113" i="6"/>
  <c r="E111" i="6"/>
  <c r="F91" i="6"/>
  <c r="F89" i="6"/>
  <c r="E87" i="6"/>
  <c r="J24" i="6"/>
  <c r="E24" i="6"/>
  <c r="J116" i="6"/>
  <c r="J23" i="6"/>
  <c r="J21" i="6"/>
  <c r="E21" i="6"/>
  <c r="J115" i="6"/>
  <c r="J20" i="6"/>
  <c r="J18" i="6"/>
  <c r="E18" i="6"/>
  <c r="F116" i="6"/>
  <c r="J17" i="6"/>
  <c r="J12" i="6"/>
  <c r="J113" i="6" s="1"/>
  <c r="E7" i="6"/>
  <c r="E109" i="6" s="1"/>
  <c r="J37" i="5"/>
  <c r="J36" i="5"/>
  <c r="AY98" i="1"/>
  <c r="J35" i="5"/>
  <c r="AX98" i="1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2" i="5"/>
  <c r="BH222" i="5"/>
  <c r="BG222" i="5"/>
  <c r="BF222" i="5"/>
  <c r="T222" i="5"/>
  <c r="R222" i="5"/>
  <c r="P222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F115" i="5"/>
  <c r="F113" i="5"/>
  <c r="E111" i="5"/>
  <c r="F91" i="5"/>
  <c r="F89" i="5"/>
  <c r="E87" i="5"/>
  <c r="J24" i="5"/>
  <c r="E24" i="5"/>
  <c r="J92" i="5" s="1"/>
  <c r="J23" i="5"/>
  <c r="J21" i="5"/>
  <c r="E21" i="5"/>
  <c r="J115" i="5" s="1"/>
  <c r="J20" i="5"/>
  <c r="J18" i="5"/>
  <c r="E18" i="5"/>
  <c r="F116" i="5" s="1"/>
  <c r="J17" i="5"/>
  <c r="J12" i="5"/>
  <c r="J89" i="5"/>
  <c r="E7" i="5"/>
  <c r="E109" i="5"/>
  <c r="J37" i="4"/>
  <c r="J36" i="4"/>
  <c r="AY97" i="1" s="1"/>
  <c r="J35" i="4"/>
  <c r="AX97" i="1" s="1"/>
  <c r="BI289" i="4"/>
  <c r="BH289" i="4"/>
  <c r="BG289" i="4"/>
  <c r="BF289" i="4"/>
  <c r="T289" i="4"/>
  <c r="R289" i="4"/>
  <c r="P289" i="4"/>
  <c r="BI285" i="4"/>
  <c r="BH285" i="4"/>
  <c r="BG285" i="4"/>
  <c r="BF285" i="4"/>
  <c r="T285" i="4"/>
  <c r="R285" i="4"/>
  <c r="P285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1" i="4"/>
  <c r="BH261" i="4"/>
  <c r="BG261" i="4"/>
  <c r="BF261" i="4"/>
  <c r="T261" i="4"/>
  <c r="R261" i="4"/>
  <c r="P261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 s="1"/>
  <c r="J23" i="4"/>
  <c r="J21" i="4"/>
  <c r="E21" i="4"/>
  <c r="J91" i="4" s="1"/>
  <c r="J20" i="4"/>
  <c r="J18" i="4"/>
  <c r="E18" i="4"/>
  <c r="F92" i="4" s="1"/>
  <c r="J17" i="4"/>
  <c r="J12" i="4"/>
  <c r="J113" i="4"/>
  <c r="E7" i="4"/>
  <c r="E109" i="4" s="1"/>
  <c r="J37" i="3"/>
  <c r="J36" i="3"/>
  <c r="AY96" i="1" s="1"/>
  <c r="J35" i="3"/>
  <c r="AX96" i="1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116" i="3" s="1"/>
  <c r="J17" i="3"/>
  <c r="J12" i="3"/>
  <c r="J89" i="3"/>
  <c r="E7" i="3"/>
  <c r="E109" i="3"/>
  <c r="J37" i="2"/>
  <c r="J36" i="2"/>
  <c r="AY95" i="1" s="1"/>
  <c r="J35" i="2"/>
  <c r="AX95" i="1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115" i="2"/>
  <c r="J20" i="2"/>
  <c r="J18" i="2"/>
  <c r="E18" i="2"/>
  <c r="F92" i="2"/>
  <c r="J17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J142" i="11"/>
  <c r="J136" i="11"/>
  <c r="J133" i="11"/>
  <c r="BK128" i="11"/>
  <c r="BK125" i="11"/>
  <c r="J122" i="11"/>
  <c r="J236" i="10"/>
  <c r="J206" i="10"/>
  <c r="BK199" i="10"/>
  <c r="BK189" i="10"/>
  <c r="J187" i="10"/>
  <c r="BK185" i="10"/>
  <c r="BK181" i="10"/>
  <c r="BK179" i="10"/>
  <c r="J166" i="10"/>
  <c r="BK164" i="10"/>
  <c r="J162" i="10"/>
  <c r="J159" i="10"/>
  <c r="BK157" i="10"/>
  <c r="J155" i="10"/>
  <c r="J149" i="10"/>
  <c r="BK140" i="10"/>
  <c r="J137" i="10"/>
  <c r="BK124" i="10"/>
  <c r="J122" i="10"/>
  <c r="J225" i="9"/>
  <c r="BK219" i="9"/>
  <c r="BK210" i="9"/>
  <c r="BK208" i="9"/>
  <c r="BK204" i="9"/>
  <c r="BK200" i="9"/>
  <c r="BK198" i="9"/>
  <c r="J194" i="9"/>
  <c r="BK192" i="9"/>
  <c r="J189" i="9"/>
  <c r="J186" i="9"/>
  <c r="BK181" i="9"/>
  <c r="BK177" i="9"/>
  <c r="J175" i="9"/>
  <c r="J173" i="9"/>
  <c r="J171" i="9"/>
  <c r="J169" i="9"/>
  <c r="J167" i="9"/>
  <c r="BK165" i="9"/>
  <c r="J163" i="9"/>
  <c r="J154" i="9"/>
  <c r="J152" i="9"/>
  <c r="BK149" i="9"/>
  <c r="J147" i="9"/>
  <c r="BK145" i="9"/>
  <c r="J142" i="9"/>
  <c r="BK139" i="9"/>
  <c r="BK135" i="9"/>
  <c r="J122" i="9"/>
  <c r="BK232" i="8"/>
  <c r="J232" i="8"/>
  <c r="J229" i="8"/>
  <c r="BK226" i="8"/>
  <c r="J211" i="8"/>
  <c r="J209" i="8"/>
  <c r="BK205" i="8"/>
  <c r="BK200" i="8"/>
  <c r="J183" i="8"/>
  <c r="BK175" i="8"/>
  <c r="J171" i="8"/>
  <c r="BK160" i="8"/>
  <c r="J155" i="8"/>
  <c r="BK152" i="8"/>
  <c r="BK150" i="8"/>
  <c r="BK147" i="8"/>
  <c r="J145" i="8"/>
  <c r="J143" i="8"/>
  <c r="J140" i="8"/>
  <c r="BK137" i="8"/>
  <c r="J226" i="7"/>
  <c r="BK223" i="7"/>
  <c r="BK217" i="7"/>
  <c r="J208" i="7"/>
  <c r="J206" i="7"/>
  <c r="J182" i="7"/>
  <c r="BK176" i="7"/>
  <c r="BK169" i="7"/>
  <c r="BK165" i="7"/>
  <c r="BK155" i="7"/>
  <c r="J153" i="7"/>
  <c r="J150" i="7"/>
  <c r="J148" i="7"/>
  <c r="BK146" i="7"/>
  <c r="BK143" i="7"/>
  <c r="J140" i="7"/>
  <c r="BK125" i="7"/>
  <c r="BK122" i="7"/>
  <c r="J239" i="6"/>
  <c r="BK233" i="6"/>
  <c r="J230" i="6"/>
  <c r="BK208" i="6"/>
  <c r="J206" i="6"/>
  <c r="BK204" i="6"/>
  <c r="J196" i="6"/>
  <c r="BK191" i="6"/>
  <c r="BK189" i="6"/>
  <c r="BK184" i="6"/>
  <c r="BK182" i="6"/>
  <c r="BK178" i="6"/>
  <c r="BK174" i="6"/>
  <c r="BK162" i="6"/>
  <c r="BK160" i="6"/>
  <c r="BK158" i="6"/>
  <c r="J153" i="6"/>
  <c r="J146" i="6"/>
  <c r="J143" i="6"/>
  <c r="BK138" i="6"/>
  <c r="J136" i="6"/>
  <c r="BK134" i="6"/>
  <c r="J126" i="6"/>
  <c r="BK124" i="6"/>
  <c r="J241" i="5"/>
  <c r="BK238" i="5"/>
  <c r="J235" i="5"/>
  <c r="J207" i="5"/>
  <c r="J205" i="5"/>
  <c r="BK200" i="5"/>
  <c r="J194" i="5"/>
  <c r="J189" i="5"/>
  <c r="BK181" i="5"/>
  <c r="BK179" i="5"/>
  <c r="J177" i="5"/>
  <c r="J175" i="5"/>
  <c r="BK166" i="5"/>
  <c r="J163" i="5"/>
  <c r="J155" i="5"/>
  <c r="J153" i="5"/>
  <c r="BK151" i="5"/>
  <c r="BK138" i="5"/>
  <c r="BK129" i="5"/>
  <c r="BK127" i="5"/>
  <c r="J124" i="5"/>
  <c r="BK285" i="4"/>
  <c r="J281" i="4"/>
  <c r="BK277" i="4"/>
  <c r="J273" i="4"/>
  <c r="J269" i="4"/>
  <c r="J255" i="4"/>
  <c r="J250" i="4"/>
  <c r="BK246" i="4"/>
  <c r="BK240" i="4"/>
  <c r="BK229" i="4"/>
  <c r="J225" i="4"/>
  <c r="BK222" i="4"/>
  <c r="BK220" i="4"/>
  <c r="BK218" i="4"/>
  <c r="J216" i="4"/>
  <c r="J212" i="4"/>
  <c r="BK202" i="4"/>
  <c r="J194" i="4"/>
  <c r="BK189" i="4"/>
  <c r="BK185" i="4"/>
  <c r="BK179" i="4"/>
  <c r="J177" i="4"/>
  <c r="J166" i="4"/>
  <c r="J155" i="4"/>
  <c r="BK151" i="4"/>
  <c r="BK146" i="4"/>
  <c r="BK144" i="4"/>
  <c r="J141" i="4"/>
  <c r="BK138" i="4"/>
  <c r="BK136" i="4"/>
  <c r="J133" i="4"/>
  <c r="BK125" i="4"/>
  <c r="BK122" i="4"/>
  <c r="BK248" i="3"/>
  <c r="J248" i="3"/>
  <c r="BK245" i="3"/>
  <c r="BK238" i="3"/>
  <c r="BK234" i="3"/>
  <c r="J231" i="3"/>
  <c r="BK227" i="3"/>
  <c r="BK222" i="3"/>
  <c r="J220" i="3"/>
  <c r="J216" i="3"/>
  <c r="J208" i="3"/>
  <c r="BK203" i="3"/>
  <c r="BK201" i="3"/>
  <c r="J199" i="3"/>
  <c r="J197" i="3"/>
  <c r="BK193" i="3"/>
  <c r="J191" i="3"/>
  <c r="J189" i="3"/>
  <c r="J187" i="3"/>
  <c r="J162" i="3"/>
  <c r="BK159" i="3"/>
  <c r="J151" i="3"/>
  <c r="J134" i="3"/>
  <c r="BK128" i="3"/>
  <c r="BK122" i="3"/>
  <c r="J261" i="2"/>
  <c r="J258" i="2"/>
  <c r="J255" i="2"/>
  <c r="J245" i="2"/>
  <c r="BK237" i="2"/>
  <c r="BK230" i="2"/>
  <c r="BK219" i="2"/>
  <c r="J217" i="2"/>
  <c r="J215" i="2"/>
  <c r="J212" i="2"/>
  <c r="J209" i="2"/>
  <c r="J206" i="2"/>
  <c r="J204" i="2"/>
  <c r="BK199" i="2"/>
  <c r="BK195" i="2"/>
  <c r="BK191" i="2"/>
  <c r="BK169" i="2"/>
  <c r="BK167" i="2"/>
  <c r="BK163" i="2"/>
  <c r="BK161" i="2"/>
  <c r="BK152" i="2"/>
  <c r="BK149" i="2"/>
  <c r="BK139" i="2"/>
  <c r="J136" i="2"/>
  <c r="BK133" i="2"/>
  <c r="BK130" i="2"/>
  <c r="BK127" i="2"/>
  <c r="AS94" i="1"/>
  <c r="BK142" i="11"/>
  <c r="BK139" i="11"/>
  <c r="BK133" i="11"/>
  <c r="J131" i="11"/>
  <c r="J119" i="11"/>
  <c r="J230" i="10"/>
  <c r="J227" i="10"/>
  <c r="J224" i="10"/>
  <c r="BK220" i="10"/>
  <c r="BK210" i="10"/>
  <c r="BK206" i="10"/>
  <c r="BK203" i="10"/>
  <c r="J201" i="10"/>
  <c r="J194" i="10"/>
  <c r="J191" i="10"/>
  <c r="J189" i="10"/>
  <c r="BK187" i="10"/>
  <c r="J181" i="10"/>
  <c r="BK177" i="10"/>
  <c r="BK172" i="10"/>
  <c r="BK168" i="10"/>
  <c r="J164" i="10"/>
  <c r="J157" i="10"/>
  <c r="BK145" i="10"/>
  <c r="J143" i="10"/>
  <c r="J140" i="10"/>
  <c r="BK129" i="10"/>
  <c r="BK126" i="10"/>
  <c r="BK231" i="9"/>
  <c r="BK228" i="9"/>
  <c r="J219" i="9"/>
  <c r="J215" i="9"/>
  <c r="J210" i="9"/>
  <c r="J204" i="9"/>
  <c r="J200" i="9"/>
  <c r="J198" i="9"/>
  <c r="BK196" i="9"/>
  <c r="J192" i="9"/>
  <c r="BK186" i="9"/>
  <c r="J183" i="9"/>
  <c r="J181" i="9"/>
  <c r="BK160" i="9"/>
  <c r="BK156" i="9"/>
  <c r="BK152" i="9"/>
  <c r="J149" i="9"/>
  <c r="BK128" i="9"/>
  <c r="BK125" i="9"/>
  <c r="J226" i="8"/>
  <c r="J223" i="8"/>
  <c r="BK220" i="8"/>
  <c r="BK209" i="8"/>
  <c r="J205" i="8"/>
  <c r="J202" i="8"/>
  <c r="BK197" i="8"/>
  <c r="J194" i="8"/>
  <c r="BK191" i="8"/>
  <c r="BK189" i="8"/>
  <c r="J187" i="8"/>
  <c r="BK183" i="8"/>
  <c r="J181" i="8"/>
  <c r="J179" i="8"/>
  <c r="BK177" i="8"/>
  <c r="J175" i="8"/>
  <c r="BK173" i="8"/>
  <c r="BK171" i="8"/>
  <c r="BK166" i="8"/>
  <c r="J162" i="8"/>
  <c r="J158" i="8"/>
  <c r="BK145" i="8"/>
  <c r="J133" i="8"/>
  <c r="BK131" i="8"/>
  <c r="BK125" i="8"/>
  <c r="BK226" i="7"/>
  <c r="J202" i="7"/>
  <c r="BK198" i="7"/>
  <c r="BK195" i="7"/>
  <c r="BK192" i="7"/>
  <c r="J188" i="7"/>
  <c r="J186" i="7"/>
  <c r="BK184" i="7"/>
  <c r="BK182" i="7"/>
  <c r="BK180" i="7"/>
  <c r="J174" i="7"/>
  <c r="J172" i="7"/>
  <c r="J169" i="7"/>
  <c r="J165" i="7"/>
  <c r="BK163" i="7"/>
  <c r="J161" i="7"/>
  <c r="J158" i="7"/>
  <c r="J155" i="7"/>
  <c r="J146" i="7"/>
  <c r="BK140" i="7"/>
  <c r="BK136" i="7"/>
  <c r="BK134" i="7"/>
  <c r="BK131" i="7"/>
  <c r="J128" i="7"/>
  <c r="J125" i="7"/>
  <c r="J122" i="7"/>
  <c r="BK242" i="6"/>
  <c r="J236" i="6"/>
  <c r="J233" i="6"/>
  <c r="BK230" i="6"/>
  <c r="BK227" i="6"/>
  <c r="BK217" i="6"/>
  <c r="J215" i="6"/>
  <c r="BK211" i="6"/>
  <c r="BK202" i="6"/>
  <c r="J200" i="6"/>
  <c r="J191" i="6"/>
  <c r="J189" i="6"/>
  <c r="J187" i="6"/>
  <c r="BK172" i="6"/>
  <c r="BK169" i="6"/>
  <c r="J167" i="6"/>
  <c r="J162" i="6"/>
  <c r="J158" i="6"/>
  <c r="BK155" i="6"/>
  <c r="BK153" i="6"/>
  <c r="BK151" i="6"/>
  <c r="BK141" i="6"/>
  <c r="J138" i="6"/>
  <c r="BK131" i="6"/>
  <c r="J128" i="6"/>
  <c r="BK126" i="6"/>
  <c r="J124" i="6"/>
  <c r="BK229" i="5"/>
  <c r="BK226" i="5"/>
  <c r="J222" i="5"/>
  <c r="BK216" i="5"/>
  <c r="BK198" i="5"/>
  <c r="J196" i="5"/>
  <c r="BK194" i="5"/>
  <c r="J191" i="5"/>
  <c r="J185" i="5"/>
  <c r="J183" i="5"/>
  <c r="J179" i="5"/>
  <c r="BK177" i="5"/>
  <c r="BK175" i="5"/>
  <c r="BK173" i="5"/>
  <c r="BK171" i="5"/>
  <c r="J168" i="5"/>
  <c r="BK161" i="5"/>
  <c r="BK155" i="5"/>
  <c r="BK146" i="5"/>
  <c r="BK134" i="5"/>
  <c r="J132" i="5"/>
  <c r="BK122" i="5"/>
  <c r="BK289" i="4"/>
  <c r="J289" i="4"/>
  <c r="J285" i="4"/>
  <c r="BK281" i="4"/>
  <c r="BK265" i="4"/>
  <c r="J261" i="4"/>
  <c r="BK236" i="4"/>
  <c r="BK233" i="4"/>
  <c r="J231" i="4"/>
  <c r="J227" i="4"/>
  <c r="BK216" i="4"/>
  <c r="J209" i="4"/>
  <c r="BK207" i="4"/>
  <c r="J204" i="4"/>
  <c r="BK192" i="4"/>
  <c r="J189" i="4"/>
  <c r="J182" i="4"/>
  <c r="J174" i="4"/>
  <c r="BK172" i="4"/>
  <c r="BK170" i="4"/>
  <c r="J161" i="4"/>
  <c r="BK158" i="4"/>
  <c r="BK155" i="4"/>
  <c r="BK153" i="4"/>
  <c r="BK148" i="4"/>
  <c r="J138" i="4"/>
  <c r="J136" i="4"/>
  <c r="J131" i="4"/>
  <c r="J122" i="4"/>
  <c r="J242" i="3"/>
  <c r="J234" i="3"/>
  <c r="J227" i="3"/>
  <c r="J222" i="3"/>
  <c r="BK220" i="3"/>
  <c r="J210" i="3"/>
  <c r="J206" i="3"/>
  <c r="J201" i="3"/>
  <c r="BK191" i="3"/>
  <c r="BK189" i="3"/>
  <c r="J185" i="3"/>
  <c r="BK183" i="3"/>
  <c r="BK181" i="3"/>
  <c r="BK179" i="3"/>
  <c r="J176" i="3"/>
  <c r="BK171" i="3"/>
  <c r="BK165" i="3"/>
  <c r="BK154" i="3"/>
  <c r="J149" i="3"/>
  <c r="J146" i="3"/>
  <c r="BK134" i="3"/>
  <c r="J131" i="3"/>
  <c r="J125" i="3"/>
  <c r="BK267" i="2"/>
  <c r="J264" i="2"/>
  <c r="BK261" i="2"/>
  <c r="BK258" i="2"/>
  <c r="BK255" i="2"/>
  <c r="J252" i="2"/>
  <c r="BK248" i="2"/>
  <c r="BK245" i="2"/>
  <c r="J239" i="2"/>
  <c r="J233" i="2"/>
  <c r="J227" i="2"/>
  <c r="BK223" i="2"/>
  <c r="J221" i="2"/>
  <c r="J219" i="2"/>
  <c r="BK215" i="2"/>
  <c r="BK202" i="2"/>
  <c r="BK197" i="2"/>
  <c r="BK188" i="2"/>
  <c r="BK179" i="2"/>
  <c r="BK158" i="2"/>
  <c r="J152" i="2"/>
  <c r="J149" i="2"/>
  <c r="J145" i="2"/>
  <c r="J139" i="2"/>
  <c r="BK124" i="2"/>
  <c r="J122" i="2"/>
  <c r="J139" i="11"/>
  <c r="BK136" i="11"/>
  <c r="BK131" i="11"/>
  <c r="J128" i="11"/>
  <c r="J125" i="11"/>
  <c r="BK122" i="11"/>
  <c r="BK239" i="10"/>
  <c r="J239" i="10"/>
  <c r="J233" i="10"/>
  <c r="BK230" i="10"/>
  <c r="J220" i="10"/>
  <c r="BK217" i="10"/>
  <c r="J212" i="10"/>
  <c r="BK197" i="10"/>
  <c r="BK191" i="10"/>
  <c r="J185" i="10"/>
  <c r="BK183" i="10"/>
  <c r="J175" i="10"/>
  <c r="J172" i="10"/>
  <c r="BK166" i="10"/>
  <c r="BK155" i="10"/>
  <c r="J152" i="10"/>
  <c r="BK149" i="10"/>
  <c r="J145" i="10"/>
  <c r="BK137" i="10"/>
  <c r="J135" i="10"/>
  <c r="BK132" i="10"/>
  <c r="J124" i="10"/>
  <c r="J228" i="9"/>
  <c r="BK225" i="9"/>
  <c r="J222" i="9"/>
  <c r="BK215" i="9"/>
  <c r="BK194" i="9"/>
  <c r="BK179" i="9"/>
  <c r="BK147" i="9"/>
  <c r="J145" i="9"/>
  <c r="BK142" i="9"/>
  <c r="J139" i="9"/>
  <c r="BK133" i="9"/>
  <c r="BK131" i="9"/>
  <c r="J128" i="9"/>
  <c r="J125" i="9"/>
  <c r="BK122" i="9"/>
  <c r="BK223" i="8"/>
  <c r="J220" i="8"/>
  <c r="BK202" i="8"/>
  <c r="J200" i="8"/>
  <c r="J189" i="8"/>
  <c r="BK185" i="8"/>
  <c r="BK181" i="8"/>
  <c r="J177" i="8"/>
  <c r="BK169" i="8"/>
  <c r="BK162" i="8"/>
  <c r="BK155" i="8"/>
  <c r="J152" i="8"/>
  <c r="J150" i="8"/>
  <c r="BK143" i="8"/>
  <c r="BK128" i="8"/>
  <c r="BK122" i="8"/>
  <c r="J223" i="7"/>
  <c r="BK220" i="7"/>
  <c r="J217" i="7"/>
  <c r="J213" i="7"/>
  <c r="BK208" i="7"/>
  <c r="BK206" i="7"/>
  <c r="BK190" i="7"/>
  <c r="J184" i="7"/>
  <c r="J180" i="7"/>
  <c r="J178" i="7"/>
  <c r="BK172" i="7"/>
  <c r="BK161" i="7"/>
  <c r="BK158" i="7"/>
  <c r="BK153" i="7"/>
  <c r="J134" i="7"/>
  <c r="BK128" i="7"/>
  <c r="BK245" i="6"/>
  <c r="BK236" i="6"/>
  <c r="BK223" i="6"/>
  <c r="J217" i="6"/>
  <c r="J204" i="6"/>
  <c r="BK200" i="6"/>
  <c r="BK194" i="6"/>
  <c r="J182" i="6"/>
  <c r="BK180" i="6"/>
  <c r="J178" i="6"/>
  <c r="BK176" i="6"/>
  <c r="J174" i="6"/>
  <c r="BK165" i="6"/>
  <c r="J160" i="6"/>
  <c r="J151" i="6"/>
  <c r="J149" i="6"/>
  <c r="BK146" i="6"/>
  <c r="BK143" i="6"/>
  <c r="J141" i="6"/>
  <c r="J131" i="6"/>
  <c r="BK128" i="6"/>
  <c r="J122" i="6"/>
  <c r="BK241" i="5"/>
  <c r="BK232" i="5"/>
  <c r="J229" i="5"/>
  <c r="J216" i="5"/>
  <c r="BK214" i="5"/>
  <c r="BK210" i="5"/>
  <c r="BK207" i="5"/>
  <c r="BK205" i="5"/>
  <c r="BK202" i="5"/>
  <c r="J200" i="5"/>
  <c r="J198" i="5"/>
  <c r="BK196" i="5"/>
  <c r="BK189" i="5"/>
  <c r="J187" i="5"/>
  <c r="BK183" i="5"/>
  <c r="J181" i="5"/>
  <c r="J171" i="5"/>
  <c r="BK168" i="5"/>
  <c r="J166" i="5"/>
  <c r="BK163" i="5"/>
  <c r="BK158" i="5"/>
  <c r="BK148" i="5"/>
  <c r="J146" i="5"/>
  <c r="BK144" i="5"/>
  <c r="J141" i="5"/>
  <c r="J134" i="5"/>
  <c r="BK132" i="5"/>
  <c r="J127" i="5"/>
  <c r="J277" i="4"/>
  <c r="BK269" i="4"/>
  <c r="J265" i="4"/>
  <c r="BK255" i="4"/>
  <c r="J252" i="4"/>
  <c r="BK250" i="4"/>
  <c r="BK242" i="4"/>
  <c r="J240" i="4"/>
  <c r="J238" i="4"/>
  <c r="BK231" i="4"/>
  <c r="J222" i="4"/>
  <c r="J218" i="4"/>
  <c r="BK214" i="4"/>
  <c r="BK212" i="4"/>
  <c r="BK209" i="4"/>
  <c r="BK199" i="4"/>
  <c r="J196" i="4"/>
  <c r="BK187" i="4"/>
  <c r="BK177" i="4"/>
  <c r="BK174" i="4"/>
  <c r="J170" i="4"/>
  <c r="BK168" i="4"/>
  <c r="BK166" i="4"/>
  <c r="BK163" i="4"/>
  <c r="J158" i="4"/>
  <c r="J153" i="4"/>
  <c r="J151" i="4"/>
  <c r="J148" i="4"/>
  <c r="J146" i="4"/>
  <c r="BK133" i="4"/>
  <c r="BK131" i="4"/>
  <c r="J128" i="4"/>
  <c r="J245" i="3"/>
  <c r="BK242" i="3"/>
  <c r="J238" i="3"/>
  <c r="BK231" i="3"/>
  <c r="BK216" i="3"/>
  <c r="BK213" i="3"/>
  <c r="BK210" i="3"/>
  <c r="BK208" i="3"/>
  <c r="BK206" i="3"/>
  <c r="BK197" i="3"/>
  <c r="J195" i="3"/>
  <c r="BK187" i="3"/>
  <c r="BK185" i="3"/>
  <c r="J183" i="3"/>
  <c r="J181" i="3"/>
  <c r="BK176" i="3"/>
  <c r="BK174" i="3"/>
  <c r="J171" i="3"/>
  <c r="BK168" i="3"/>
  <c r="J165" i="3"/>
  <c r="J156" i="3"/>
  <c r="J154" i="3"/>
  <c r="BK151" i="3"/>
  <c r="BK149" i="3"/>
  <c r="BK143" i="3"/>
  <c r="BK141" i="3"/>
  <c r="BK137" i="3"/>
  <c r="BK131" i="3"/>
  <c r="BK125" i="3"/>
  <c r="J122" i="3"/>
  <c r="BK264" i="2"/>
  <c r="BK239" i="2"/>
  <c r="J237" i="2"/>
  <c r="BK233" i="2"/>
  <c r="BK227" i="2"/>
  <c r="BK225" i="2"/>
  <c r="J223" i="2"/>
  <c r="BK217" i="2"/>
  <c r="BK206" i="2"/>
  <c r="BK204" i="2"/>
  <c r="J202" i="2"/>
  <c r="J188" i="2"/>
  <c r="BK185" i="2"/>
  <c r="J182" i="2"/>
  <c r="J179" i="2"/>
  <c r="J176" i="2"/>
  <c r="BK172" i="2"/>
  <c r="J163" i="2"/>
  <c r="J161" i="2"/>
  <c r="J155" i="2"/>
  <c r="BK145" i="2"/>
  <c r="BK142" i="2"/>
  <c r="BK136" i="2"/>
  <c r="J133" i="2"/>
  <c r="J127" i="2"/>
  <c r="BK122" i="2"/>
  <c r="BK119" i="11"/>
  <c r="BK236" i="10"/>
  <c r="BK233" i="10"/>
  <c r="BK227" i="10"/>
  <c r="BK224" i="10"/>
  <c r="J217" i="10"/>
  <c r="BK212" i="10"/>
  <c r="J210" i="10"/>
  <c r="J203" i="10"/>
  <c r="BK201" i="10"/>
  <c r="J199" i="10"/>
  <c r="J197" i="10"/>
  <c r="BK194" i="10"/>
  <c r="J183" i="10"/>
  <c r="J179" i="10"/>
  <c r="J177" i="10"/>
  <c r="BK175" i="10"/>
  <c r="J168" i="10"/>
  <c r="BK162" i="10"/>
  <c r="BK159" i="10"/>
  <c r="BK152" i="10"/>
  <c r="BK143" i="10"/>
  <c r="BK135" i="10"/>
  <c r="J132" i="10"/>
  <c r="J129" i="10"/>
  <c r="J126" i="10"/>
  <c r="BK122" i="10"/>
  <c r="J231" i="9"/>
  <c r="BK222" i="9"/>
  <c r="J208" i="9"/>
  <c r="J196" i="9"/>
  <c r="BK189" i="9"/>
  <c r="BK183" i="9"/>
  <c r="J179" i="9"/>
  <c r="J177" i="9"/>
  <c r="BK175" i="9"/>
  <c r="BK173" i="9"/>
  <c r="BK171" i="9"/>
  <c r="BK169" i="9"/>
  <c r="BK167" i="9"/>
  <c r="J165" i="9"/>
  <c r="BK163" i="9"/>
  <c r="J160" i="9"/>
  <c r="J156" i="9"/>
  <c r="BK154" i="9"/>
  <c r="J135" i="9"/>
  <c r="J133" i="9"/>
  <c r="J131" i="9"/>
  <c r="BK229" i="8"/>
  <c r="BK216" i="8"/>
  <c r="J216" i="8"/>
  <c r="BK211" i="8"/>
  <c r="J197" i="8"/>
  <c r="BK194" i="8"/>
  <c r="J191" i="8"/>
  <c r="BK187" i="8"/>
  <c r="J185" i="8"/>
  <c r="BK179" i="8"/>
  <c r="J173" i="8"/>
  <c r="J169" i="8"/>
  <c r="J166" i="8"/>
  <c r="J160" i="8"/>
  <c r="BK158" i="8"/>
  <c r="J147" i="8"/>
  <c r="BK140" i="8"/>
  <c r="J137" i="8"/>
  <c r="BK133" i="8"/>
  <c r="J131" i="8"/>
  <c r="J128" i="8"/>
  <c r="J125" i="8"/>
  <c r="J122" i="8"/>
  <c r="BK229" i="7"/>
  <c r="J229" i="7"/>
  <c r="J220" i="7"/>
  <c r="BK213" i="7"/>
  <c r="BK202" i="7"/>
  <c r="J198" i="7"/>
  <c r="J195" i="7"/>
  <c r="J192" i="7"/>
  <c r="J190" i="7"/>
  <c r="BK188" i="7"/>
  <c r="BK186" i="7"/>
  <c r="BK178" i="7"/>
  <c r="J176" i="7"/>
  <c r="BK174" i="7"/>
  <c r="J163" i="7"/>
  <c r="BK150" i="7"/>
  <c r="BK148" i="7"/>
  <c r="J143" i="7"/>
  <c r="J136" i="7"/>
  <c r="J131" i="7"/>
  <c r="BK249" i="6"/>
  <c r="J249" i="6"/>
  <c r="J245" i="6"/>
  <c r="J242" i="6"/>
  <c r="BK239" i="6"/>
  <c r="J227" i="6"/>
  <c r="J223" i="6"/>
  <c r="BK215" i="6"/>
  <c r="J211" i="6"/>
  <c r="J208" i="6"/>
  <c r="BK206" i="6"/>
  <c r="J202" i="6"/>
  <c r="BK196" i="6"/>
  <c r="J194" i="6"/>
  <c r="BK187" i="6"/>
  <c r="J184" i="6"/>
  <c r="J180" i="6"/>
  <c r="J176" i="6"/>
  <c r="J172" i="6"/>
  <c r="J169" i="6"/>
  <c r="BK167" i="6"/>
  <c r="J165" i="6"/>
  <c r="J155" i="6"/>
  <c r="BK149" i="6"/>
  <c r="BK136" i="6"/>
  <c r="J134" i="6"/>
  <c r="BK122" i="6"/>
  <c r="BK244" i="5"/>
  <c r="J244" i="5"/>
  <c r="J238" i="5"/>
  <c r="BK235" i="5"/>
  <c r="J232" i="5"/>
  <c r="J226" i="5"/>
  <c r="BK222" i="5"/>
  <c r="J214" i="5"/>
  <c r="J210" i="5"/>
  <c r="J202" i="5"/>
  <c r="BK191" i="5"/>
  <c r="BK187" i="5"/>
  <c r="BK185" i="5"/>
  <c r="J173" i="5"/>
  <c r="J161" i="5"/>
  <c r="J158" i="5"/>
  <c r="BK153" i="5"/>
  <c r="J151" i="5"/>
  <c r="J148" i="5"/>
  <c r="J144" i="5"/>
  <c r="BK141" i="5"/>
  <c r="J138" i="5"/>
  <c r="J129" i="5"/>
  <c r="BK124" i="5"/>
  <c r="J122" i="5"/>
  <c r="BK273" i="4"/>
  <c r="BK261" i="4"/>
  <c r="BK252" i="4"/>
  <c r="J246" i="4"/>
  <c r="J242" i="4"/>
  <c r="BK238" i="4"/>
  <c r="J236" i="4"/>
  <c r="J233" i="4"/>
  <c r="J229" i="4"/>
  <c r="BK227" i="4"/>
  <c r="BK225" i="4"/>
  <c r="J220" i="4"/>
  <c r="J214" i="4"/>
  <c r="J207" i="4"/>
  <c r="BK204" i="4"/>
  <c r="J202" i="4"/>
  <c r="J199" i="4"/>
  <c r="BK196" i="4"/>
  <c r="BK194" i="4"/>
  <c r="J192" i="4"/>
  <c r="J187" i="4"/>
  <c r="J185" i="4"/>
  <c r="BK182" i="4"/>
  <c r="J179" i="4"/>
  <c r="J172" i="4"/>
  <c r="J168" i="4"/>
  <c r="J163" i="4"/>
  <c r="BK161" i="4"/>
  <c r="J144" i="4"/>
  <c r="BK141" i="4"/>
  <c r="BK128" i="4"/>
  <c r="J125" i="4"/>
  <c r="J213" i="3"/>
  <c r="J203" i="3"/>
  <c r="BK199" i="3"/>
  <c r="BK195" i="3"/>
  <c r="J193" i="3"/>
  <c r="J179" i="3"/>
  <c r="J174" i="3"/>
  <c r="J168" i="3"/>
  <c r="BK162" i="3"/>
  <c r="J159" i="3"/>
  <c r="BK156" i="3"/>
  <c r="BK146" i="3"/>
  <c r="J143" i="3"/>
  <c r="J141" i="3"/>
  <c r="J137" i="3"/>
  <c r="J128" i="3"/>
  <c r="BK270" i="2"/>
  <c r="J270" i="2"/>
  <c r="J267" i="2"/>
  <c r="BK252" i="2"/>
  <c r="J248" i="2"/>
  <c r="J230" i="2"/>
  <c r="J225" i="2"/>
  <c r="BK221" i="2"/>
  <c r="BK212" i="2"/>
  <c r="BK209" i="2"/>
  <c r="J199" i="2"/>
  <c r="J197" i="2"/>
  <c r="J195" i="2"/>
  <c r="J191" i="2"/>
  <c r="J185" i="2"/>
  <c r="BK182" i="2"/>
  <c r="BK176" i="2"/>
  <c r="J172" i="2"/>
  <c r="J169" i="2"/>
  <c r="J167" i="2"/>
  <c r="J158" i="2"/>
  <c r="BK155" i="2"/>
  <c r="J142" i="2"/>
  <c r="J130" i="2"/>
  <c r="J124" i="2"/>
  <c r="BK121" i="2" l="1"/>
  <c r="BK120" i="2" s="1"/>
  <c r="J120" i="2" s="1"/>
  <c r="J97" i="2" s="1"/>
  <c r="T232" i="2"/>
  <c r="R121" i="3"/>
  <c r="R120" i="3" s="1"/>
  <c r="T212" i="3"/>
  <c r="BK121" i="4"/>
  <c r="BK120" i="4" s="1"/>
  <c r="J120" i="4" s="1"/>
  <c r="J97" i="4" s="1"/>
  <c r="R245" i="4"/>
  <c r="BK121" i="5"/>
  <c r="BK120" i="5" s="1"/>
  <c r="J120" i="5" s="1"/>
  <c r="J97" i="5" s="1"/>
  <c r="P209" i="5"/>
  <c r="T121" i="6"/>
  <c r="T120" i="6" s="1"/>
  <c r="P210" i="6"/>
  <c r="T121" i="7"/>
  <c r="T120" i="7" s="1"/>
  <c r="R201" i="7"/>
  <c r="BK121" i="8"/>
  <c r="BK120" i="8" s="1"/>
  <c r="J120" i="8" s="1"/>
  <c r="J97" i="8" s="1"/>
  <c r="R204" i="8"/>
  <c r="P121" i="9"/>
  <c r="P120" i="9" s="1"/>
  <c r="BK203" i="9"/>
  <c r="J203" i="9"/>
  <c r="J99" i="9"/>
  <c r="R121" i="10"/>
  <c r="R120" i="10" s="1"/>
  <c r="BK205" i="10"/>
  <c r="J205" i="10" s="1"/>
  <c r="J99" i="10" s="1"/>
  <c r="BK118" i="11"/>
  <c r="BK117" i="11"/>
  <c r="J117" i="11" s="1"/>
  <c r="J96" i="11" s="1"/>
  <c r="P121" i="2"/>
  <c r="P120" i="2"/>
  <c r="P119" i="2" s="1"/>
  <c r="AU95" i="1" s="1"/>
  <c r="P232" i="2"/>
  <c r="BK121" i="3"/>
  <c r="J121" i="3" s="1"/>
  <c r="J98" i="3" s="1"/>
  <c r="R212" i="3"/>
  <c r="P121" i="4"/>
  <c r="P120" i="4" s="1"/>
  <c r="T245" i="4"/>
  <c r="T121" i="5"/>
  <c r="T120" i="5"/>
  <c r="T119" i="5" s="1"/>
  <c r="T209" i="5"/>
  <c r="R121" i="6"/>
  <c r="R120" i="6"/>
  <c r="BK210" i="6"/>
  <c r="J210" i="6" s="1"/>
  <c r="J99" i="6" s="1"/>
  <c r="P121" i="7"/>
  <c r="P120" i="7" s="1"/>
  <c r="P119" i="7" s="1"/>
  <c r="AU100" i="1" s="1"/>
  <c r="P201" i="7"/>
  <c r="R121" i="8"/>
  <c r="R120" i="8" s="1"/>
  <c r="R119" i="8" s="1"/>
  <c r="P204" i="8"/>
  <c r="T121" i="9"/>
  <c r="T120" i="9" s="1"/>
  <c r="P203" i="9"/>
  <c r="T121" i="10"/>
  <c r="T120" i="10" s="1"/>
  <c r="P205" i="10"/>
  <c r="P118" i="11"/>
  <c r="P117" i="11"/>
  <c r="AU104" i="1" s="1"/>
  <c r="R121" i="2"/>
  <c r="R120" i="2"/>
  <c r="R119" i="2"/>
  <c r="R232" i="2"/>
  <c r="T121" i="3"/>
  <c r="T120" i="3"/>
  <c r="T119" i="3"/>
  <c r="BK212" i="3"/>
  <c r="J212" i="3" s="1"/>
  <c r="J99" i="3" s="1"/>
  <c r="R121" i="4"/>
  <c r="R120" i="4" s="1"/>
  <c r="R119" i="4" s="1"/>
  <c r="BK245" i="4"/>
  <c r="J245" i="4"/>
  <c r="J99" i="4" s="1"/>
  <c r="P121" i="5"/>
  <c r="P120" i="5" s="1"/>
  <c r="P119" i="5" s="1"/>
  <c r="AU98" i="1" s="1"/>
  <c r="BK209" i="5"/>
  <c r="J209" i="5" s="1"/>
  <c r="J99" i="5" s="1"/>
  <c r="BK121" i="6"/>
  <c r="BK120" i="6" s="1"/>
  <c r="BK119" i="6" s="1"/>
  <c r="J119" i="6" s="1"/>
  <c r="J30" i="6" s="1"/>
  <c r="AG99" i="1" s="1"/>
  <c r="T210" i="6"/>
  <c r="BK121" i="7"/>
  <c r="BK120" i="7" s="1"/>
  <c r="BK119" i="7" s="1"/>
  <c r="J119" i="7" s="1"/>
  <c r="J96" i="7" s="1"/>
  <c r="BK201" i="7"/>
  <c r="J201" i="7"/>
  <c r="J99" i="7" s="1"/>
  <c r="P121" i="8"/>
  <c r="P120" i="8" s="1"/>
  <c r="P119" i="8" s="1"/>
  <c r="AU101" i="1" s="1"/>
  <c r="T204" i="8"/>
  <c r="R121" i="9"/>
  <c r="R120" i="9"/>
  <c r="R119" i="9" s="1"/>
  <c r="R203" i="9"/>
  <c r="BK121" i="10"/>
  <c r="J121" i="10"/>
  <c r="J98" i="10" s="1"/>
  <c r="R205" i="10"/>
  <c r="R118" i="11"/>
  <c r="R117" i="11"/>
  <c r="T121" i="2"/>
  <c r="T120" i="2" s="1"/>
  <c r="T119" i="2" s="1"/>
  <c r="BK232" i="2"/>
  <c r="J232" i="2" s="1"/>
  <c r="J99" i="2" s="1"/>
  <c r="P121" i="3"/>
  <c r="P120" i="3"/>
  <c r="P212" i="3"/>
  <c r="T121" i="4"/>
  <c r="T120" i="4" s="1"/>
  <c r="T119" i="4" s="1"/>
  <c r="P245" i="4"/>
  <c r="R121" i="5"/>
  <c r="R120" i="5" s="1"/>
  <c r="R209" i="5"/>
  <c r="P121" i="6"/>
  <c r="P120" i="6" s="1"/>
  <c r="P119" i="6" s="1"/>
  <c r="AU99" i="1" s="1"/>
  <c r="R210" i="6"/>
  <c r="R121" i="7"/>
  <c r="R120" i="7" s="1"/>
  <c r="R119" i="7" s="1"/>
  <c r="T201" i="7"/>
  <c r="T121" i="8"/>
  <c r="T120" i="8" s="1"/>
  <c r="T119" i="8" s="1"/>
  <c r="BK204" i="8"/>
  <c r="J204" i="8" s="1"/>
  <c r="J99" i="8" s="1"/>
  <c r="BK121" i="9"/>
  <c r="J121" i="9"/>
  <c r="J98" i="9" s="1"/>
  <c r="T203" i="9"/>
  <c r="P121" i="10"/>
  <c r="P120" i="10"/>
  <c r="P119" i="10" s="1"/>
  <c r="AU103" i="1" s="1"/>
  <c r="T205" i="10"/>
  <c r="T118" i="11"/>
  <c r="T117" i="11" s="1"/>
  <c r="J91" i="2"/>
  <c r="J92" i="2"/>
  <c r="BE122" i="2"/>
  <c r="BE127" i="2"/>
  <c r="BE133" i="2"/>
  <c r="BE149" i="2"/>
  <c r="BE158" i="2"/>
  <c r="BE182" i="2"/>
  <c r="BE185" i="2"/>
  <c r="BE188" i="2"/>
  <c r="BE199" i="2"/>
  <c r="BE202" i="2"/>
  <c r="BE204" i="2"/>
  <c r="BE217" i="2"/>
  <c r="BE230" i="2"/>
  <c r="BE233" i="2"/>
  <c r="BE237" i="2"/>
  <c r="BE252" i="2"/>
  <c r="BE270" i="2"/>
  <c r="F92" i="3"/>
  <c r="J113" i="3"/>
  <c r="J116" i="3"/>
  <c r="BE122" i="3"/>
  <c r="BE128" i="3"/>
  <c r="BE134" i="3"/>
  <c r="BE143" i="3"/>
  <c r="BE149" i="3"/>
  <c r="BE183" i="3"/>
  <c r="BE187" i="3"/>
  <c r="BE208" i="3"/>
  <c r="BE216" i="3"/>
  <c r="BE222" i="3"/>
  <c r="BE227" i="3"/>
  <c r="BE231" i="3"/>
  <c r="BE234" i="3"/>
  <c r="BE238" i="3"/>
  <c r="J89" i="4"/>
  <c r="J92" i="4"/>
  <c r="F116" i="4"/>
  <c r="BE133" i="4"/>
  <c r="BE136" i="4"/>
  <c r="BE146" i="4"/>
  <c r="BE148" i="4"/>
  <c r="BE151" i="4"/>
  <c r="BE153" i="4"/>
  <c r="BE177" i="4"/>
  <c r="BE187" i="4"/>
  <c r="BE207" i="4"/>
  <c r="BE209" i="4"/>
  <c r="BE212" i="4"/>
  <c r="BE214" i="4"/>
  <c r="BE216" i="4"/>
  <c r="BE242" i="4"/>
  <c r="BE250" i="4"/>
  <c r="BE255" i="4"/>
  <c r="BE265" i="4"/>
  <c r="F92" i="5"/>
  <c r="J113" i="5"/>
  <c r="J116" i="5"/>
  <c r="BE161" i="5"/>
  <c r="BE166" i="5"/>
  <c r="BE168" i="5"/>
  <c r="BE175" i="5"/>
  <c r="BE179" i="5"/>
  <c r="BE183" i="5"/>
  <c r="BE189" i="5"/>
  <c r="BE198" i="5"/>
  <c r="BE205" i="5"/>
  <c r="BE226" i="5"/>
  <c r="BE241" i="5"/>
  <c r="BE244" i="5"/>
  <c r="J91" i="6"/>
  <c r="BE124" i="6"/>
  <c r="BE126" i="6"/>
  <c r="BE128" i="6"/>
  <c r="BE131" i="6"/>
  <c r="BE138" i="6"/>
  <c r="BE146" i="6"/>
  <c r="BE149" i="6"/>
  <c r="BE151" i="6"/>
  <c r="BE158" i="6"/>
  <c r="BE160" i="6"/>
  <c r="BE178" i="6"/>
  <c r="BE230" i="6"/>
  <c r="BE233" i="6"/>
  <c r="BE245" i="6"/>
  <c r="BE249" i="6"/>
  <c r="J91" i="7"/>
  <c r="E109" i="7"/>
  <c r="BE128" i="7"/>
  <c r="BE131" i="7"/>
  <c r="BE134" i="7"/>
  <c r="BE140" i="7"/>
  <c r="BE143" i="7"/>
  <c r="BE153" i="7"/>
  <c r="BE155" i="7"/>
  <c r="BE169" i="7"/>
  <c r="BE180" i="7"/>
  <c r="BE182" i="7"/>
  <c r="BE184" i="7"/>
  <c r="BE202" i="7"/>
  <c r="BE220" i="7"/>
  <c r="BE226" i="7"/>
  <c r="BE229" i="7"/>
  <c r="E109" i="8"/>
  <c r="J113" i="8"/>
  <c r="J116" i="8"/>
  <c r="BE143" i="8"/>
  <c r="BE150" i="8"/>
  <c r="BE175" i="8"/>
  <c r="BE183" i="8"/>
  <c r="BE197" i="8"/>
  <c r="BE205" i="8"/>
  <c r="BE216" i="8"/>
  <c r="BE220" i="8"/>
  <c r="J89" i="9"/>
  <c r="E109" i="9"/>
  <c r="BE125" i="9"/>
  <c r="BE131" i="9"/>
  <c r="BE139" i="9"/>
  <c r="BE142" i="9"/>
  <c r="BE147" i="9"/>
  <c r="BE152" i="9"/>
  <c r="BE179" i="9"/>
  <c r="BE194" i="9"/>
  <c r="BE196" i="9"/>
  <c r="BE200" i="9"/>
  <c r="BE204" i="9"/>
  <c r="BE210" i="9"/>
  <c r="BE215" i="9"/>
  <c r="E85" i="10"/>
  <c r="J116" i="10"/>
  <c r="BE145" i="10"/>
  <c r="BE155" i="10"/>
  <c r="BE162" i="10"/>
  <c r="BE166" i="10"/>
  <c r="BE177" i="10"/>
  <c r="BE183" i="10"/>
  <c r="BE187" i="10"/>
  <c r="BE189" i="10"/>
  <c r="BE206" i="10"/>
  <c r="BE227" i="10"/>
  <c r="E85" i="11"/>
  <c r="J92" i="11"/>
  <c r="BE119" i="11"/>
  <c r="BE122" i="11"/>
  <c r="E85" i="2"/>
  <c r="BE139" i="2"/>
  <c r="BE145" i="2"/>
  <c r="BE152" i="2"/>
  <c r="BE155" i="2"/>
  <c r="BE163" i="2"/>
  <c r="BE195" i="2"/>
  <c r="BE197" i="2"/>
  <c r="BE239" i="2"/>
  <c r="BE248" i="2"/>
  <c r="BE255" i="2"/>
  <c r="BE264" i="2"/>
  <c r="BE267" i="2"/>
  <c r="E85" i="3"/>
  <c r="BE131" i="3"/>
  <c r="BE146" i="3"/>
  <c r="BE159" i="3"/>
  <c r="BE176" i="3"/>
  <c r="BE189" i="3"/>
  <c r="BE191" i="3"/>
  <c r="BE199" i="3"/>
  <c r="BE201" i="3"/>
  <c r="BE220" i="3"/>
  <c r="E85" i="4"/>
  <c r="J115" i="4"/>
  <c r="BE122" i="4"/>
  <c r="BE138" i="4"/>
  <c r="BE155" i="4"/>
  <c r="BE158" i="4"/>
  <c r="BE161" i="4"/>
  <c r="BE179" i="4"/>
  <c r="BE189" i="4"/>
  <c r="BE202" i="4"/>
  <c r="BE218" i="4"/>
  <c r="BE233" i="4"/>
  <c r="BE273" i="4"/>
  <c r="BE122" i="5"/>
  <c r="BE127" i="5"/>
  <c r="BE151" i="5"/>
  <c r="BE153" i="5"/>
  <c r="BE177" i="5"/>
  <c r="BE216" i="5"/>
  <c r="BE222" i="5"/>
  <c r="BE229" i="5"/>
  <c r="BE238" i="5"/>
  <c r="J89" i="6"/>
  <c r="F92" i="6"/>
  <c r="BE122" i="6"/>
  <c r="BE136" i="6"/>
  <c r="BE153" i="6"/>
  <c r="BE155" i="6"/>
  <c r="BE169" i="6"/>
  <c r="BE184" i="6"/>
  <c r="BE187" i="6"/>
  <c r="BE189" i="6"/>
  <c r="BE200" i="6"/>
  <c r="BE206" i="6"/>
  <c r="BE227" i="6"/>
  <c r="BE239" i="6"/>
  <c r="J116" i="7"/>
  <c r="BE146" i="7"/>
  <c r="BE150" i="7"/>
  <c r="BE163" i="7"/>
  <c r="BE174" i="7"/>
  <c r="BE186" i="7"/>
  <c r="BE188" i="7"/>
  <c r="BE195" i="7"/>
  <c r="F92" i="8"/>
  <c r="BE145" i="8"/>
  <c r="BE155" i="8"/>
  <c r="BE158" i="8"/>
  <c r="BE173" i="8"/>
  <c r="BE191" i="8"/>
  <c r="BE202" i="8"/>
  <c r="BE209" i="8"/>
  <c r="BE211" i="8"/>
  <c r="BE226" i="8"/>
  <c r="J92" i="9"/>
  <c r="BE149" i="9"/>
  <c r="BE154" i="9"/>
  <c r="BE160" i="9"/>
  <c r="BE165" i="9"/>
  <c r="BE169" i="9"/>
  <c r="BE171" i="9"/>
  <c r="BE175" i="9"/>
  <c r="BE181" i="9"/>
  <c r="BE183" i="9"/>
  <c r="BE186" i="9"/>
  <c r="BE198" i="9"/>
  <c r="J89" i="10"/>
  <c r="F116" i="10"/>
  <c r="BE124" i="10"/>
  <c r="BE126" i="10"/>
  <c r="BE135" i="10"/>
  <c r="BE137" i="10"/>
  <c r="BE140" i="10"/>
  <c r="BE157" i="10"/>
  <c r="BE164" i="10"/>
  <c r="BE168" i="10"/>
  <c r="BE172" i="10"/>
  <c r="BE179" i="10"/>
  <c r="BE185" i="10"/>
  <c r="BE194" i="10"/>
  <c r="BE199" i="10"/>
  <c r="BE201" i="10"/>
  <c r="BE203" i="10"/>
  <c r="BE236" i="10"/>
  <c r="BE239" i="10"/>
  <c r="J91" i="11"/>
  <c r="J111" i="11"/>
  <c r="BE133" i="11"/>
  <c r="BE136" i="11"/>
  <c r="BE142" i="11"/>
  <c r="J89" i="2"/>
  <c r="F116" i="2"/>
  <c r="BE130" i="2"/>
  <c r="BE136" i="2"/>
  <c r="BE161" i="2"/>
  <c r="BE167" i="2"/>
  <c r="BE191" i="2"/>
  <c r="BE206" i="2"/>
  <c r="BE209" i="2"/>
  <c r="BE212" i="2"/>
  <c r="BE215" i="2"/>
  <c r="BE223" i="2"/>
  <c r="BE227" i="2"/>
  <c r="BE137" i="3"/>
  <c r="BE141" i="3"/>
  <c r="BE156" i="3"/>
  <c r="BE193" i="3"/>
  <c r="BE195" i="3"/>
  <c r="BE197" i="3"/>
  <c r="BE203" i="3"/>
  <c r="BE206" i="3"/>
  <c r="BE213" i="3"/>
  <c r="BE125" i="4"/>
  <c r="BE128" i="4"/>
  <c r="BE131" i="4"/>
  <c r="BE141" i="4"/>
  <c r="BE144" i="4"/>
  <c r="BE163" i="4"/>
  <c r="BE166" i="4"/>
  <c r="BE182" i="4"/>
  <c r="BE185" i="4"/>
  <c r="BE194" i="4"/>
  <c r="BE199" i="4"/>
  <c r="BE220" i="4"/>
  <c r="BE222" i="4"/>
  <c r="BE225" i="4"/>
  <c r="BE227" i="4"/>
  <c r="BE238" i="4"/>
  <c r="BE240" i="4"/>
  <c r="BE246" i="4"/>
  <c r="BE252" i="4"/>
  <c r="BE269" i="4"/>
  <c r="BE277" i="4"/>
  <c r="BE285" i="4"/>
  <c r="BE289" i="4"/>
  <c r="E85" i="5"/>
  <c r="J91" i="5"/>
  <c r="BE129" i="5"/>
  <c r="BE132" i="5"/>
  <c r="BE138" i="5"/>
  <c r="BE141" i="5"/>
  <c r="BE148" i="5"/>
  <c r="BE163" i="5"/>
  <c r="BE185" i="5"/>
  <c r="BE200" i="5"/>
  <c r="BE202" i="5"/>
  <c r="BE207" i="5"/>
  <c r="BE210" i="5"/>
  <c r="BE214" i="5"/>
  <c r="BE232" i="5"/>
  <c r="BE235" i="5"/>
  <c r="E85" i="6"/>
  <c r="J92" i="6"/>
  <c r="BE134" i="6"/>
  <c r="BE141" i="6"/>
  <c r="BE143" i="6"/>
  <c r="BE162" i="6"/>
  <c r="BE174" i="6"/>
  <c r="BE176" i="6"/>
  <c r="BE180" i="6"/>
  <c r="BE182" i="6"/>
  <c r="BE191" i="6"/>
  <c r="BE194" i="6"/>
  <c r="BE204" i="6"/>
  <c r="BE236" i="6"/>
  <c r="J113" i="7"/>
  <c r="BE148" i="7"/>
  <c r="BE165" i="7"/>
  <c r="BE176" i="7"/>
  <c r="BE190" i="7"/>
  <c r="BE206" i="7"/>
  <c r="BE213" i="7"/>
  <c r="BE217" i="7"/>
  <c r="BE223" i="7"/>
  <c r="J115" i="8"/>
  <c r="BE122" i="8"/>
  <c r="BE137" i="8"/>
  <c r="BE140" i="8"/>
  <c r="BE147" i="8"/>
  <c r="BE152" i="8"/>
  <c r="BE160" i="8"/>
  <c r="BE162" i="8"/>
  <c r="BE169" i="8"/>
  <c r="BE200" i="8"/>
  <c r="BE223" i="8"/>
  <c r="BE229" i="8"/>
  <c r="F116" i="9"/>
  <c r="BE133" i="9"/>
  <c r="BE135" i="9"/>
  <c r="BE145" i="9"/>
  <c r="BE163" i="9"/>
  <c r="BE167" i="9"/>
  <c r="BE173" i="9"/>
  <c r="BE177" i="9"/>
  <c r="BE189" i="9"/>
  <c r="BE192" i="9"/>
  <c r="BE208" i="9"/>
  <c r="BE219" i="9"/>
  <c r="BE225" i="9"/>
  <c r="BE228" i="9"/>
  <c r="BE231" i="9"/>
  <c r="J115" i="10"/>
  <c r="BE122" i="10"/>
  <c r="BE132" i="10"/>
  <c r="BE149" i="10"/>
  <c r="BE181" i="10"/>
  <c r="BE197" i="10"/>
  <c r="BE212" i="10"/>
  <c r="BE217" i="10"/>
  <c r="F92" i="11"/>
  <c r="BE125" i="11"/>
  <c r="BE124" i="2"/>
  <c r="BE142" i="2"/>
  <c r="BE169" i="2"/>
  <c r="BE172" i="2"/>
  <c r="BE176" i="2"/>
  <c r="BE179" i="2"/>
  <c r="BE219" i="2"/>
  <c r="BE221" i="2"/>
  <c r="BE225" i="2"/>
  <c r="BE245" i="2"/>
  <c r="BE258" i="2"/>
  <c r="BE261" i="2"/>
  <c r="J91" i="3"/>
  <c r="BE125" i="3"/>
  <c r="BE151" i="3"/>
  <c r="BE154" i="3"/>
  <c r="BE162" i="3"/>
  <c r="BE165" i="3"/>
  <c r="BE168" i="3"/>
  <c r="BE171" i="3"/>
  <c r="BE174" i="3"/>
  <c r="BE179" i="3"/>
  <c r="BE181" i="3"/>
  <c r="BE185" i="3"/>
  <c r="BE210" i="3"/>
  <c r="BE242" i="3"/>
  <c r="BE245" i="3"/>
  <c r="BE248" i="3"/>
  <c r="BE168" i="4"/>
  <c r="BE170" i="4"/>
  <c r="BE172" i="4"/>
  <c r="BE174" i="4"/>
  <c r="BE192" i="4"/>
  <c r="BE196" i="4"/>
  <c r="BE204" i="4"/>
  <c r="BE229" i="4"/>
  <c r="BE231" i="4"/>
  <c r="BE236" i="4"/>
  <c r="BE261" i="4"/>
  <c r="BE281" i="4"/>
  <c r="BE124" i="5"/>
  <c r="BE134" i="5"/>
  <c r="BE144" i="5"/>
  <c r="BE146" i="5"/>
  <c r="BE155" i="5"/>
  <c r="BE158" i="5"/>
  <c r="BE171" i="5"/>
  <c r="BE173" i="5"/>
  <c r="BE181" i="5"/>
  <c r="BE187" i="5"/>
  <c r="BE191" i="5"/>
  <c r="BE194" i="5"/>
  <c r="BE196" i="5"/>
  <c r="BE165" i="6"/>
  <c r="BE167" i="6"/>
  <c r="BE172" i="6"/>
  <c r="BE196" i="6"/>
  <c r="BE202" i="6"/>
  <c r="BE208" i="6"/>
  <c r="BE211" i="6"/>
  <c r="BE215" i="6"/>
  <c r="BE217" i="6"/>
  <c r="BE223" i="6"/>
  <c r="BE242" i="6"/>
  <c r="F92" i="7"/>
  <c r="BE122" i="7"/>
  <c r="BE125" i="7"/>
  <c r="BE136" i="7"/>
  <c r="BE158" i="7"/>
  <c r="BE161" i="7"/>
  <c r="BE172" i="7"/>
  <c r="BE178" i="7"/>
  <c r="BE192" i="7"/>
  <c r="BE198" i="7"/>
  <c r="BE208" i="7"/>
  <c r="BE125" i="8"/>
  <c r="BE128" i="8"/>
  <c r="BE131" i="8"/>
  <c r="BE133" i="8"/>
  <c r="BE166" i="8"/>
  <c r="BE171" i="8"/>
  <c r="BE177" i="8"/>
  <c r="BE179" i="8"/>
  <c r="BE181" i="8"/>
  <c r="BE185" i="8"/>
  <c r="BE187" i="8"/>
  <c r="BE189" i="8"/>
  <c r="BE194" i="8"/>
  <c r="BE232" i="8"/>
  <c r="J91" i="9"/>
  <c r="BE122" i="9"/>
  <c r="BE128" i="9"/>
  <c r="BE156" i="9"/>
  <c r="BE222" i="9"/>
  <c r="BE129" i="10"/>
  <c r="BE143" i="10"/>
  <c r="BE152" i="10"/>
  <c r="BE159" i="10"/>
  <c r="BE175" i="10"/>
  <c r="BE191" i="10"/>
  <c r="BE210" i="10"/>
  <c r="BE220" i="10"/>
  <c r="BE224" i="10"/>
  <c r="BE230" i="10"/>
  <c r="BE233" i="10"/>
  <c r="BE128" i="11"/>
  <c r="BE131" i="11"/>
  <c r="BE139" i="11"/>
  <c r="F36" i="2"/>
  <c r="BC95" i="1"/>
  <c r="J34" i="4"/>
  <c r="AW97" i="1" s="1"/>
  <c r="F36" i="9"/>
  <c r="BC102" i="1"/>
  <c r="F34" i="3"/>
  <c r="BA96" i="1" s="1"/>
  <c r="F35" i="4"/>
  <c r="BB97" i="1" s="1"/>
  <c r="F35" i="8"/>
  <c r="BB101" i="1" s="1"/>
  <c r="F35" i="2"/>
  <c r="BB95" i="1" s="1"/>
  <c r="F34" i="8"/>
  <c r="BA101" i="1" s="1"/>
  <c r="F34" i="4"/>
  <c r="BA97" i="1" s="1"/>
  <c r="F37" i="4"/>
  <c r="BD97" i="1" s="1"/>
  <c r="J34" i="6"/>
  <c r="AW99" i="1" s="1"/>
  <c r="J34" i="10"/>
  <c r="AW103" i="1" s="1"/>
  <c r="F37" i="6"/>
  <c r="BD99" i="1" s="1"/>
  <c r="F37" i="8"/>
  <c r="BD101" i="1" s="1"/>
  <c r="F34" i="10"/>
  <c r="BA103" i="1" s="1"/>
  <c r="F37" i="2"/>
  <c r="BD95" i="1" s="1"/>
  <c r="F37" i="3"/>
  <c r="BD96" i="1" s="1"/>
  <c r="F36" i="5"/>
  <c r="BC98" i="1" s="1"/>
  <c r="F34" i="6"/>
  <c r="BA99" i="1" s="1"/>
  <c r="F37" i="9"/>
  <c r="BD102" i="1" s="1"/>
  <c r="J34" i="3"/>
  <c r="AW96" i="1" s="1"/>
  <c r="J34" i="5"/>
  <c r="AW98" i="1" s="1"/>
  <c r="F35" i="6"/>
  <c r="BB99" i="1" s="1"/>
  <c r="J34" i="2"/>
  <c r="AW95" i="1" s="1"/>
  <c r="J34" i="7"/>
  <c r="AW100" i="1" s="1"/>
  <c r="J34" i="8"/>
  <c r="AW101" i="1" s="1"/>
  <c r="F34" i="9"/>
  <c r="BA102" i="1" s="1"/>
  <c r="F36" i="10"/>
  <c r="BC103" i="1" s="1"/>
  <c r="F36" i="6"/>
  <c r="BC99" i="1" s="1"/>
  <c r="F37" i="10"/>
  <c r="BD103" i="1" s="1"/>
  <c r="F34" i="5"/>
  <c r="BA98" i="1" s="1"/>
  <c r="F34" i="7"/>
  <c r="BA100" i="1" s="1"/>
  <c r="F36" i="8"/>
  <c r="BC101" i="1" s="1"/>
  <c r="F35" i="10"/>
  <c r="BB103" i="1" s="1"/>
  <c r="F35" i="3"/>
  <c r="BB96" i="1" s="1"/>
  <c r="F35" i="5"/>
  <c r="BB98" i="1" s="1"/>
  <c r="J34" i="11"/>
  <c r="AW104" i="1" s="1"/>
  <c r="F35" i="11"/>
  <c r="BB104" i="1" s="1"/>
  <c r="F37" i="11"/>
  <c r="BD104" i="1" s="1"/>
  <c r="F36" i="3"/>
  <c r="BC96" i="1" s="1"/>
  <c r="F37" i="5"/>
  <c r="BD98" i="1" s="1"/>
  <c r="F36" i="7"/>
  <c r="BC100" i="1" s="1"/>
  <c r="F34" i="2"/>
  <c r="BA95" i="1" s="1"/>
  <c r="F37" i="7"/>
  <c r="BD100" i="1" s="1"/>
  <c r="F36" i="4"/>
  <c r="BC97" i="1" s="1"/>
  <c r="F35" i="7"/>
  <c r="BB100" i="1" s="1"/>
  <c r="J34" i="9"/>
  <c r="AW102" i="1" s="1"/>
  <c r="F34" i="11"/>
  <c r="BA104" i="1" s="1"/>
  <c r="F35" i="9"/>
  <c r="BB102" i="1" s="1"/>
  <c r="F36" i="11"/>
  <c r="BC104" i="1" s="1"/>
  <c r="T119" i="10" l="1"/>
  <c r="P119" i="9"/>
  <c r="AU102" i="1"/>
  <c r="P119" i="4"/>
  <c r="AU97" i="1"/>
  <c r="T119" i="7"/>
  <c r="R119" i="3"/>
  <c r="R119" i="5"/>
  <c r="P119" i="3"/>
  <c r="AU96" i="1" s="1"/>
  <c r="T119" i="9"/>
  <c r="R119" i="6"/>
  <c r="R119" i="10"/>
  <c r="T119" i="6"/>
  <c r="J121" i="2"/>
  <c r="J98" i="2" s="1"/>
  <c r="J121" i="4"/>
  <c r="J98" i="4" s="1"/>
  <c r="J121" i="5"/>
  <c r="J98" i="5" s="1"/>
  <c r="BK119" i="8"/>
  <c r="J119" i="8" s="1"/>
  <c r="J30" i="8" s="1"/>
  <c r="AG101" i="1" s="1"/>
  <c r="J121" i="8"/>
  <c r="J98" i="8" s="1"/>
  <c r="J118" i="11"/>
  <c r="J97" i="11" s="1"/>
  <c r="BK120" i="3"/>
  <c r="J120" i="3" s="1"/>
  <c r="J97" i="3" s="1"/>
  <c r="BK119" i="5"/>
  <c r="J119" i="5"/>
  <c r="J96" i="6"/>
  <c r="J120" i="6"/>
  <c r="J97" i="6" s="1"/>
  <c r="BK119" i="2"/>
  <c r="J119" i="2" s="1"/>
  <c r="J96" i="2" s="1"/>
  <c r="J121" i="6"/>
  <c r="J98" i="6"/>
  <c r="J120" i="7"/>
  <c r="J97" i="7"/>
  <c r="J121" i="7"/>
  <c r="J98" i="7"/>
  <c r="BK120" i="10"/>
  <c r="BK119" i="10"/>
  <c r="J119" i="10" s="1"/>
  <c r="J30" i="10" s="1"/>
  <c r="AG103" i="1" s="1"/>
  <c r="AN103" i="1" s="1"/>
  <c r="BK119" i="4"/>
  <c r="J119" i="4" s="1"/>
  <c r="J96" i="4" s="1"/>
  <c r="BK120" i="9"/>
  <c r="BK119" i="9"/>
  <c r="J119" i="9" s="1"/>
  <c r="J30" i="9" s="1"/>
  <c r="AG102" i="1" s="1"/>
  <c r="J30" i="5"/>
  <c r="AG98" i="1" s="1"/>
  <c r="J30" i="7"/>
  <c r="AG100" i="1" s="1"/>
  <c r="BD94" i="1"/>
  <c r="W33" i="1" s="1"/>
  <c r="BC94" i="1"/>
  <c r="AY94" i="1" s="1"/>
  <c r="J33" i="4"/>
  <c r="AV97" i="1" s="1"/>
  <c r="AT97" i="1" s="1"/>
  <c r="J33" i="5"/>
  <c r="AV98" i="1"/>
  <c r="AT98" i="1" s="1"/>
  <c r="BA94" i="1"/>
  <c r="W30" i="1"/>
  <c r="J33" i="3"/>
  <c r="AV96" i="1" s="1"/>
  <c r="AT96" i="1" s="1"/>
  <c r="F33" i="10"/>
  <c r="AZ103" i="1"/>
  <c r="J30" i="11"/>
  <c r="AG104" i="1"/>
  <c r="F33" i="4"/>
  <c r="AZ97" i="1" s="1"/>
  <c r="F33" i="8"/>
  <c r="AZ101" i="1" s="1"/>
  <c r="F33" i="9"/>
  <c r="AZ102" i="1" s="1"/>
  <c r="J33" i="6"/>
  <c r="AV99" i="1" s="1"/>
  <c r="AT99" i="1" s="1"/>
  <c r="BB94" i="1"/>
  <c r="AX94" i="1"/>
  <c r="F33" i="2"/>
  <c r="AZ95" i="1" s="1"/>
  <c r="F33" i="6"/>
  <c r="AZ99" i="1"/>
  <c r="F33" i="7"/>
  <c r="AZ100" i="1" s="1"/>
  <c r="J33" i="10"/>
  <c r="AV103" i="1"/>
  <c r="AT103" i="1"/>
  <c r="J33" i="8"/>
  <c r="AV101" i="1" s="1"/>
  <c r="AT101" i="1" s="1"/>
  <c r="J33" i="7"/>
  <c r="AV100" i="1"/>
  <c r="AT100" i="1" s="1"/>
  <c r="J33" i="2"/>
  <c r="AV95" i="1"/>
  <c r="AT95" i="1"/>
  <c r="F33" i="11"/>
  <c r="AZ104" i="1"/>
  <c r="F33" i="5"/>
  <c r="AZ98" i="1"/>
  <c r="J33" i="9"/>
  <c r="AV102" i="1"/>
  <c r="AT102" i="1"/>
  <c r="J33" i="11"/>
  <c r="AV104" i="1" s="1"/>
  <c r="AT104" i="1" s="1"/>
  <c r="F33" i="3"/>
  <c r="AZ96" i="1"/>
  <c r="J39" i="7" l="1"/>
  <c r="J39" i="11"/>
  <c r="J39" i="5"/>
  <c r="J39" i="8"/>
  <c r="J39" i="9"/>
  <c r="J39" i="10"/>
  <c r="J96" i="5"/>
  <c r="J96" i="8"/>
  <c r="J96" i="9"/>
  <c r="J96" i="10"/>
  <c r="BK119" i="3"/>
  <c r="J119" i="3" s="1"/>
  <c r="J96" i="3" s="1"/>
  <c r="J39" i="6"/>
  <c r="J120" i="9"/>
  <c r="J97" i="9" s="1"/>
  <c r="J120" i="10"/>
  <c r="J97" i="10"/>
  <c r="AN99" i="1"/>
  <c r="AN98" i="1"/>
  <c r="AN100" i="1"/>
  <c r="AN102" i="1"/>
  <c r="AN101" i="1"/>
  <c r="AN104" i="1"/>
  <c r="AU94" i="1"/>
  <c r="AZ94" i="1"/>
  <c r="AV94" i="1"/>
  <c r="AK29" i="1" s="1"/>
  <c r="J30" i="2"/>
  <c r="AG95" i="1"/>
  <c r="AN95" i="1"/>
  <c r="J30" i="4"/>
  <c r="AG97" i="1"/>
  <c r="AN97" i="1"/>
  <c r="AW94" i="1"/>
  <c r="AK30" i="1" s="1"/>
  <c r="W32" i="1"/>
  <c r="W31" i="1"/>
  <c r="J39" i="4" l="1"/>
  <c r="J39" i="2"/>
  <c r="W29" i="1"/>
  <c r="AT94" i="1"/>
  <c r="J30" i="3"/>
  <c r="AG96" i="1"/>
  <c r="AN96" i="1"/>
  <c r="J39" i="3" l="1"/>
  <c r="AG94" i="1"/>
  <c r="AK26" i="1"/>
  <c r="AK35" i="1"/>
  <c r="AN94" i="1" l="1"/>
</calcChain>
</file>

<file path=xl/sharedStrings.xml><?xml version="1.0" encoding="utf-8"?>
<sst xmlns="http://schemas.openxmlformats.org/spreadsheetml/2006/main" count="12094" uniqueCount="1259">
  <si>
    <t>Export Komplet</t>
  </si>
  <si>
    <t/>
  </si>
  <si>
    <t>2.0</t>
  </si>
  <si>
    <t>ZAMOK</t>
  </si>
  <si>
    <t>False</t>
  </si>
  <si>
    <t>{4c5cdb4a-dd9b-4887-8571-ef3ac8b5ae07}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</si>
  <si>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</si>
  <si>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</si>
  <si>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</si>
  <si>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</si>
  <si>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</si>
  <si>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</si>
  <si>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</si>
  <si>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</si>
  <si>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63520144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</si>
  <si>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</si>
  <si>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</si>
  <si>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na tratích 292,310</t>
  </si>
  <si>
    <t>KSO:</t>
  </si>
  <si>
    <t>CC-CZ:</t>
  </si>
  <si>
    <t>Místo:</t>
  </si>
  <si>
    <t>ST Ostrava</t>
  </si>
  <si>
    <t>Datum:</t>
  </si>
  <si>
    <t>23. 4. 2020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</si>
  <si>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</si>
  <si>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</si>
  <si>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</si>
  <si>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</si>
  <si>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</si>
  <si>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</si>
  <si>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</si>
  <si>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</si>
  <si>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</si>
  <si>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</si>
  <si>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</si>
  <si>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</si>
  <si>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</si>
  <si>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</si>
  <si>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</si>
  <si>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</si>
  <si>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</si>
  <si>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</si>
  <si>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</si>
  <si>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</si>
  <si>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</si>
  <si>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</si>
  <si>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</si>
  <si>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</si>
  <si>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</si>
  <si>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</si>
  <si>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</si>
  <si>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</si>
  <si>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</si>
  <si>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</si>
  <si>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</si>
  <si>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</si>
  <si>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</si>
  <si>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</si>
  <si>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</si>
  <si>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</si>
  <si>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</si>
  <si>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</si>
  <si>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</si>
  <si>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</si>
  <si>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</si>
  <si>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</si>
  <si>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</si>
  <si>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</si>
  <si>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</si>
  <si>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</si>
  <si>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</si>
  <si>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</si>
  <si>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</si>
  <si>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</si>
  <si>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</si>
  <si>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</si>
  <si>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</si>
  <si>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</si>
  <si>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</si>
  <si>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</si>
  <si>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</si>
  <si>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</si>
  <si>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</si>
  <si>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železničního přejezdu P6505 v km 251,286 Hranice na Moravě - Bohumín</t>
  </si>
  <si>
    <t>STA</t>
  </si>
  <si>
    <t>1</t>
  </si>
  <si>
    <t>{ede574fd-78e6-4cab-9221-17d047aacbd3}</t>
  </si>
  <si>
    <t>2</t>
  </si>
  <si>
    <t>SO 02</t>
  </si>
  <si>
    <t>Oprava železničního přejezdu P7397 v km 5,812 Ostrava hl. n. – Frýdek Místek</t>
  </si>
  <si>
    <t>{650fb5bd-8e47-4b79-bbcf-e09305d293d7}</t>
  </si>
  <si>
    <t>SO 03</t>
  </si>
  <si>
    <t>Oprava železničního přejezdu P7557 v km 55,569 na trati Olomouc - Krnov</t>
  </si>
  <si>
    <t>{31e0f465-e95a-4213-a937-d1b8cf67c2cb}</t>
  </si>
  <si>
    <t>SO 04</t>
  </si>
  <si>
    <t>Oprava železničního přejezdu P7559 v km 58,183 na trati Olomouc - Krnov</t>
  </si>
  <si>
    <t>{f0e290a9-82bf-4d05-b3c8-9e05374e218e}</t>
  </si>
  <si>
    <t>SO 05</t>
  </si>
  <si>
    <t>Oprava železničního přejezdu P7796 v km 15,584 na trati Krnov – Jindřichov ve Slezsku</t>
  </si>
  <si>
    <t>{a27c1ce7-c2d5-4170-ab00-1dceb35d731c}</t>
  </si>
  <si>
    <t>SO 06</t>
  </si>
  <si>
    <t>Oprava železničního přejezdu P7797 v km 16,142 na trati Krnov – Jindřichov ve Slezsku</t>
  </si>
  <si>
    <t>{6a051ce2-265b-4da2-a0af-898fc6b86c7b}</t>
  </si>
  <si>
    <t>SO 07</t>
  </si>
  <si>
    <t>Oprava železničního přejezdu P7799 v km 17,490 na trati Krnov – Jindřichov ve Slezsku</t>
  </si>
  <si>
    <t>{5e9c1236-c213-420e-82f5-287318304614}</t>
  </si>
  <si>
    <t>SO 08</t>
  </si>
  <si>
    <t>Oprava železničního přejezdu P7801 v km 20,006 na trati Krnov – Jindřichov ve Slezsku</t>
  </si>
  <si>
    <t>{5443e05e-1425-42cc-a446-a8787d79f895}</t>
  </si>
  <si>
    <t>SO 09</t>
  </si>
  <si>
    <t>Oprava železničního přejezdu P7802 v km 21,220 na trati Krnov – Jindřichov ve Slezsku</t>
  </si>
  <si>
    <t>{33951fc2-439f-4acc-b29f-8ed6a7846609}</t>
  </si>
  <si>
    <t>VON</t>
  </si>
  <si>
    <t>{ed9f1b1b-06e8-4837-bcab-aafe9397719a}</t>
  </si>
  <si>
    <t>KRYCÍ LIST SOUPISU PRACÍ</t>
  </si>
  <si>
    <t>Objekt:</t>
  </si>
  <si>
    <t>SO 01 - Oprava železničního přejezdu P6505 v km 251,286 Hranice na Moravě - Bohumín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</si>
  <si>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</si>
  <si>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</si>
  <si>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</si>
  <si>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</si>
  <si>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</si>
  <si>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</si>
  <si>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</si>
  <si>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</si>
  <si>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</si>
  <si>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</si>
  <si>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</si>
  <si>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</si>
  <si>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</si>
  <si>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</si>
  <si>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</si>
  <si>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</si>
  <si>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</si>
  <si>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</si>
  <si>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</si>
  <si>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</si>
  <si>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</si>
  <si>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</si>
  <si>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</si>
  <si>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</si>
  <si>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</si>
  <si>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</si>
  <si>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</si>
  <si>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5913235020</t>
  </si>
  <si>
    <t>Dělení AB komunikace řezáním hloubky do 20 cm</t>
  </si>
  <si>
    <t>m</t>
  </si>
  <si>
    <t>Sborník UOŽI 01 2020</t>
  </si>
  <si>
    <t>4</t>
  </si>
  <si>
    <t>638628675</t>
  </si>
  <si>
    <t>PP</t>
  </si>
  <si>
    <t>Dělení AB komunikace řezáním hloubky do 20 cm. Poznámka: 1. V cenách jsou započteny náklady na provedení úkolu.</t>
  </si>
  <si>
    <t>5913240020</t>
  </si>
  <si>
    <t>Odstranění AB komunikace odtěžením nebo frézováním hloubky do 20 cm</t>
  </si>
  <si>
    <t>m2</t>
  </si>
  <si>
    <t>-1216545529</t>
  </si>
  <si>
    <t>Odstranění AB komunikace odtěžením nebo frézováním hloubky do 20 cm. Poznámka: 1. V cenách jsou započteny náklady na odtěžení nebo frézování a naložení výzisku na dopravní prostředek.</t>
  </si>
  <si>
    <t>VV</t>
  </si>
  <si>
    <t>5,40*3,40+2*0,50*3,40/2+6,40*0,90+6,20*3,10+2*0,65*3,10/2</t>
  </si>
  <si>
    <t>3</t>
  </si>
  <si>
    <t>5913280210</t>
  </si>
  <si>
    <t>Demontáž dílů komunikace obrubníku uložení v betonu</t>
  </si>
  <si>
    <t>-903268812</t>
  </si>
  <si>
    <t>Demontáž dílů komunikace obrubníku uložení v betonu. Poznámka: 1. V cenách jsou započteny náklady na odstranění dlažby nebo obrubníku a naložení na dopravní prostředek.</t>
  </si>
  <si>
    <t>2*0,90</t>
  </si>
  <si>
    <t>5913035230</t>
  </si>
  <si>
    <t>Demontáž celopryžové přejezdové konstrukce silně zatížené v koleji část vnější a vnitřní včetně závěrných zídek</t>
  </si>
  <si>
    <t>559582665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</si>
  <si>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</si>
  <si>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2*6,30</t>
  </si>
  <si>
    <t>5906140150</t>
  </si>
  <si>
    <t>Demontáž kolejového roštu koleje v ose koleje pražce betonové tv. UIC60 rozdělení "u"</t>
  </si>
  <si>
    <t>km</t>
  </si>
  <si>
    <t>-336917640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</si>
  <si>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</si>
  <si>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2*0,0084</t>
  </si>
  <si>
    <t>6</t>
  </si>
  <si>
    <t>5905055010</t>
  </si>
  <si>
    <t>Odstranění stávajícího kolejového lože odtěžením v koleji</t>
  </si>
  <si>
    <t>m3</t>
  </si>
  <si>
    <t>1053315987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</si>
  <si>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</si>
  <si>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2*8,40*1,060</t>
  </si>
  <si>
    <t>7</t>
  </si>
  <si>
    <t>5905060010</t>
  </si>
  <si>
    <t>Zřízení nového kolejového lože v koleji</t>
  </si>
  <si>
    <t>-920423718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</si>
  <si>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</si>
  <si>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8</t>
  </si>
  <si>
    <t>5906130340</t>
  </si>
  <si>
    <t>Montáž kolejového roštu v ose koleje pražce betonové vystrojené tv. UIC60 rozdělení "u"</t>
  </si>
  <si>
    <t>-842542706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</si>
  <si>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</si>
  <si>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9</t>
  </si>
  <si>
    <t>5907050110</t>
  </si>
  <si>
    <t>Dělení kolejnic kyslíkem tv. UIC60 nebo R65</t>
  </si>
  <si>
    <t>kus</t>
  </si>
  <si>
    <t>-860549270</t>
  </si>
  <si>
    <t>Dělení kolejnic kyslíkem tv. UIC60 nebo R65. Poznámka: 1. V cenách jsou započteny náklady na manipulaci, podložení, označení a provedení řezu kolejnice.</t>
  </si>
  <si>
    <t>P</t>
  </si>
  <si>
    <t>Poznámka k položce:_x000D_
Řez=kus</t>
  </si>
  <si>
    <t>2*4</t>
  </si>
  <si>
    <t>10</t>
  </si>
  <si>
    <t>5907025460</t>
  </si>
  <si>
    <t>Výměna kolejnicových pásů současně s výměnou pryžové podložky tv. UIC60 rozdělení "u"</t>
  </si>
  <si>
    <t>-337747156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</si>
  <si>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</si>
  <si>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</si>
  <si>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11</t>
  </si>
  <si>
    <t>5910020110</t>
  </si>
  <si>
    <t>Svařování kolejnic termitem plný předehřev standardní spára svar jednotlivý tv. UIC60</t>
  </si>
  <si>
    <t>svar</t>
  </si>
  <si>
    <t>-257090497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</si>
  <si>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</si>
  <si>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</t>
  </si>
  <si>
    <t>5910040330</t>
  </si>
  <si>
    <t>Umožnění volné dilatace kolejnice demontáž upevňovadel s osazením kluzných podložek rozdělení pražců "u"</t>
  </si>
  <si>
    <t>2015926721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</si>
  <si>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</si>
  <si>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13</t>
  </si>
  <si>
    <t>5910040430</t>
  </si>
  <si>
    <t>Umožnění volné dilatace kolejnice montáž upevňovadel s odstraněním kluzných podložek rozdělení pražců "u"</t>
  </si>
  <si>
    <t>914014615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</si>
  <si>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</si>
  <si>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</t>
  </si>
  <si>
    <t>5910035010</t>
  </si>
  <si>
    <t>Dosažení dovolené upínací teploty v BK prodloužením kolejnicového pásu v koleji tv. UIC60</t>
  </si>
  <si>
    <t>-981856596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</si>
  <si>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</si>
  <si>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5909032020</t>
  </si>
  <si>
    <t>Přesná úprava GPK koleje směrové a výškové uspořádání pražce betonové</t>
  </si>
  <si>
    <t>-817955947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</si>
  <si>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</si>
  <si>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</si>
  <si>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1,200+1,200</t>
  </si>
  <si>
    <t>16</t>
  </si>
  <si>
    <t>5905105030</t>
  </si>
  <si>
    <t>Doplnění KL kamenivem souvisle strojně v koleji</t>
  </si>
  <si>
    <t>-946136884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</si>
  <si>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</si>
  <si>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17</t>
  </si>
  <si>
    <t>5905110010</t>
  </si>
  <si>
    <t>Snížení KL pod patou kolejnice v koleji</t>
  </si>
  <si>
    <t>-1007699897</t>
  </si>
  <si>
    <t>Snížení KL pod patou kolejnice v koleji. Poznámka: 1. V cenách jsou započteny náklady na snížení KL pod patou kolejnice ručně vidlemi. 2. V cenách nejsou obsaženy náklady na doplnění a dodávku kameniva.</t>
  </si>
  <si>
    <t>18</t>
  </si>
  <si>
    <t>5907055010</t>
  </si>
  <si>
    <t>Vrtání kolejnic otvor o průměru do 10 mm</t>
  </si>
  <si>
    <t>-720874232</t>
  </si>
  <si>
    <t>Vrtání kolejnic otvor o průměru do 10 mm. Poznámka: 1. V cenách jsou započteny náklady na manipulaci, podložení, označení a provedení vrtu ve stojině kolejnice.</t>
  </si>
  <si>
    <t>Poznámka k položce:_x000D_
Vrt=kus</t>
  </si>
  <si>
    <t>6+6</t>
  </si>
  <si>
    <t>19</t>
  </si>
  <si>
    <t>5915005040</t>
  </si>
  <si>
    <t>Hloubení rýh nebo jam na železničním spodku IV. třídy</t>
  </si>
  <si>
    <t>-1604048966</t>
  </si>
  <si>
    <t>Hloubení rýh nebo jam na železničním spodku IV. třídy. Poznámka: 1. V cenách jsou započteny náklady na hloubení a uložení výzisku na terén nebo naložení na dopravní prostředek a uložení na úložišti.</t>
  </si>
  <si>
    <t>2*(6,30+6,30)*0,55*0,35</t>
  </si>
  <si>
    <t>20</t>
  </si>
  <si>
    <t>5913040030</t>
  </si>
  <si>
    <t>Montáž celopryžové přejezdové konstrukce málo zatížené v koleji část vnější a vnitřní včetně závěrných zídek</t>
  </si>
  <si>
    <t>519722250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</si>
  <si>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</si>
  <si>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5913285210</t>
  </si>
  <si>
    <t>Montáž dílů komunikace obrubníku uložení v betonu</t>
  </si>
  <si>
    <t>-1348702581</t>
  </si>
  <si>
    <t>Montáž dílů komunikace obrubníku uložení v betonu. Poznámka: 1. V cenách jsou započteny náklady na osazení dlažby nebo obrubníku. 2. V cenách nejsou obsaženy náklady na dodávku materiálu.</t>
  </si>
  <si>
    <t>22</t>
  </si>
  <si>
    <t>5913255040</t>
  </si>
  <si>
    <t>Zřízení konstrukce vozovky asfaltobetonové s podkladní, ložní a obrusnou vrstvou tloušťky do 20 cm</t>
  </si>
  <si>
    <t>419471879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</si>
  <si>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</si>
  <si>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5,40*3,40+5,40*0,90+4,90*3,10+2*0,25*3,10/2</t>
  </si>
  <si>
    <t>23</t>
  </si>
  <si>
    <t>5915010020</t>
  </si>
  <si>
    <t>Těžení zeminy nebo horniny železničního spodku II. třídy</t>
  </si>
  <si>
    <t>-1613388254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</si>
  <si>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</si>
  <si>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2*0,20*3,40*0,15+2*0,20*3,10*0,15</t>
  </si>
  <si>
    <t>24</t>
  </si>
  <si>
    <t>5914075010</t>
  </si>
  <si>
    <t>Zřízení konstrukční vrstvy pražcového podloží bez geomateriálu tl. 0,15 m</t>
  </si>
  <si>
    <t>-2101253871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</si>
  <si>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</si>
  <si>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VL Ž4 typ 2</t>
  </si>
  <si>
    <t>2*0,20*3,40+2*0,20*3,10</t>
  </si>
  <si>
    <t>25</t>
  </si>
  <si>
    <t>7497371630</t>
  </si>
  <si>
    <t>Demontáže zařízení trakčního vedení svodu propojení nebo ukolejnění na elektrizovaných tratích nebo v kolejových obvodech</t>
  </si>
  <si>
    <t>-886021319</t>
  </si>
  <si>
    <t>Demontáže zařízení trakčního vedení svodu propojení nebo ukolejnění na elektrizovaných tratích nebo v kolejových obvodech - demontáž stávajícího zařízení se všemi pomocnými doplňujícími úpravami</t>
  </si>
  <si>
    <t>26</t>
  </si>
  <si>
    <t>7497351560</t>
  </si>
  <si>
    <t>Montáž přímého ukolejnění na elektrizovaných tratích nebo v kolejových obvodech</t>
  </si>
  <si>
    <t>1556389537</t>
  </si>
  <si>
    <t>27</t>
  </si>
  <si>
    <t>M</t>
  </si>
  <si>
    <t>5957110000</t>
  </si>
  <si>
    <t>Kolejnice tv. 60 E2, třídy R260</t>
  </si>
  <si>
    <t>-1971206613</t>
  </si>
  <si>
    <t>4*50,00</t>
  </si>
  <si>
    <t>28</t>
  </si>
  <si>
    <t>5956140025</t>
  </si>
  <si>
    <t>Pražec betonový příčný vystrojený včetně kompletů tv. B 91S/1 (UIC)</t>
  </si>
  <si>
    <t>1535210989</t>
  </si>
  <si>
    <t>29</t>
  </si>
  <si>
    <t>5956140025 R</t>
  </si>
  <si>
    <t>Pražec betonový příčný vystrojený včetně kompletů tv. B 91S/1 (UIC) antikorozní</t>
  </si>
  <si>
    <t>350531544</t>
  </si>
  <si>
    <t>30</t>
  </si>
  <si>
    <t>5955101000</t>
  </si>
  <si>
    <t>Kamenivo drcené štěrk frakce 31,5/63 třídy BI</t>
  </si>
  <si>
    <t>t</t>
  </si>
  <si>
    <t>-789180332</t>
  </si>
  <si>
    <t>17,808*1,70+105,00*1,70</t>
  </si>
  <si>
    <t>31</t>
  </si>
  <si>
    <t>5955101020</t>
  </si>
  <si>
    <t>Kamenivo drcené štěrkodrť frakce 0/32</t>
  </si>
  <si>
    <t>1943629463</t>
  </si>
  <si>
    <t>2,600*0,15*1,80</t>
  </si>
  <si>
    <t>32</t>
  </si>
  <si>
    <t>5964161010</t>
  </si>
  <si>
    <t>Beton lehce zhutnitelný C 20/25;X0 F5 2 285 2 765</t>
  </si>
  <si>
    <t>-1316588661</t>
  </si>
  <si>
    <t>4*(6,30*0,40*0,03)+4*(6,30*0,50*0,10)</t>
  </si>
  <si>
    <t>33</t>
  </si>
  <si>
    <t>5963101007</t>
  </si>
  <si>
    <t>Přejezd celopryžový pro nezatížené komunikace se závěrnou zídkou tv. T</t>
  </si>
  <si>
    <t>758153039</t>
  </si>
  <si>
    <t>34</t>
  </si>
  <si>
    <t>5963146020</t>
  </si>
  <si>
    <t>Asfaltový beton ACP 16S 50/70 středněznný-podkladní vrstva</t>
  </si>
  <si>
    <t>870807243</t>
  </si>
  <si>
    <t>35</t>
  </si>
  <si>
    <t>5963146010</t>
  </si>
  <si>
    <t>Asfaltový beton ACL 16S 50/70 hrubozrnný-ložní vrstva</t>
  </si>
  <si>
    <t>1049236780</t>
  </si>
  <si>
    <t>36</t>
  </si>
  <si>
    <t>5963146000</t>
  </si>
  <si>
    <t>Asfaltový beton ACO 11S 50/70 střednězrnný-obrusná vrstva</t>
  </si>
  <si>
    <t>-1943058517</t>
  </si>
  <si>
    <t>37</t>
  </si>
  <si>
    <t>5963155000</t>
  </si>
  <si>
    <t>Asfaltová páska tavitelná 25x10</t>
  </si>
  <si>
    <t>-810082747</t>
  </si>
  <si>
    <t>38</t>
  </si>
  <si>
    <t>5964159005</t>
  </si>
  <si>
    <t>Obrubník chodníkový</t>
  </si>
  <si>
    <t>1329802210</t>
  </si>
  <si>
    <t>39</t>
  </si>
  <si>
    <t>577780240</t>
  </si>
  <si>
    <t>1,80*0,040</t>
  </si>
  <si>
    <t>40</t>
  </si>
  <si>
    <t>5958158030</t>
  </si>
  <si>
    <t>Podložka pryžová pod patu kolejnice WU 7 174x152x7 (Vossloh)</t>
  </si>
  <si>
    <t>806322619</t>
  </si>
  <si>
    <t>OST</t>
  </si>
  <si>
    <t>Ostatní</t>
  </si>
  <si>
    <t>41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</si>
  <si>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</si>
  <si>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</si>
  <si>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512</t>
  </si>
  <si>
    <t>-677783750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</si>
  <si>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</si>
  <si>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</si>
  <si>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10,840+9,984+6,900"vyzískaný materiál</t>
  </si>
  <si>
    <t>42</t>
  </si>
  <si>
    <t>9909000400</t>
  </si>
  <si>
    <t>Poplatek za likvidaci plastových součástí</t>
  </si>
  <si>
    <t>-755411240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</si>
  <si>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</si>
  <si>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43</t>
  </si>
  <si>
    <t>9909000100</t>
  </si>
  <si>
    <t>Poplatek za uložení suti nebo hmot na oficiální skládku</t>
  </si>
  <si>
    <t>-1845538428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</si>
  <si>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</si>
  <si>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(47,055*0,20)*2,20"asfalt</t>
  </si>
  <si>
    <t>17,808*1,80"štěrkové lože</t>
  </si>
  <si>
    <t>4,851*2,00+0,390*2,00"zemina</t>
  </si>
  <si>
    <t>Součet</t>
  </si>
  <si>
    <t>44</t>
  </si>
  <si>
    <t>9909000500</t>
  </si>
  <si>
    <t>Poplatek uložení odpadu betonových prefabrikátů</t>
  </si>
  <si>
    <t>1354742333</t>
  </si>
  <si>
    <t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</si>
  <si>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0,118+3,250"obrubníky, zídky</t>
  </si>
  <si>
    <t>45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</si>
  <si>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</si>
  <si>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</si>
  <si>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532343015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</si>
  <si>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</si>
  <si>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63,240+3,368+0,053"asfalt, štěrkové lože, zemina, obrubníky, zídky, pryž.podložky -  odpad</t>
  </si>
  <si>
    <t>46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</si>
  <si>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</si>
  <si>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</si>
  <si>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1155062256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</si>
  <si>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</si>
  <si>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12,006"kolejnice</t>
  </si>
  <si>
    <t>47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</si>
  <si>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</si>
  <si>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</si>
  <si>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-420442704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</si>
  <si>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</si>
  <si>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8,503"betonové pražce</t>
  </si>
  <si>
    <t>48</t>
  </si>
  <si>
    <t>9902300400</t>
  </si>
  <si>
    <t>Doprava jednosměrná (např. nakupovaného materiálu) mechanizací o nosnosti přes 3,5 t sypanin (kameniva, písku, suti, dlažebních kostek, atd.) do 40 km</t>
  </si>
  <si>
    <t>-1489475109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</si>
  <si>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</si>
  <si>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208,774+0,702"štěrk, štěrkodrť</t>
  </si>
  <si>
    <t>49</t>
  </si>
  <si>
    <t>9902300300</t>
  </si>
  <si>
    <t>Doprava jednosměrná (např. nakupovaného materiálu) mechanizací o nosnosti přes 3,5 t sypanin (kameniva, písku, suti, dlažebních kostek, atd.) do 30 km</t>
  </si>
  <si>
    <t>-1194732155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</si>
  <si>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</si>
  <si>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18,809"asfalt</t>
  </si>
  <si>
    <t>50</t>
  </si>
  <si>
    <t>9902300100</t>
  </si>
  <si>
    <t>Doprava jednosměrná (např. nakupovaného materiálu) mechanizací o nosnosti přes 3,5 t sypanin (kameniva, písku, suti, dlažebních kostek, atd.) do 10 km</t>
  </si>
  <si>
    <t>2056115211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</si>
  <si>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</si>
  <si>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0,118+3,969+0,053"obrubníky, beton, pryž.podložky</t>
  </si>
  <si>
    <t>51</t>
  </si>
  <si>
    <t>9902401000</t>
  </si>
  <si>
    <t>Doprava jednosměrná (např. nakupovaného materiálu) mechanizací o nosnosti přes 3,5 t objemnějšího kusového materiálu (prefabrikátů, stožárů, výhybek, rozvaděčů, vybouraných hmot atd.) do 250 km</t>
  </si>
  <si>
    <t>249824548</t>
  </si>
  <si>
    <t>Doprava jednosměrná (např. nakupovaného materiálu) mechanizací o nosnosti přes 3,5 t objemnějšího kusového materiálu (prefabrikátů, stožárů, výhybek, rozvaděčů, vybouraných hmot atd.)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</si>
  <si>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18,800"přejezdová konstrukce</t>
  </si>
  <si>
    <t>52</t>
  </si>
  <si>
    <t>9903200100</t>
  </si>
  <si>
    <t>Přeprava mechanizace na místo prováděných prací o hmotnosti přes 12 t přes 50 do 100 km</t>
  </si>
  <si>
    <t>639341136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</si>
  <si>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</si>
  <si>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5"dvoucestné rypadlo, 2xASP, 2xPUŠL</t>
  </si>
  <si>
    <t>SO 02 - Oprava železničního přejezdu P7397 v km 5,812 Ostrava hl. n. – Frýdek Místek</t>
  </si>
  <si>
    <t>591320 R1</t>
  </si>
  <si>
    <t>Montáž a demontáž provizorní dřevěné konstrukce přechodu</t>
  </si>
  <si>
    <t>-53141170</t>
  </si>
  <si>
    <t>2*(20,00*2,00)</t>
  </si>
  <si>
    <t>909284586</t>
  </si>
  <si>
    <t>2*8,00</t>
  </si>
  <si>
    <t>12734256</t>
  </si>
  <si>
    <t>8,00*3,50+8,00*1,00+8,00*1,50</t>
  </si>
  <si>
    <t>5913035210</t>
  </si>
  <si>
    <t>Demontáž celopryžové přejezdové konstrukce silně zatížené v koleji část vnější a vnitřní bez závěrných zídek</t>
  </si>
  <si>
    <t>2124454423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</si>
  <si>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</si>
  <si>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2*13,20</t>
  </si>
  <si>
    <t>5907050120</t>
  </si>
  <si>
    <t>Dělení kolejnic kyslíkem tv. S49</t>
  </si>
  <si>
    <t>-1256748215</t>
  </si>
  <si>
    <t>Dělení kolejnic kyslíkem tv. S49. Poznámka: 1. V cenách jsou započteny náklady na manipulaci, podložení, označení a provedení řezu kolejnice.</t>
  </si>
  <si>
    <t>5907015420</t>
  </si>
  <si>
    <t>Ojedinělá výměna kolejnic současně s výměnou kompletů a pryžové podložky tv. S49 rozdělení "u"</t>
  </si>
  <si>
    <t>-9554615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</si>
  <si>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</si>
  <si>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2*(2*20,00)</t>
  </si>
  <si>
    <t>5910020130</t>
  </si>
  <si>
    <t>Svařování kolejnic termitem plný předehřev standardní spára svar jednotlivý tv. S49</t>
  </si>
  <si>
    <t>1232560381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</si>
  <si>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</si>
  <si>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1092696156</t>
  </si>
  <si>
    <t>1363128582</t>
  </si>
  <si>
    <t>5910035030</t>
  </si>
  <si>
    <t>Dosažení dovolené upínací teploty v BK prodloužením kolejnicového pásu v koleji tv. S49</t>
  </si>
  <si>
    <t>-969446335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</si>
  <si>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</si>
  <si>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-704046418</t>
  </si>
  <si>
    <t>-639497993</t>
  </si>
  <si>
    <t>152272038</t>
  </si>
  <si>
    <t>-600238034</t>
  </si>
  <si>
    <t>3*(1,20*0,60*0,30)</t>
  </si>
  <si>
    <t>5913045010</t>
  </si>
  <si>
    <t>Demontáž závěrné zídky celopryžové přejezdové konstrukce</t>
  </si>
  <si>
    <t>-124146754</t>
  </si>
  <si>
    <t>Demontáž závěrné zídky celopryžové přejezdové konstrukce. Poznámka: 1. V cenách jsou započteny náklady na demontáž asfaltobetonu, zídky, podkladního dílu, úpravu terénu a naložení na dopravní prostředek. 2. V cenách nejsou obsaženy náklady na odřezání asfaltobetonu.</t>
  </si>
  <si>
    <t>3*1,20</t>
  </si>
  <si>
    <t>5913050010</t>
  </si>
  <si>
    <t>Montáž závěrné zídky celopryžové přejezdové konstrukce</t>
  </si>
  <si>
    <t>-385669590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</si>
  <si>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</si>
  <si>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</si>
  <si>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</si>
  <si>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-1526173245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</si>
  <si>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</si>
  <si>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-815799567</t>
  </si>
  <si>
    <t>5913335030</t>
  </si>
  <si>
    <t>Nátěr vodorovného dopravního značení souvislá čára šíře do 150 mm</t>
  </si>
  <si>
    <t>-771402905</t>
  </si>
  <si>
    <t>Nátěr vodorovného dopravního značení souvislá čára šíře do 150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</si>
  <si>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5957110030</t>
  </si>
  <si>
    <t>Kolejnice tv. 49 E 1, třídy R260</t>
  </si>
  <si>
    <t>2089923220</t>
  </si>
  <si>
    <t>4*20,00</t>
  </si>
  <si>
    <t>5958125000</t>
  </si>
  <si>
    <t>Komplety s antikorozní úpravou Skl 14 (svěrka Skl14, vrtule R1, podložka Uls7)</t>
  </si>
  <si>
    <t>1269871079</t>
  </si>
  <si>
    <t>5958128000</t>
  </si>
  <si>
    <t>Komplety Skl 14  (svěrka Skl 14, vrtule R1,podložka Uls7)</t>
  </si>
  <si>
    <t>430082361</t>
  </si>
  <si>
    <t>-1059811960</t>
  </si>
  <si>
    <t>5963101050</t>
  </si>
  <si>
    <t>Přejezd celopryžový Strail spínací táhlo střední 1200 mm</t>
  </si>
  <si>
    <t>678972440</t>
  </si>
  <si>
    <t>5963101085</t>
  </si>
  <si>
    <t>Přejezd celopryžový Strail spínací táhlo 1200 mm</t>
  </si>
  <si>
    <t>904557849</t>
  </si>
  <si>
    <t>5963101135</t>
  </si>
  <si>
    <t>Přejezd celopryžový Strail pojistka proti posuvu</t>
  </si>
  <si>
    <t>-1506186876</t>
  </si>
  <si>
    <t>5963101105</t>
  </si>
  <si>
    <t>Přejezd celopryžový Strail závěrná zídka tvaru T délky 1200 mm</t>
  </si>
  <si>
    <t>-1156514483</t>
  </si>
  <si>
    <t>-563969720</t>
  </si>
  <si>
    <t>-1172098379</t>
  </si>
  <si>
    <t>1923846415</t>
  </si>
  <si>
    <t>-1040506235</t>
  </si>
  <si>
    <t>1438106640</t>
  </si>
  <si>
    <t>1728840149</t>
  </si>
  <si>
    <t>105,000*1,70</t>
  </si>
  <si>
    <t>5963131000</t>
  </si>
  <si>
    <t>Přechod pro pěší dřevěný z fošen</t>
  </si>
  <si>
    <t>413896739</t>
  </si>
  <si>
    <t>R1</t>
  </si>
  <si>
    <t>Signocryl barva bílá na vodorovné značení</t>
  </si>
  <si>
    <t>kg</t>
  </si>
  <si>
    <t>-412365415</t>
  </si>
  <si>
    <t>Signocryl barva žlutá na vodorovné značení</t>
  </si>
  <si>
    <t>R2</t>
  </si>
  <si>
    <t>Balotina T18 posyp pro vodorovné značení</t>
  </si>
  <si>
    <t>-1707023335</t>
  </si>
  <si>
    <t>9902900200</t>
  </si>
  <si>
    <t>Naložení objemnějšího kusového materiálu, vybouraných hmot</t>
  </si>
  <si>
    <t>1367205010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</si>
  <si>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</si>
  <si>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3,951"kolejnice výzisk</t>
  </si>
  <si>
    <t>-1382568102</t>
  </si>
  <si>
    <t>262665625</t>
  </si>
  <si>
    <t>943153541</t>
  </si>
  <si>
    <t>(48,000*0,20)*2,20"asfalt</t>
  </si>
  <si>
    <t>0,648*2,00"zemina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</si>
  <si>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</si>
  <si>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</si>
  <si>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-1942889105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</si>
  <si>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</si>
  <si>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22,416+0,025"asfalt, zemina, pryž.podložky - odpad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</si>
  <si>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</si>
  <si>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</si>
  <si>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-1380803193</t>
  </si>
  <si>
    <t>Doprava jednosměrná (např. nakupovaného materiálu)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</si>
  <si>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3,951"kolejnice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</si>
  <si>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</si>
  <si>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</si>
  <si>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794186740</t>
  </si>
  <si>
    <t>Doprava obousměrná (např. dodávek z vlastních zásob zhotovitele nebo objednatele nebo výzisku) mechanizací o nosnosti do 3,5 t elektrosoučástek, montážního materiálu, kameniva, písku, dlažebních kostek, suti, atd.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</si>
  <si>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</si>
  <si>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1"svrškový materiál - 0,319 t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</si>
  <si>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</si>
  <si>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</si>
  <si>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788993993</t>
  </si>
  <si>
    <t>Doprava obousměrná (např. dodávek z vlastních zásob zhotovitele nebo objednatele nebo výzisku) mechanizací o nosnosti do 3,5 t elektrosoučástek, montážního materiálu, kameniva, písku, dlažebních kostek, suti, atd.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</si>
  <si>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1"přejezdové díly - 1,075 t</t>
  </si>
  <si>
    <t>-1821281238</t>
  </si>
  <si>
    <t>23,040+1,443"asfalt, beton</t>
  </si>
  <si>
    <t>9902300500</t>
  </si>
  <si>
    <t>Doprava jednosměrná (např. nakupovaného materiálu) mechanizací o nosnosti přes 3,5 t sypanin (kameniva, písku, suti, dlažebních kostek, atd.) do 60 km</t>
  </si>
  <si>
    <t>475813419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</si>
  <si>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</si>
  <si>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178,500"štěrk</t>
  </si>
  <si>
    <t>-1831091933</t>
  </si>
  <si>
    <t>SO 03 - Oprava železničního přejezdu P7557 v km 55,569 na trati Olomouc - Krnov</t>
  </si>
  <si>
    <t>5912015020</t>
  </si>
  <si>
    <t>Výměna návěstidla včetně sloupku a patky označníku</t>
  </si>
  <si>
    <t>-456846287</t>
  </si>
  <si>
    <t>Výměna návěstidla včetně sloupku a patky označníku. Poznámka: 1. V cenách jsou započteny náklady na demontáž, výměnu a montáž patky, sloupku a návěstidla, zához a rozprostření zeminy na terén. 2. V cenách nejsou obsaženy náklady na dodávku materiálu.</t>
  </si>
  <si>
    <t>Poznámka k položce:_x000D_
Návěstidlo+sloupek+patka=kus</t>
  </si>
  <si>
    <t>-1107451526</t>
  </si>
  <si>
    <t>8,00+8,00</t>
  </si>
  <si>
    <t>1246663827</t>
  </si>
  <si>
    <t>8,00*3,00+8,00*1,00+8,00*0,90+8,00*2,00</t>
  </si>
  <si>
    <t>-1909303312</t>
  </si>
  <si>
    <t>511012996</t>
  </si>
  <si>
    <t>5906140160</t>
  </si>
  <si>
    <t>Demontáž kolejového roštu koleje v ose koleje pražce betonové tv. R65 rozdělení "c"</t>
  </si>
  <si>
    <t>222025728</t>
  </si>
  <si>
    <t>Demontáž kolejového roštu koleje v ose koleje pražce betonové tv. R65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</si>
  <si>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-1255181191</t>
  </si>
  <si>
    <t>29,00*0,841</t>
  </si>
  <si>
    <t>719029622</t>
  </si>
  <si>
    <t>20,00*0,841+9,00*0,828</t>
  </si>
  <si>
    <t>5906130380</t>
  </si>
  <si>
    <t>Montáž kolejového roštu v ose koleje pražce betonové vystrojené tv. S49 rozdělení "c"</t>
  </si>
  <si>
    <t>-149997346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</si>
  <si>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</si>
  <si>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5906130400</t>
  </si>
  <si>
    <t>Montáž kolejového roštu v ose koleje pražce betonové vystrojené tv. S49 rozdělení "u"</t>
  </si>
  <si>
    <t>-1430859028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</si>
  <si>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</si>
  <si>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-1291698018</t>
  </si>
  <si>
    <t>913704458</t>
  </si>
  <si>
    <t>-1799705410</t>
  </si>
  <si>
    <t>5910040010</t>
  </si>
  <si>
    <t>Umožnění volné dilatace kolejnice demontáž upevňovadel bez osazení kluzných podložek rozdělení pražců "c"</t>
  </si>
  <si>
    <t>1606779862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</si>
  <si>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</si>
  <si>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</si>
  <si>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</si>
  <si>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1964147425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</si>
  <si>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</si>
  <si>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106849181</t>
  </si>
  <si>
    <t>-65019235</t>
  </si>
  <si>
    <t>2*(0,30*0,40*9,00)</t>
  </si>
  <si>
    <t>5913040230</t>
  </si>
  <si>
    <t>Montáž celopryžové přejezdové konstrukce silně zatížené v koleji část vnější a vnitřní včetně závěrných zídek</t>
  </si>
  <si>
    <t>386285324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</si>
  <si>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</si>
  <si>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5914015010</t>
  </si>
  <si>
    <t>Čištění odvodňovacích zařízení ručně příkop zpevněný</t>
  </si>
  <si>
    <t>908923571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</si>
  <si>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</si>
  <si>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5914015110</t>
  </si>
  <si>
    <t>Čištění odvodňovacích zařízení ručně žlab s mřížkou (ekodrén)</t>
  </si>
  <si>
    <t>-1880572037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</si>
  <si>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</si>
  <si>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-1905388323</t>
  </si>
  <si>
    <t>-1170355639</t>
  </si>
  <si>
    <t>1710928844</t>
  </si>
  <si>
    <t>-311396091</t>
  </si>
  <si>
    <t>21,00*0,841</t>
  </si>
  <si>
    <t>551086816</t>
  </si>
  <si>
    <t>12,00*0,841+9,00*0,828</t>
  </si>
  <si>
    <t>-2119145341</t>
  </si>
  <si>
    <t>725097049</t>
  </si>
  <si>
    <t>1543735448</t>
  </si>
  <si>
    <t>199572052</t>
  </si>
  <si>
    <t>-251065447</t>
  </si>
  <si>
    <t>-911029481</t>
  </si>
  <si>
    <t>1915255278</t>
  </si>
  <si>
    <t>597289188</t>
  </si>
  <si>
    <t>-403306328</t>
  </si>
  <si>
    <t>-388533945</t>
  </si>
  <si>
    <t>5913255030</t>
  </si>
  <si>
    <t>Zřízení konstrukce vozovky asfaltobetonové s podkladní, ložní a obrusnou vrstvou tloušťky do 15 cm</t>
  </si>
  <si>
    <t>448789145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</si>
  <si>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</si>
  <si>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8,00*3,00+8,00*1,00+8,00*1,00+8,00*2,00</t>
  </si>
  <si>
    <t>5913335040</t>
  </si>
  <si>
    <t>Nátěr vodorovného dopravního značení souvislá čára šíře do 200 mm</t>
  </si>
  <si>
    <t>-952959820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</si>
  <si>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</si>
  <si>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5956140045</t>
  </si>
  <si>
    <t>Pražec betonový příčný vystrojený včetně kompletů tv. SB 8 P upevnění tuhé-ŽS4</t>
  </si>
  <si>
    <t>779572843</t>
  </si>
  <si>
    <t>5956140045 R</t>
  </si>
  <si>
    <t>Pražec betonový příčný vystrojený včetně kompletů tv. SB 8 P upevnění tuhé-ŽS4 - antikorozní</t>
  </si>
  <si>
    <t>679836158</t>
  </si>
  <si>
    <t>5957101050</t>
  </si>
  <si>
    <t>Kolejnice třídy R260 tv. 49 E1 délky 25,000 m</t>
  </si>
  <si>
    <t>-1069197952</t>
  </si>
  <si>
    <t>5963101003</t>
  </si>
  <si>
    <t>Přejezd celopryžový pro zatížené komunikace se závěrnou zídkou tv. T</t>
  </si>
  <si>
    <t>-2047871175</t>
  </si>
  <si>
    <t>-693400487</t>
  </si>
  <si>
    <t>4*(9,00*0,40*0,03)+4*(9,00*0,50*0,10)</t>
  </si>
  <si>
    <t>-973687017</t>
  </si>
  <si>
    <t>862651222</t>
  </si>
  <si>
    <t>306073718</t>
  </si>
  <si>
    <t>1277665246</t>
  </si>
  <si>
    <t>-459906071</t>
  </si>
  <si>
    <t>24,272*1,70+17,544*1,70+20,000*1,70+35,000*1,70</t>
  </si>
  <si>
    <t>-1799496147</t>
  </si>
  <si>
    <t>130867768</t>
  </si>
  <si>
    <t>R3</t>
  </si>
  <si>
    <t>Návěstidlo Označník</t>
  </si>
  <si>
    <t>1413181949</t>
  </si>
  <si>
    <t>O</t>
  </si>
  <si>
    <t>-667274267</t>
  </si>
  <si>
    <t>2*0,070</t>
  </si>
  <si>
    <t>-1873148844</t>
  </si>
  <si>
    <t>29,096+9,750"vyzískaný materiál</t>
  </si>
  <si>
    <t>53</t>
  </si>
  <si>
    <t>-668975495</t>
  </si>
  <si>
    <t>54</t>
  </si>
  <si>
    <t>1472921870</t>
  </si>
  <si>
    <t>4,680"betonové zídky</t>
  </si>
  <si>
    <t>55</t>
  </si>
  <si>
    <t>932802906</t>
  </si>
  <si>
    <t>(55,200*0,15)*2,20"asfalt</t>
  </si>
  <si>
    <t>24,389*1,80+17,661*1,80"štěrkové lože</t>
  </si>
  <si>
    <t>(2*2,160)*2,000"zemina</t>
  </si>
  <si>
    <t>56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</si>
  <si>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</si>
  <si>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</si>
  <si>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737481374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</si>
  <si>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</si>
  <si>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102,546+4,680+0,013"asfalt, štěrkové lože, zemina, zídky, pryž.podložky - odpad</t>
  </si>
  <si>
    <t>57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</si>
  <si>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</si>
  <si>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</si>
  <si>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622922419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</si>
  <si>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</si>
  <si>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24,221"betonové pražce</t>
  </si>
  <si>
    <t>58</t>
  </si>
  <si>
    <t>985194776</t>
  </si>
  <si>
    <t>4,939"kolejnice</t>
  </si>
  <si>
    <t>59</t>
  </si>
  <si>
    <t>-2082624765</t>
  </si>
  <si>
    <t>46,834"přejezdové konstrukce</t>
  </si>
  <si>
    <t>60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</si>
  <si>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</si>
  <si>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</si>
  <si>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2077405455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</si>
  <si>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</si>
  <si>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5,422+0,340"beton</t>
  </si>
  <si>
    <t>61</t>
  </si>
  <si>
    <t>-1596936865</t>
  </si>
  <si>
    <t>20,160"asfalt</t>
  </si>
  <si>
    <t>62</t>
  </si>
  <si>
    <t>1118029278</t>
  </si>
  <si>
    <t>164,587"štěrk</t>
  </si>
  <si>
    <t>63</t>
  </si>
  <si>
    <t>-2079854012</t>
  </si>
  <si>
    <t>3"dvoucestné rypadlo, ASP, PUŠL</t>
  </si>
  <si>
    <t>SO 04 - Oprava železničního přejezdu P7559 v km 58,183 na trati Olomouc - Krnov</t>
  </si>
  <si>
    <t>-250419576</t>
  </si>
  <si>
    <t>-992641119</t>
  </si>
  <si>
    <t>9,00*6,00+4,00*4,00+4,20*5,30</t>
  </si>
  <si>
    <t>5913035220</t>
  </si>
  <si>
    <t>Demontáž celopryžové přejezdové konstrukce silně zatížené v koleji část vnitřní</t>
  </si>
  <si>
    <t>-1061393661</t>
  </si>
  <si>
    <t>Demontáž celopryžové přejezdové konstrukce silně zatížené v koleji část vnitřní. Poznámka: 1. V cenách jsou započteny náklady na demontáž konstrukce, naložení na dopravní prostředek.</t>
  </si>
  <si>
    <t>-1019487425</t>
  </si>
  <si>
    <t>5906140190</t>
  </si>
  <si>
    <t>Demontáž kolejového roštu koleje v ose koleje pražce betonové tv. S49 rozdělení "c"</t>
  </si>
  <si>
    <t>1328817741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</si>
  <si>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</si>
  <si>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5907015035</t>
  </si>
  <si>
    <t>Ojedinělá výměna kolejnic stávající upevnění tv. S49 rozdělení "c"</t>
  </si>
  <si>
    <t>653351632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</si>
  <si>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</si>
  <si>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2*9,00</t>
  </si>
  <si>
    <t>-352735894</t>
  </si>
  <si>
    <t>16,00*0,841</t>
  </si>
  <si>
    <t>1685867068</t>
  </si>
  <si>
    <t>3,00*0,841+13,00*0,828</t>
  </si>
  <si>
    <t>1931498495</t>
  </si>
  <si>
    <t>-365736269</t>
  </si>
  <si>
    <t>1399104698</t>
  </si>
  <si>
    <t>104574536</t>
  </si>
  <si>
    <t>589924445</t>
  </si>
  <si>
    <t>817991459</t>
  </si>
  <si>
    <t>-209865759</t>
  </si>
  <si>
    <t>-1001716306</t>
  </si>
  <si>
    <t>695016224</t>
  </si>
  <si>
    <t>2*(0,50*0,55*13,50)</t>
  </si>
  <si>
    <t>-416423746</t>
  </si>
  <si>
    <t>270437119</t>
  </si>
  <si>
    <t>92,260-13,280"mínus zídky a venkovní panely 13,280</t>
  </si>
  <si>
    <t>5913335020</t>
  </si>
  <si>
    <t>Nátěr vodorovného dopravního značení souvislá čára šíře do 125 mm</t>
  </si>
  <si>
    <t>-822442113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</si>
  <si>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</si>
  <si>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-1108730881</t>
  </si>
  <si>
    <t>-906760609</t>
  </si>
  <si>
    <t>-1654720964</t>
  </si>
  <si>
    <t>-839173625</t>
  </si>
  <si>
    <t>-868634964</t>
  </si>
  <si>
    <t>-1954396899</t>
  </si>
  <si>
    <t>787748748</t>
  </si>
  <si>
    <t>5963101055</t>
  </si>
  <si>
    <t>Přejezd celopryžový Strail náběhový klín pero</t>
  </si>
  <si>
    <t>447991256</t>
  </si>
  <si>
    <t>5963101060</t>
  </si>
  <si>
    <t>Přejezd celopryžový Strail náběhový klín drážka</t>
  </si>
  <si>
    <t>-75983141</t>
  </si>
  <si>
    <t>996532438</t>
  </si>
  <si>
    <t>470209851</t>
  </si>
  <si>
    <t>-1459020666</t>
  </si>
  <si>
    <t>-64373988</t>
  </si>
  <si>
    <t>-1268512966</t>
  </si>
  <si>
    <t>-83527601</t>
  </si>
  <si>
    <t>13,287*1,70+70,000*1,70</t>
  </si>
  <si>
    <t>-603269610</t>
  </si>
  <si>
    <t>-1614721456</t>
  </si>
  <si>
    <t>2090167419</t>
  </si>
  <si>
    <t>10,972"vyzískaný materiál</t>
  </si>
  <si>
    <t>-912832457</t>
  </si>
  <si>
    <t>-1614176039</t>
  </si>
  <si>
    <t>(92,260*0,20)*2,20"asfalt</t>
  </si>
  <si>
    <t>13,456*1,80"štěrkové lože</t>
  </si>
  <si>
    <t>7,425*2,000"zemina</t>
  </si>
  <si>
    <t>83247738</t>
  </si>
  <si>
    <t>79,665+0,009"asfalt, štěrkové lože, zemina, pryž.podložky - odpad</t>
  </si>
  <si>
    <t>1650230571</t>
  </si>
  <si>
    <t>8,510"betonové pražce</t>
  </si>
  <si>
    <t>-66869293</t>
  </si>
  <si>
    <t>2,470"kolejnice</t>
  </si>
  <si>
    <t>1854754565</t>
  </si>
  <si>
    <t>16,946"přejezdová konstrukce</t>
  </si>
  <si>
    <t>1772459538</t>
  </si>
  <si>
    <t>5,422"beton</t>
  </si>
  <si>
    <t>407468020</t>
  </si>
  <si>
    <t>37,910"asfalt</t>
  </si>
  <si>
    <t>-1841020935</t>
  </si>
  <si>
    <t>141,588"štěrk</t>
  </si>
  <si>
    <t>280598106</t>
  </si>
  <si>
    <t>SO 05 - Oprava železničního přejezdu P7796 v km 15,584 na trati Krnov – Jindřichov ve Slezsku</t>
  </si>
  <si>
    <t>7592007050</t>
  </si>
  <si>
    <t>Demontáž počítacího bodu (senzoru) RSR 180</t>
  </si>
  <si>
    <t>-59094103</t>
  </si>
  <si>
    <t>7592005050</t>
  </si>
  <si>
    <t>Montáž počítacího bodu (senzoru) RSR 180</t>
  </si>
  <si>
    <t>-473039935</t>
  </si>
  <si>
    <t>Montáž počítacího bodu (senzoru) RSR 180 - uložení a připevnění na určené místo, seřízení polohy, přezkoušení</t>
  </si>
  <si>
    <t>-541281227</t>
  </si>
  <si>
    <t>-288028314</t>
  </si>
  <si>
    <t>24,30+12,20</t>
  </si>
  <si>
    <t>-2066555339</t>
  </si>
  <si>
    <t>((1,00*4,00+1,00*4,00)+(1,00*9,00+5,00*4,00)-2,80)*0,15</t>
  </si>
  <si>
    <t>5914030520</t>
  </si>
  <si>
    <t>Demontáž dílů otevřeného odvodnění silničního žlabu štěrbinového</t>
  </si>
  <si>
    <t>1741043033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</si>
  <si>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</si>
  <si>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5913105010</t>
  </si>
  <si>
    <t>Demontáž zádlažbové přejezdové konstrukce část vnější a vnitřní bez závěrných zídek</t>
  </si>
  <si>
    <t>-1150109450</t>
  </si>
  <si>
    <t>Demontáž zádlažbové přejezdové konstrukce část vnější a vnitřní bez závěrných zídek. Poznámka: 1. V cenách jsou započteny náklady na demontáž konstrukce a naložení na dopravní prostředek.</t>
  </si>
  <si>
    <t>5908005430</t>
  </si>
  <si>
    <t>Oprava kolejnicového styku demontáž spojek tv. S49</t>
  </si>
  <si>
    <t>styk</t>
  </si>
  <si>
    <t>1317731299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</si>
  <si>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</si>
  <si>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</si>
  <si>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-954619883</t>
  </si>
  <si>
    <t>-108277292</t>
  </si>
  <si>
    <t>25,00*0,841</t>
  </si>
  <si>
    <t>-1906052788</t>
  </si>
  <si>
    <t>18,00*0,841+7,00*0,828</t>
  </si>
  <si>
    <t>135495781</t>
  </si>
  <si>
    <t>-1542627513</t>
  </si>
  <si>
    <t>5908010030</t>
  </si>
  <si>
    <t>Zřízení kolejnicového styku bez rozřezu tv. S49</t>
  </si>
  <si>
    <t>-2095458125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</si>
  <si>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</si>
  <si>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-1950853949</t>
  </si>
  <si>
    <t>1429751597</t>
  </si>
  <si>
    <t>5913040020</t>
  </si>
  <si>
    <t>Montáž celopryžové přejezdové konstrukce málo zatížené v koleji část vnitřní</t>
  </si>
  <si>
    <t>-1034085405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</si>
  <si>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</si>
  <si>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5915005020</t>
  </si>
  <si>
    <t>Hloubení rýh nebo jam na železničním spodku II. třídy</t>
  </si>
  <si>
    <t>860246357</t>
  </si>
  <si>
    <t>Hloubení rýh nebo jam na železničním spodku II. třídy. Poznámka: 1. V cenách jsou započteny náklady na hloubení a uložení výzisku na terén nebo naložení na dopravní prostředek a uložení na úložišti.</t>
  </si>
  <si>
    <t>4,00*1,10*0,65</t>
  </si>
  <si>
    <t>5914035550</t>
  </si>
  <si>
    <t>Zřízení otevřených odvodňovacích zařízení prahové vpusti prefabrikované díly</t>
  </si>
  <si>
    <t>1346857948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</si>
  <si>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</si>
  <si>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Svodnice kotvená do betonu</t>
  </si>
  <si>
    <t>1471171185</t>
  </si>
  <si>
    <t>Svodnice vody ocelová šířky 120 mm, kotvená do betonu</t>
  </si>
  <si>
    <t>1080687516</t>
  </si>
  <si>
    <t>34,20+36,50</t>
  </si>
  <si>
    <t>976950009</t>
  </si>
  <si>
    <t>5963101005</t>
  </si>
  <si>
    <t>Přejezd celopryžový pro nezatížené komunikace</t>
  </si>
  <si>
    <t>-1533919795</t>
  </si>
  <si>
    <t>305444633</t>
  </si>
  <si>
    <t>-2033715981</t>
  </si>
  <si>
    <t>-819373887</t>
  </si>
  <si>
    <t>1002742624</t>
  </si>
  <si>
    <t>1577656790</t>
  </si>
  <si>
    <t>20,934*1,80+70,00*1,70</t>
  </si>
  <si>
    <t>5964123000</t>
  </si>
  <si>
    <t>Odvodňovací žlab s mříží</t>
  </si>
  <si>
    <t>288414433</t>
  </si>
  <si>
    <t>5964123005</t>
  </si>
  <si>
    <t>Odvodňovací žlab s mříží koncový</t>
  </si>
  <si>
    <t>111176778</t>
  </si>
  <si>
    <t>1256925345</t>
  </si>
  <si>
    <t>4,50*0,400</t>
  </si>
  <si>
    <t>Svodnice HB 4000</t>
  </si>
  <si>
    <t>-786326066</t>
  </si>
  <si>
    <t>72910555</t>
  </si>
  <si>
    <t>4,00*0,45*0,10+4,00*2*0,10*0,15/2</t>
  </si>
  <si>
    <t>5958101005</t>
  </si>
  <si>
    <t>Součásti spojovací kolejnicové spojky tv. S 730 mm</t>
  </si>
  <si>
    <t>1616721326</t>
  </si>
  <si>
    <t>5958107005</t>
  </si>
  <si>
    <t>Šroub spojkový M24 x 140 mm</t>
  </si>
  <si>
    <t>1826655602</t>
  </si>
  <si>
    <t>5958116000</t>
  </si>
  <si>
    <t>Matice M24</t>
  </si>
  <si>
    <t>-378714091</t>
  </si>
  <si>
    <t>5958134040</t>
  </si>
  <si>
    <t>Součásti upevňovací kroužek pružný dvojitý Fe 6</t>
  </si>
  <si>
    <t>817933353</t>
  </si>
  <si>
    <t>5958158005</t>
  </si>
  <si>
    <t>Podložka pryžová pod patu kolejnice S49  183/126/6</t>
  </si>
  <si>
    <t>1139917105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</si>
  <si>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</si>
  <si>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</si>
  <si>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-1513836231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</si>
  <si>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</si>
  <si>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3,597+3,820"vyzískaný materiál</t>
  </si>
  <si>
    <t>-725145253</t>
  </si>
  <si>
    <t>-2007083915</t>
  </si>
  <si>
    <t>(36,50*0,15)*2,20"asfalt</t>
  </si>
  <si>
    <t>21,025*1,80"štěrkové lože</t>
  </si>
  <si>
    <t>5,130*2,000+2,860*2,00"zemina</t>
  </si>
  <si>
    <t>-556925276</t>
  </si>
  <si>
    <t>65,870+0,013"asfalt, štěrkové lože, zemina, pryž.podložky - odpad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</si>
  <si>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</si>
  <si>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</si>
  <si>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1606935511</t>
  </si>
  <si>
    <t>Doprava jednosměrná (např. nakupovaného materiálu)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</si>
  <si>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3,600"betonové pražce SB8</t>
  </si>
  <si>
    <t>879716783</t>
  </si>
  <si>
    <t>2,343"přejezdová konstrukce</t>
  </si>
  <si>
    <t>9902300200</t>
  </si>
  <si>
    <t>Doprava jednosměrná (např. nakupovaného materiálu) mechanizací o nosnosti přes 3,5 t sypanin (kameniva, písku, suti, dlažebních kostek, atd.) do 20 km</t>
  </si>
  <si>
    <t>-444937462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</si>
  <si>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</si>
  <si>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25,452"asfalt</t>
  </si>
  <si>
    <t>70105732</t>
  </si>
  <si>
    <t>156,681"štěrk</t>
  </si>
  <si>
    <t>405987161</t>
  </si>
  <si>
    <t>2,667"odvodňovací žlab</t>
  </si>
  <si>
    <t>1315036845</t>
  </si>
  <si>
    <t>4,372"beton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</si>
  <si>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</si>
  <si>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</si>
  <si>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1316005990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</si>
  <si>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</si>
  <si>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1"svrškový materiál - 0,167 t</t>
  </si>
  <si>
    <t>1505612840</t>
  </si>
  <si>
    <t>4"2xdvoucestné rypadlo, ASP, PUŠL</t>
  </si>
  <si>
    <t>SO 06 - Oprava železničního přejezdu P7797 v km 16,142 na trati Krnov – Jindřichov ve Slezsku</t>
  </si>
  <si>
    <t>5913200010</t>
  </si>
  <si>
    <t>Demontáž dřevěné konstrukce přejezdu část vnější a vnitřní</t>
  </si>
  <si>
    <t>1055836842</t>
  </si>
  <si>
    <t>Demontáž dřevěné konstrukce přejezdu část vnější a vnitřní. Poznámka: 1. V cenách jsou započteny náklady na demontáž a naložení na dopravní prostředek.</t>
  </si>
  <si>
    <t>2,50*4,80</t>
  </si>
  <si>
    <t>1722762438</t>
  </si>
  <si>
    <t>(1,50*4,50+3,70*4,50)*0,30</t>
  </si>
  <si>
    <t>-514295768</t>
  </si>
  <si>
    <t>22,00*4,00*0,60</t>
  </si>
  <si>
    <t>939574323</t>
  </si>
  <si>
    <t>5906140070</t>
  </si>
  <si>
    <t>Demontáž kolejového roštu koleje v ose koleje pražce dřevěné tv. S49 rozdělení "c"</t>
  </si>
  <si>
    <t>2123634477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</si>
  <si>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</si>
  <si>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-2062142491</t>
  </si>
  <si>
    <t>2*2,50</t>
  </si>
  <si>
    <t>225819398</t>
  </si>
  <si>
    <t>10,00*0,969</t>
  </si>
  <si>
    <t>-1935226221</t>
  </si>
  <si>
    <t>5,00*0,841+5,00*0,828</t>
  </si>
  <si>
    <t>-584584020</t>
  </si>
  <si>
    <t>-1803014543</t>
  </si>
  <si>
    <t>397660702</t>
  </si>
  <si>
    <t>-684184617</t>
  </si>
  <si>
    <t>-1895008610</t>
  </si>
  <si>
    <t>332351054</t>
  </si>
  <si>
    <t>263425569</t>
  </si>
  <si>
    <t>-1404126976</t>
  </si>
  <si>
    <t>817437863</t>
  </si>
  <si>
    <t>1,50*4,50+3,70*4,50</t>
  </si>
  <si>
    <t>457627561</t>
  </si>
  <si>
    <t>8,10+18,00</t>
  </si>
  <si>
    <t>5913322030</t>
  </si>
  <si>
    <t>Demontáž svislé dopravní značky včetně sloupku a patky</t>
  </si>
  <si>
    <t>288628704</t>
  </si>
  <si>
    <t>Demontáž svislé dopravní značky včetně sloupku a patky. Poznámka: 1. V cenách jsou započteny náklady na demontáž dílů, jejich naložení na dopravní prostředek a urovnání terénu.</t>
  </si>
  <si>
    <t>5913323030</t>
  </si>
  <si>
    <t>Montáž svislé dopravní značky včetně sloupku a patky</t>
  </si>
  <si>
    <t>211840829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</si>
  <si>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</si>
  <si>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-1189840368</t>
  </si>
  <si>
    <t>1620241137</t>
  </si>
  <si>
    <t>977076439</t>
  </si>
  <si>
    <t>-1917324636</t>
  </si>
  <si>
    <t>-568700661</t>
  </si>
  <si>
    <t>-1986496681</t>
  </si>
  <si>
    <t>-814422892</t>
  </si>
  <si>
    <t>955745516</t>
  </si>
  <si>
    <t>-1186926402</t>
  </si>
  <si>
    <t>8,345*1,70</t>
  </si>
  <si>
    <t>-410189587</t>
  </si>
  <si>
    <t>(23,40*0,15)*1,80</t>
  </si>
  <si>
    <t>1235913680</t>
  </si>
  <si>
    <t>2*0,072</t>
  </si>
  <si>
    <t>-921404770</t>
  </si>
  <si>
    <t>1,235+2,030"vyzískaný materiál</t>
  </si>
  <si>
    <t>-1881845983</t>
  </si>
  <si>
    <t>-640651384</t>
  </si>
  <si>
    <t>9,690*1,80"štěrkové lože</t>
  </si>
  <si>
    <t>7,020*2,000+52,800*2,00"zemina</t>
  </si>
  <si>
    <t>1962612311</t>
  </si>
  <si>
    <t>137,082+0,005"štěrkové lože, zemina, pryž.podložky - odpad</t>
  </si>
  <si>
    <t>1743211946</t>
  </si>
  <si>
    <t>4,909"betonové pražce</t>
  </si>
  <si>
    <t>-710406216</t>
  </si>
  <si>
    <t>1,235"kolejnice</t>
  </si>
  <si>
    <t>-437619552</t>
  </si>
  <si>
    <t>1,674"přejezdová konstrukce</t>
  </si>
  <si>
    <t>1167589803</t>
  </si>
  <si>
    <t>9,396+0,350"asfalt, beton</t>
  </si>
  <si>
    <t>693932674</t>
  </si>
  <si>
    <t>14,187+6,318"štěrk, drť</t>
  </si>
  <si>
    <t>SO 07 - Oprava železničního přejezdu P7799 v km 17,490 na trati Krnov – Jindřichov ve Slezsku</t>
  </si>
  <si>
    <t>564411533</t>
  </si>
  <si>
    <t>2,40*5,20</t>
  </si>
  <si>
    <t>1200703873</t>
  </si>
  <si>
    <t>2*(3,70*3,50*0,30)</t>
  </si>
  <si>
    <t>370846602</t>
  </si>
  <si>
    <t>-548197918</t>
  </si>
  <si>
    <t>-80503554</t>
  </si>
  <si>
    <t>2*2,00</t>
  </si>
  <si>
    <t>-1093493373</t>
  </si>
  <si>
    <t>10,50*0,969</t>
  </si>
  <si>
    <t>-533198500</t>
  </si>
  <si>
    <t>5,50*0,841+5,00*0,828</t>
  </si>
  <si>
    <t>82138804</t>
  </si>
  <si>
    <t>-2048501228</t>
  </si>
  <si>
    <t>1205420716</t>
  </si>
  <si>
    <t>677146828</t>
  </si>
  <si>
    <t>-1576910161</t>
  </si>
  <si>
    <t>1553667462</t>
  </si>
  <si>
    <t>-836289548</t>
  </si>
  <si>
    <t>115966623</t>
  </si>
  <si>
    <t>-890264389</t>
  </si>
  <si>
    <t>3,70*3,50+3,70*3,50</t>
  </si>
  <si>
    <t>-632634312</t>
  </si>
  <si>
    <t>4,00*3,50+4,00*3,50</t>
  </si>
  <si>
    <t>-650653213</t>
  </si>
  <si>
    <t>863424067</t>
  </si>
  <si>
    <t>5913323010</t>
  </si>
  <si>
    <t>Montáž svislé dopravní značky bez sloupku</t>
  </si>
  <si>
    <t>-1329947605</t>
  </si>
  <si>
    <t>Montáž svislé dopravní značky bez sloupku. Poznámka: 1. V cenách jsou započteny náklady na montáž dílů včetně zemních prací a úpravy terénu. 2. V cenách nejsou obsaženy náklady na dodávku materiálu.</t>
  </si>
  <si>
    <t>100714585</t>
  </si>
  <si>
    <t>-935850563</t>
  </si>
  <si>
    <t>597852212</t>
  </si>
  <si>
    <t>-1274042902</t>
  </si>
  <si>
    <t>1997815012</t>
  </si>
  <si>
    <t>434492101</t>
  </si>
  <si>
    <t>-578171938</t>
  </si>
  <si>
    <t>-1088094024</t>
  </si>
  <si>
    <t>-70107283</t>
  </si>
  <si>
    <t>8,766*1,70</t>
  </si>
  <si>
    <t>-1483278498</t>
  </si>
  <si>
    <t>(25,90*0,15)*1,80</t>
  </si>
  <si>
    <t>-351235663</t>
  </si>
  <si>
    <t>5962101080</t>
  </si>
  <si>
    <t>Návěstidlo stůj dej přednost v jízdě - fluorescenční obrys</t>
  </si>
  <si>
    <t>1811812762</t>
  </si>
  <si>
    <t>5962114000</t>
  </si>
  <si>
    <t>Výstroj sloupku objímka 50 až 100 mm kompletní</t>
  </si>
  <si>
    <t>372211271</t>
  </si>
  <si>
    <t>-1786086939</t>
  </si>
  <si>
    <t>1,235+2,450"vyzískaný materiál</t>
  </si>
  <si>
    <t>-2052050700</t>
  </si>
  <si>
    <t>9587246</t>
  </si>
  <si>
    <t>10,175*1,80"štěrkové lože</t>
  </si>
  <si>
    <t>7,770*2,00"zemina</t>
  </si>
  <si>
    <t>-128331302</t>
  </si>
  <si>
    <t>33,855+0,006"štěrkové lože, zemina, pryž.podložky - odpad</t>
  </si>
  <si>
    <t>1908661125</t>
  </si>
  <si>
    <t>5,236"betonové pražce</t>
  </si>
  <si>
    <t>1398123828</t>
  </si>
  <si>
    <t>229362042</t>
  </si>
  <si>
    <t>792362646</t>
  </si>
  <si>
    <t>10,080+0,350"asfalt, beton</t>
  </si>
  <si>
    <t>693057836</t>
  </si>
  <si>
    <t>14,902+6,993"štěrk, drť</t>
  </si>
  <si>
    <t>SO 08 - Oprava železničního přejezdu P7801 v km 20,006 na trati Krnov – Jindřichov ve Slezsku</t>
  </si>
  <si>
    <t>-1672322140</t>
  </si>
  <si>
    <t>2,40*7,50</t>
  </si>
  <si>
    <t>1694183451</t>
  </si>
  <si>
    <t>(4,70*5,00+6,70*5,00)*0,30</t>
  </si>
  <si>
    <t>-796626301</t>
  </si>
  <si>
    <t>-1412062936</t>
  </si>
  <si>
    <t>137866245</t>
  </si>
  <si>
    <t>-184581938</t>
  </si>
  <si>
    <t>359278662</t>
  </si>
  <si>
    <t>11,50*0,969+4,50*0,841</t>
  </si>
  <si>
    <t>-1612488489</t>
  </si>
  <si>
    <t>9,00*0,841+7,00*0,828</t>
  </si>
  <si>
    <t>1035519062</t>
  </si>
  <si>
    <t>-55768276</t>
  </si>
  <si>
    <t>752138187</t>
  </si>
  <si>
    <t>-1131940329</t>
  </si>
  <si>
    <t>1797247055</t>
  </si>
  <si>
    <t>5914075110</t>
  </si>
  <si>
    <t>Zřízení konstrukční vrstvy pražcového podloží včetně geotextilie tl. 0,15 m</t>
  </si>
  <si>
    <t>-2032153695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</si>
  <si>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</si>
  <si>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Poznámka k položce:_x000D_
VL Ž4 typ 3</t>
  </si>
  <si>
    <t>4,70*5,00+6,70*5,00</t>
  </si>
  <si>
    <t>-2057735357</t>
  </si>
  <si>
    <t>5,00*5,00+7,00*5,00</t>
  </si>
  <si>
    <t>111185096</t>
  </si>
  <si>
    <t>-1467338105</t>
  </si>
  <si>
    <t>5914020020</t>
  </si>
  <si>
    <t>Čištění otevřených odvodňovacích zařízení strojně příkop nezpevněný</t>
  </si>
  <si>
    <t>574396853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</si>
  <si>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</si>
  <si>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207811283</t>
  </si>
  <si>
    <t>731027255</t>
  </si>
  <si>
    <t>-1351598368</t>
  </si>
  <si>
    <t>-741793344</t>
  </si>
  <si>
    <t>-98637171</t>
  </si>
  <si>
    <t>-1936949256</t>
  </si>
  <si>
    <t>208523448</t>
  </si>
  <si>
    <t>1612103973</t>
  </si>
  <si>
    <t>13,365*1,70</t>
  </si>
  <si>
    <t>-513920789</t>
  </si>
  <si>
    <t>(57,00*0,15)*1,80</t>
  </si>
  <si>
    <t>-1332819764</t>
  </si>
  <si>
    <t>4*0,072</t>
  </si>
  <si>
    <t>-305066165</t>
  </si>
  <si>
    <t>-1509657227</t>
  </si>
  <si>
    <t>387307729</t>
  </si>
  <si>
    <t>2011790132</t>
  </si>
  <si>
    <t>5964133005</t>
  </si>
  <si>
    <t>Geotextilie separační</t>
  </si>
  <si>
    <t>2142075982</t>
  </si>
  <si>
    <t>57,00*1,05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</si>
  <si>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</si>
  <si>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</si>
  <si>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-1160452715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</si>
  <si>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</si>
  <si>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3,290"vyzískaný materiál</t>
  </si>
  <si>
    <t>-386988617</t>
  </si>
  <si>
    <t>-125081908</t>
  </si>
  <si>
    <t>14,928*1,80"štěrkové lože</t>
  </si>
  <si>
    <t>17,100*2,00"zemina</t>
  </si>
  <si>
    <t>-1660624213</t>
  </si>
  <si>
    <t>61,070+0,006"štěrkové lože, zemina, pryž.podložky - odpad</t>
  </si>
  <si>
    <t>1805254836</t>
  </si>
  <si>
    <t>5,891"betonové pražce</t>
  </si>
  <si>
    <t>-1953119981</t>
  </si>
  <si>
    <t>1289394735</t>
  </si>
  <si>
    <t>21,600+0,350"asfalt, beton</t>
  </si>
  <si>
    <t>-2126757265</t>
  </si>
  <si>
    <t>22,721+15,390"štěrk, drť</t>
  </si>
  <si>
    <t>1755909710</t>
  </si>
  <si>
    <t>1"svrškový materiál - 0,157 t</t>
  </si>
  <si>
    <t>SO 09 - Oprava železničního přejezdu P7802 v km 21,220 na trati Krnov – Jindřichov ve Slezsku</t>
  </si>
  <si>
    <t>-1776762960</t>
  </si>
  <si>
    <t>-562235129</t>
  </si>
  <si>
    <t>-1136010636</t>
  </si>
  <si>
    <t>177498624</t>
  </si>
  <si>
    <t>(4,70*4,50)*0,15</t>
  </si>
  <si>
    <t>5915010040</t>
  </si>
  <si>
    <t>Těžení zeminy nebo horniny železničního spodku IV. třídy</t>
  </si>
  <si>
    <t>-2101993464</t>
  </si>
  <si>
    <t>Těžení zeminy nebo horniny železničního spodku IV. třídy. Poznámka: 1. V cenách jsou započteny náklady na těžení a uložení výzisku na terén nebo naložení na dopravní prostředek a uložení na úložišti.</t>
  </si>
  <si>
    <t>5,00*5,00*0,20</t>
  </si>
  <si>
    <t>7593407280</t>
  </si>
  <si>
    <t>Demontáž žlabu betonového plnostěnného 20 x 20 - T 2 N</t>
  </si>
  <si>
    <t>1771771426</t>
  </si>
  <si>
    <t>1947257072</t>
  </si>
  <si>
    <t>-562177650</t>
  </si>
  <si>
    <t>784981418</t>
  </si>
  <si>
    <t>1270256966</t>
  </si>
  <si>
    <t>2*30,00</t>
  </si>
  <si>
    <t>2034827717</t>
  </si>
  <si>
    <t>13,00*0,969</t>
  </si>
  <si>
    <t>1017668792</t>
  </si>
  <si>
    <t>8,50*0,841+4,50*0,828</t>
  </si>
  <si>
    <t>-1853905231</t>
  </si>
  <si>
    <t>26097981</t>
  </si>
  <si>
    <t>-103661932</t>
  </si>
  <si>
    <t>19627730</t>
  </si>
  <si>
    <t>-1050774920</t>
  </si>
  <si>
    <t>1131870633</t>
  </si>
  <si>
    <t>647800409</t>
  </si>
  <si>
    <t>5,00*5,00</t>
  </si>
  <si>
    <t>1929926208</t>
  </si>
  <si>
    <t>4,50*5,00+4,50*7,00</t>
  </si>
  <si>
    <t>-159813662</t>
  </si>
  <si>
    <t>-1504825370</t>
  </si>
  <si>
    <t>-1155074585</t>
  </si>
  <si>
    <t>-930126663</t>
  </si>
  <si>
    <t>-560147284</t>
  </si>
  <si>
    <t>-1422256550</t>
  </si>
  <si>
    <t>1052304409</t>
  </si>
  <si>
    <t>949908794</t>
  </si>
  <si>
    <t>-1943220007</t>
  </si>
  <si>
    <t>10,875*1,70</t>
  </si>
  <si>
    <t>-1858112016</t>
  </si>
  <si>
    <t>(25,00*0,05)*1,80</t>
  </si>
  <si>
    <t>-529560590</t>
  </si>
  <si>
    <t>-2010802733</t>
  </si>
  <si>
    <t>-1702178756</t>
  </si>
  <si>
    <t>39292008</t>
  </si>
  <si>
    <t>-720888936</t>
  </si>
  <si>
    <t>3,704+2,590"vyzískaný materiál</t>
  </si>
  <si>
    <t>-1975359776</t>
  </si>
  <si>
    <t>-613720517</t>
  </si>
  <si>
    <t>12,597*1,80"štěrkové lože</t>
  </si>
  <si>
    <t>3,173*2,00"zemina</t>
  </si>
  <si>
    <t>-1886102855</t>
  </si>
  <si>
    <t>5,000*2,40+0,300*2,40"beton.vozovka, drátovod</t>
  </si>
  <si>
    <t>1301081878</t>
  </si>
  <si>
    <t>29,021+12,720+0,007"štěrkové lože, zemina, beton, pryž.podložka - odpad</t>
  </si>
  <si>
    <t>1160021109</t>
  </si>
  <si>
    <t>3,704"kolejnice</t>
  </si>
  <si>
    <t>-956551343</t>
  </si>
  <si>
    <t>6,546"betonové pražce</t>
  </si>
  <si>
    <t>1606746364</t>
  </si>
  <si>
    <t>-1860443999</t>
  </si>
  <si>
    <t>19,440"asfalt</t>
  </si>
  <si>
    <t>1932680695</t>
  </si>
  <si>
    <t>18,488+2,250"štěrk, drť</t>
  </si>
  <si>
    <t>-607526320</t>
  </si>
  <si>
    <t>1"svrškový materiál - 0,079 t</t>
  </si>
  <si>
    <t>VON - Oprava přejezdů na tratích 292,310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</si>
  <si>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</si>
  <si>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</si>
  <si>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</si>
  <si>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</si>
  <si>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</si>
  <si>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</si>
  <si>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-1614806699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</si>
  <si>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</si>
  <si>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9*4,0" SO 01 - SO 09</t>
  </si>
  <si>
    <t>033111001</t>
  </si>
  <si>
    <t>Provozní vlivy Výluka silničního provozu se zajištěním objížďky</t>
  </si>
  <si>
    <t>soubor</t>
  </si>
  <si>
    <t>746708520</t>
  </si>
  <si>
    <t>6"SO 01, SO 05, SO 06, SO 07, SO 08, SO 09</t>
  </si>
  <si>
    <t>033111001.1</t>
  </si>
  <si>
    <t>-2135363544</t>
  </si>
  <si>
    <t>2"SO 02, SO 03</t>
  </si>
  <si>
    <t>033111001.2</t>
  </si>
  <si>
    <t>-1820564335</t>
  </si>
  <si>
    <t>1"SO 04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</si>
  <si>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</si>
  <si>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</si>
  <si>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1964674712</t>
  </si>
  <si>
    <t>022101001</t>
  </si>
  <si>
    <t>Geodetické práce Geodetické práce před opravou</t>
  </si>
  <si>
    <t>-355096539</t>
  </si>
  <si>
    <t>2,400+2,400+1,300+1,200+1,200+0,200+0,200+0,200+0,200" SO 01, SO 02, SO 03, SO 04, SO 05, SO 06, SO 07, SO 08, SO 09</t>
  </si>
  <si>
    <t>022101011</t>
  </si>
  <si>
    <t>Geodetické práce Geodetické práce v průběhu opravy</t>
  </si>
  <si>
    <t>1995510334</t>
  </si>
  <si>
    <t>022101021</t>
  </si>
  <si>
    <t>Geodetické práce Geodetické práce po ukončení opravy</t>
  </si>
  <si>
    <t>-533829147</t>
  </si>
  <si>
    <t>033131001</t>
  </si>
  <si>
    <t>Provozní vlivy Organizační zajištění prací při zřizování a udržování BK kolejí a výhybek</t>
  </si>
  <si>
    <t>403009346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</si>
  <si>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</si>
  <si>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300,00+120,00+100,00+100,00+100,00+100,00" SO 01, SO 02, SO 03, SO 04, SO 06, SO 07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</si>
</sst>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1"/>
      <c r="AQ5" s="21"/>
      <c r="AR5" s="19"/>
      <c r="BE5" s="26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1"/>
      <c r="AQ6" s="21"/>
      <c r="AR6" s="19"/>
      <c r="BE6" s="26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3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3"/>
      <c r="BS13" s="16" t="s">
        <v>6</v>
      </c>
    </row>
    <row r="14" spans="1:74" ht="12.75">
      <c r="B14" s="20"/>
      <c r="C14" s="21"/>
      <c r="D14" s="21"/>
      <c r="E14" s="268" t="s">
        <v>31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3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3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3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3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3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3"/>
    </row>
    <row r="23" spans="1:71" s="1" customFormat="1" ht="16.5" customHeight="1">
      <c r="B23" s="20"/>
      <c r="C23" s="21"/>
      <c r="D23" s="21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1"/>
      <c r="AP23" s="21"/>
      <c r="AQ23" s="21"/>
      <c r="AR23" s="19"/>
      <c r="BE23" s="26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3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1">
        <f>ROUND(AG94,2)</f>
        <v>0</v>
      </c>
      <c r="AL26" s="272"/>
      <c r="AM26" s="272"/>
      <c r="AN26" s="272"/>
      <c r="AO26" s="272"/>
      <c r="AP26" s="35"/>
      <c r="AQ26" s="35"/>
      <c r="AR26" s="38"/>
      <c r="BE26" s="26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3" t="s">
        <v>38</v>
      </c>
      <c r="M28" s="273"/>
      <c r="N28" s="273"/>
      <c r="O28" s="273"/>
      <c r="P28" s="273"/>
      <c r="Q28" s="35"/>
      <c r="R28" s="35"/>
      <c r="S28" s="35"/>
      <c r="T28" s="35"/>
      <c r="U28" s="35"/>
      <c r="V28" s="35"/>
      <c r="W28" s="273" t="s">
        <v>39</v>
      </c>
      <c r="X28" s="273"/>
      <c r="Y28" s="273"/>
      <c r="Z28" s="273"/>
      <c r="AA28" s="273"/>
      <c r="AB28" s="273"/>
      <c r="AC28" s="273"/>
      <c r="AD28" s="273"/>
      <c r="AE28" s="273"/>
      <c r="AF28" s="35"/>
      <c r="AG28" s="35"/>
      <c r="AH28" s="35"/>
      <c r="AI28" s="35"/>
      <c r="AJ28" s="35"/>
      <c r="AK28" s="273" t="s">
        <v>40</v>
      </c>
      <c r="AL28" s="273"/>
      <c r="AM28" s="273"/>
      <c r="AN28" s="273"/>
      <c r="AO28" s="273"/>
      <c r="AP28" s="35"/>
      <c r="AQ28" s="35"/>
      <c r="AR28" s="38"/>
      <c r="BE28" s="263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76">
        <v>0.21</v>
      </c>
      <c r="M29" s="275"/>
      <c r="N29" s="275"/>
      <c r="O29" s="275"/>
      <c r="P29" s="275"/>
      <c r="Q29" s="40"/>
      <c r="R29" s="40"/>
      <c r="S29" s="40"/>
      <c r="T29" s="40"/>
      <c r="U29" s="40"/>
      <c r="V29" s="40"/>
      <c r="W29" s="274">
        <f>ROUND(AZ94,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40"/>
      <c r="AG29" s="40"/>
      <c r="AH29" s="40"/>
      <c r="AI29" s="40"/>
      <c r="AJ29" s="40"/>
      <c r="AK29" s="274">
        <f>ROUND(AV94, 2)</f>
        <v>0</v>
      </c>
      <c r="AL29" s="275"/>
      <c r="AM29" s="275"/>
      <c r="AN29" s="275"/>
      <c r="AO29" s="275"/>
      <c r="AP29" s="40"/>
      <c r="AQ29" s="40"/>
      <c r="AR29" s="41"/>
      <c r="BE29" s="264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76">
        <v>0.15</v>
      </c>
      <c r="M30" s="275"/>
      <c r="N30" s="275"/>
      <c r="O30" s="275"/>
      <c r="P30" s="275"/>
      <c r="Q30" s="40"/>
      <c r="R30" s="40"/>
      <c r="S30" s="40"/>
      <c r="T30" s="40"/>
      <c r="U30" s="40"/>
      <c r="V30" s="40"/>
      <c r="W30" s="274">
        <f>ROUND(BA94,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40"/>
      <c r="AG30" s="40"/>
      <c r="AH30" s="40"/>
      <c r="AI30" s="40"/>
      <c r="AJ30" s="40"/>
      <c r="AK30" s="274">
        <f>ROUND(AW94, 2)</f>
        <v>0</v>
      </c>
      <c r="AL30" s="275"/>
      <c r="AM30" s="275"/>
      <c r="AN30" s="275"/>
      <c r="AO30" s="275"/>
      <c r="AP30" s="40"/>
      <c r="AQ30" s="40"/>
      <c r="AR30" s="41"/>
      <c r="BE30" s="264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76">
        <v>0.21</v>
      </c>
      <c r="M31" s="275"/>
      <c r="N31" s="275"/>
      <c r="O31" s="275"/>
      <c r="P31" s="275"/>
      <c r="Q31" s="40"/>
      <c r="R31" s="40"/>
      <c r="S31" s="40"/>
      <c r="T31" s="40"/>
      <c r="U31" s="40"/>
      <c r="V31" s="40"/>
      <c r="W31" s="274">
        <f>ROUND(BB94,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40"/>
      <c r="AG31" s="40"/>
      <c r="AH31" s="40"/>
      <c r="AI31" s="40"/>
      <c r="AJ31" s="40"/>
      <c r="AK31" s="274">
        <v>0</v>
      </c>
      <c r="AL31" s="275"/>
      <c r="AM31" s="275"/>
      <c r="AN31" s="275"/>
      <c r="AO31" s="275"/>
      <c r="AP31" s="40"/>
      <c r="AQ31" s="40"/>
      <c r="AR31" s="41"/>
      <c r="BE31" s="264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76">
        <v>0.15</v>
      </c>
      <c r="M32" s="275"/>
      <c r="N32" s="275"/>
      <c r="O32" s="275"/>
      <c r="P32" s="275"/>
      <c r="Q32" s="40"/>
      <c r="R32" s="40"/>
      <c r="S32" s="40"/>
      <c r="T32" s="40"/>
      <c r="U32" s="40"/>
      <c r="V32" s="40"/>
      <c r="W32" s="274">
        <f>ROUND(BC94,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40"/>
      <c r="AG32" s="40"/>
      <c r="AH32" s="40"/>
      <c r="AI32" s="40"/>
      <c r="AJ32" s="40"/>
      <c r="AK32" s="274">
        <v>0</v>
      </c>
      <c r="AL32" s="275"/>
      <c r="AM32" s="275"/>
      <c r="AN32" s="275"/>
      <c r="AO32" s="275"/>
      <c r="AP32" s="40"/>
      <c r="AQ32" s="40"/>
      <c r="AR32" s="41"/>
      <c r="BE32" s="264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76">
        <v>0</v>
      </c>
      <c r="M33" s="275"/>
      <c r="N33" s="275"/>
      <c r="O33" s="275"/>
      <c r="P33" s="275"/>
      <c r="Q33" s="40"/>
      <c r="R33" s="40"/>
      <c r="S33" s="40"/>
      <c r="T33" s="40"/>
      <c r="U33" s="40"/>
      <c r="V33" s="40"/>
      <c r="W33" s="274">
        <f>ROUND(BD94,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40"/>
      <c r="AG33" s="40"/>
      <c r="AH33" s="40"/>
      <c r="AI33" s="40"/>
      <c r="AJ33" s="40"/>
      <c r="AK33" s="274">
        <v>0</v>
      </c>
      <c r="AL33" s="275"/>
      <c r="AM33" s="275"/>
      <c r="AN33" s="275"/>
      <c r="AO33" s="275"/>
      <c r="AP33" s="40"/>
      <c r="AQ33" s="40"/>
      <c r="AR33" s="41"/>
      <c r="BE33" s="26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80" t="s">
        <v>49</v>
      </c>
      <c r="Y35" s="278"/>
      <c r="Z35" s="278"/>
      <c r="AA35" s="278"/>
      <c r="AB35" s="278"/>
      <c r="AC35" s="44"/>
      <c r="AD35" s="44"/>
      <c r="AE35" s="44"/>
      <c r="AF35" s="44"/>
      <c r="AG35" s="44"/>
      <c r="AH35" s="44"/>
      <c r="AI35" s="44"/>
      <c r="AJ35" s="44"/>
      <c r="AK35" s="277">
        <f>SUM(AK26:AK33)</f>
        <v>0</v>
      </c>
      <c r="AL35" s="278"/>
      <c r="AM35" s="278"/>
      <c r="AN35" s="278"/>
      <c r="AO35" s="279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63520144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9" t="str">
        <f>K6</f>
        <v>Oprava přejezdů na tratích 292,310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ST Ostrava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5" t="str">
        <f>IF(AN8= "","",AN8)</f>
        <v>23. 4. 2020</v>
      </c>
      <c r="AN87" s="285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86" t="str">
        <f>IF(E17="","",E17)</f>
        <v xml:space="preserve"> </v>
      </c>
      <c r="AN89" s="287"/>
      <c r="AO89" s="287"/>
      <c r="AP89" s="287"/>
      <c r="AQ89" s="35"/>
      <c r="AR89" s="38"/>
      <c r="AS89" s="289" t="s">
        <v>57</v>
      </c>
      <c r="AT89" s="29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86" t="str">
        <f>IF(E20="","",E20)</f>
        <v xml:space="preserve"> </v>
      </c>
      <c r="AN90" s="287"/>
      <c r="AO90" s="287"/>
      <c r="AP90" s="287"/>
      <c r="AQ90" s="35"/>
      <c r="AR90" s="38"/>
      <c r="AS90" s="291"/>
      <c r="AT90" s="29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3"/>
      <c r="AT91" s="29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5" t="s">
        <v>58</v>
      </c>
      <c r="D92" s="256"/>
      <c r="E92" s="256"/>
      <c r="F92" s="256"/>
      <c r="G92" s="256"/>
      <c r="H92" s="72"/>
      <c r="I92" s="258" t="s">
        <v>59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84" t="s">
        <v>60</v>
      </c>
      <c r="AH92" s="256"/>
      <c r="AI92" s="256"/>
      <c r="AJ92" s="256"/>
      <c r="AK92" s="256"/>
      <c r="AL92" s="256"/>
      <c r="AM92" s="256"/>
      <c r="AN92" s="258" t="s">
        <v>61</v>
      </c>
      <c r="AO92" s="256"/>
      <c r="AP92" s="288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1">
        <f>ROUND(SUM(AG95:AG104),2)</f>
        <v>0</v>
      </c>
      <c r="AH94" s="261"/>
      <c r="AI94" s="261"/>
      <c r="AJ94" s="261"/>
      <c r="AK94" s="261"/>
      <c r="AL94" s="261"/>
      <c r="AM94" s="261"/>
      <c r="AN94" s="295">
        <f t="shared" ref="AN94:AN104" si="0">SUM(AG94,AT94)</f>
        <v>0</v>
      </c>
      <c r="AO94" s="295"/>
      <c r="AP94" s="295"/>
      <c r="AQ94" s="84" t="s">
        <v>1</v>
      </c>
      <c r="AR94" s="85"/>
      <c r="AS94" s="86">
        <f>ROUND(SUM(AS95:AS104),2)</f>
        <v>0</v>
      </c>
      <c r="AT94" s="87">
        <f t="shared" ref="AT94:AT104" si="1">ROUND(SUM(AV94:AW94),2)</f>
        <v>0</v>
      </c>
      <c r="AU94" s="88">
        <f>ROUND(SUM(AU95:AU104),5)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ROUND(SUM(AZ95:AZ104),2)</f>
        <v>0</v>
      </c>
      <c r="BA94" s="87">
        <f>ROUND(SUM(BA95:BA104),2)</f>
        <v>0</v>
      </c>
      <c r="BB94" s="87">
        <f>ROUND(SUM(BB95:BB104),2)</f>
        <v>0</v>
      </c>
      <c r="BC94" s="87">
        <f>ROUND(SUM(BC95:BC104),2)</f>
        <v>0</v>
      </c>
      <c r="BD94" s="89">
        <f>ROUND(SUM(BD95:BD104),2)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35.1" customHeight="1">
      <c r="A95" s="92" t="s">
        <v>81</v>
      </c>
      <c r="B95" s="93"/>
      <c r="C95" s="94"/>
      <c r="D95" s="257" t="s">
        <v>82</v>
      </c>
      <c r="E95" s="257"/>
      <c r="F95" s="257"/>
      <c r="G95" s="257"/>
      <c r="H95" s="257"/>
      <c r="I95" s="95"/>
      <c r="J95" s="257" t="s">
        <v>83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82">
        <f>'SO 01 - Oprava železniční...'!J30</f>
        <v>0</v>
      </c>
      <c r="AH95" s="283"/>
      <c r="AI95" s="283"/>
      <c r="AJ95" s="283"/>
      <c r="AK95" s="283"/>
      <c r="AL95" s="283"/>
      <c r="AM95" s="283"/>
      <c r="AN95" s="282">
        <f t="shared" si="0"/>
        <v>0</v>
      </c>
      <c r="AO95" s="283"/>
      <c r="AP95" s="283"/>
      <c r="AQ95" s="96" t="s">
        <v>84</v>
      </c>
      <c r="AR95" s="97"/>
      <c r="AS95" s="98">
        <v>0</v>
      </c>
      <c r="AT95" s="99">
        <f t="shared" si="1"/>
        <v>0</v>
      </c>
      <c r="AU95" s="100">
        <f>'SO 01 - Oprava železniční...'!P119</f>
        <v>0</v>
      </c>
      <c r="AV95" s="99">
        <f>'SO 01 - Oprava železniční...'!J33</f>
        <v>0</v>
      </c>
      <c r="AW95" s="99">
        <f>'SO 01 - Oprava železniční...'!J34</f>
        <v>0</v>
      </c>
      <c r="AX95" s="99">
        <f>'SO 01 - Oprava železniční...'!J35</f>
        <v>0</v>
      </c>
      <c r="AY95" s="99">
        <f>'SO 01 - Oprava železniční...'!J36</f>
        <v>0</v>
      </c>
      <c r="AZ95" s="99">
        <f>'SO 01 - Oprava železniční...'!F33</f>
        <v>0</v>
      </c>
      <c r="BA95" s="99">
        <f>'SO 01 - Oprava železniční...'!F34</f>
        <v>0</v>
      </c>
      <c r="BB95" s="99">
        <f>'SO 01 - Oprava železniční...'!F35</f>
        <v>0</v>
      </c>
      <c r="BC95" s="99">
        <f>'SO 01 - Oprava železniční...'!F36</f>
        <v>0</v>
      </c>
      <c r="BD95" s="101">
        <f>'SO 01 - Oprava železniční...'!F37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35.1" customHeight="1">
      <c r="A96" s="92" t="s">
        <v>81</v>
      </c>
      <c r="B96" s="93"/>
      <c r="C96" s="94"/>
      <c r="D96" s="257" t="s">
        <v>88</v>
      </c>
      <c r="E96" s="257"/>
      <c r="F96" s="257"/>
      <c r="G96" s="257"/>
      <c r="H96" s="257"/>
      <c r="I96" s="95"/>
      <c r="J96" s="257" t="s">
        <v>89</v>
      </c>
      <c r="K96" s="257"/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82">
        <f>'SO 02 - Oprava železniční...'!J30</f>
        <v>0</v>
      </c>
      <c r="AH96" s="283"/>
      <c r="AI96" s="283"/>
      <c r="AJ96" s="283"/>
      <c r="AK96" s="283"/>
      <c r="AL96" s="283"/>
      <c r="AM96" s="283"/>
      <c r="AN96" s="282">
        <f t="shared" si="0"/>
        <v>0</v>
      </c>
      <c r="AO96" s="283"/>
      <c r="AP96" s="283"/>
      <c r="AQ96" s="96" t="s">
        <v>84</v>
      </c>
      <c r="AR96" s="97"/>
      <c r="AS96" s="98">
        <v>0</v>
      </c>
      <c r="AT96" s="99">
        <f t="shared" si="1"/>
        <v>0</v>
      </c>
      <c r="AU96" s="100">
        <f>'SO 02 - Oprava železniční...'!P119</f>
        <v>0</v>
      </c>
      <c r="AV96" s="99">
        <f>'SO 02 - Oprava železniční...'!J33</f>
        <v>0</v>
      </c>
      <c r="AW96" s="99">
        <f>'SO 02 - Oprava železniční...'!J34</f>
        <v>0</v>
      </c>
      <c r="AX96" s="99">
        <f>'SO 02 - Oprava železniční...'!J35</f>
        <v>0</v>
      </c>
      <c r="AY96" s="99">
        <f>'SO 02 - Oprava železniční...'!J36</f>
        <v>0</v>
      </c>
      <c r="AZ96" s="99">
        <f>'SO 02 - Oprava železniční...'!F33</f>
        <v>0</v>
      </c>
      <c r="BA96" s="99">
        <f>'SO 02 - Oprava železniční...'!F34</f>
        <v>0</v>
      </c>
      <c r="BB96" s="99">
        <f>'SO 02 - Oprava železniční...'!F35</f>
        <v>0</v>
      </c>
      <c r="BC96" s="99">
        <f>'SO 02 - Oprava železniční...'!F36</f>
        <v>0</v>
      </c>
      <c r="BD96" s="101">
        <f>'SO 02 - Oprava železniční...'!F37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35.1" customHeight="1">
      <c r="A97" s="92" t="s">
        <v>81</v>
      </c>
      <c r="B97" s="93"/>
      <c r="C97" s="94"/>
      <c r="D97" s="257" t="s">
        <v>91</v>
      </c>
      <c r="E97" s="257"/>
      <c r="F97" s="257"/>
      <c r="G97" s="257"/>
      <c r="H97" s="257"/>
      <c r="I97" s="95"/>
      <c r="J97" s="257" t="s">
        <v>92</v>
      </c>
      <c r="K97" s="257"/>
      <c r="L97" s="257"/>
      <c r="M97" s="257"/>
      <c r="N97" s="257"/>
      <c r="O97" s="257"/>
      <c r="P97" s="257"/>
      <c r="Q97" s="257"/>
      <c r="R97" s="257"/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82">
        <f>'SO 03 - Oprava železniční...'!J30</f>
        <v>0</v>
      </c>
      <c r="AH97" s="283"/>
      <c r="AI97" s="283"/>
      <c r="AJ97" s="283"/>
      <c r="AK97" s="283"/>
      <c r="AL97" s="283"/>
      <c r="AM97" s="283"/>
      <c r="AN97" s="282">
        <f t="shared" si="0"/>
        <v>0</v>
      </c>
      <c r="AO97" s="283"/>
      <c r="AP97" s="283"/>
      <c r="AQ97" s="96" t="s">
        <v>84</v>
      </c>
      <c r="AR97" s="97"/>
      <c r="AS97" s="98">
        <v>0</v>
      </c>
      <c r="AT97" s="99">
        <f t="shared" si="1"/>
        <v>0</v>
      </c>
      <c r="AU97" s="100">
        <f>'SO 03 - Oprava železniční...'!P119</f>
        <v>0</v>
      </c>
      <c r="AV97" s="99">
        <f>'SO 03 - Oprava železniční...'!J33</f>
        <v>0</v>
      </c>
      <c r="AW97" s="99">
        <f>'SO 03 - Oprava železniční...'!J34</f>
        <v>0</v>
      </c>
      <c r="AX97" s="99">
        <f>'SO 03 - Oprava železniční...'!J35</f>
        <v>0</v>
      </c>
      <c r="AY97" s="99">
        <f>'SO 03 - Oprava železniční...'!J36</f>
        <v>0</v>
      </c>
      <c r="AZ97" s="99">
        <f>'SO 03 - Oprava železniční...'!F33</f>
        <v>0</v>
      </c>
      <c r="BA97" s="99">
        <f>'SO 03 - Oprava železniční...'!F34</f>
        <v>0</v>
      </c>
      <c r="BB97" s="99">
        <f>'SO 03 - Oprava železniční...'!F35</f>
        <v>0</v>
      </c>
      <c r="BC97" s="99">
        <f>'SO 03 - Oprava železniční...'!F36</f>
        <v>0</v>
      </c>
      <c r="BD97" s="101">
        <f>'SO 03 - Oprava železniční...'!F37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35.1" customHeight="1">
      <c r="A98" s="92" t="s">
        <v>81</v>
      </c>
      <c r="B98" s="93"/>
      <c r="C98" s="94"/>
      <c r="D98" s="257" t="s">
        <v>94</v>
      </c>
      <c r="E98" s="257"/>
      <c r="F98" s="257"/>
      <c r="G98" s="257"/>
      <c r="H98" s="257"/>
      <c r="I98" s="95"/>
      <c r="J98" s="257" t="s">
        <v>95</v>
      </c>
      <c r="K98" s="257"/>
      <c r="L98" s="257"/>
      <c r="M98" s="257"/>
      <c r="N98" s="257"/>
      <c r="O98" s="257"/>
      <c r="P98" s="257"/>
      <c r="Q98" s="257"/>
      <c r="R98" s="257"/>
      <c r="S98" s="257"/>
      <c r="T98" s="257"/>
      <c r="U98" s="257"/>
      <c r="V98" s="257"/>
      <c r="W98" s="257"/>
      <c r="X98" s="257"/>
      <c r="Y98" s="257"/>
      <c r="Z98" s="257"/>
      <c r="AA98" s="257"/>
      <c r="AB98" s="257"/>
      <c r="AC98" s="257"/>
      <c r="AD98" s="257"/>
      <c r="AE98" s="257"/>
      <c r="AF98" s="257"/>
      <c r="AG98" s="282">
        <f>'SO 04 - Oprava železniční...'!J30</f>
        <v>0</v>
      </c>
      <c r="AH98" s="283"/>
      <c r="AI98" s="283"/>
      <c r="AJ98" s="283"/>
      <c r="AK98" s="283"/>
      <c r="AL98" s="283"/>
      <c r="AM98" s="283"/>
      <c r="AN98" s="282">
        <f t="shared" si="0"/>
        <v>0</v>
      </c>
      <c r="AO98" s="283"/>
      <c r="AP98" s="283"/>
      <c r="AQ98" s="96" t="s">
        <v>84</v>
      </c>
      <c r="AR98" s="97"/>
      <c r="AS98" s="98">
        <v>0</v>
      </c>
      <c r="AT98" s="99">
        <f t="shared" si="1"/>
        <v>0</v>
      </c>
      <c r="AU98" s="100">
        <f>'SO 04 - Oprava železniční...'!P119</f>
        <v>0</v>
      </c>
      <c r="AV98" s="99">
        <f>'SO 04 - Oprava železniční...'!J33</f>
        <v>0</v>
      </c>
      <c r="AW98" s="99">
        <f>'SO 04 - Oprava železniční...'!J34</f>
        <v>0</v>
      </c>
      <c r="AX98" s="99">
        <f>'SO 04 - Oprava železniční...'!J35</f>
        <v>0</v>
      </c>
      <c r="AY98" s="99">
        <f>'SO 04 - Oprava železniční...'!J36</f>
        <v>0</v>
      </c>
      <c r="AZ98" s="99">
        <f>'SO 04 - Oprava železniční...'!F33</f>
        <v>0</v>
      </c>
      <c r="BA98" s="99">
        <f>'SO 04 - Oprava železniční...'!F34</f>
        <v>0</v>
      </c>
      <c r="BB98" s="99">
        <f>'SO 04 - Oprava železniční...'!F35</f>
        <v>0</v>
      </c>
      <c r="BC98" s="99">
        <f>'SO 04 - Oprava železniční...'!F36</f>
        <v>0</v>
      </c>
      <c r="BD98" s="101">
        <f>'SO 04 - Oprava železniční...'!F37</f>
        <v>0</v>
      </c>
      <c r="BT98" s="102" t="s">
        <v>85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7" customFormat="1" ht="35.1" customHeight="1">
      <c r="A99" s="92" t="s">
        <v>81</v>
      </c>
      <c r="B99" s="93"/>
      <c r="C99" s="94"/>
      <c r="D99" s="257" t="s">
        <v>97</v>
      </c>
      <c r="E99" s="257"/>
      <c r="F99" s="257"/>
      <c r="G99" s="257"/>
      <c r="H99" s="257"/>
      <c r="I99" s="95"/>
      <c r="J99" s="257" t="s">
        <v>98</v>
      </c>
      <c r="K99" s="257"/>
      <c r="L99" s="257"/>
      <c r="M99" s="257"/>
      <c r="N99" s="257"/>
      <c r="O99" s="257"/>
      <c r="P99" s="257"/>
      <c r="Q99" s="257"/>
      <c r="R99" s="257"/>
      <c r="S99" s="257"/>
      <c r="T99" s="257"/>
      <c r="U99" s="257"/>
      <c r="V99" s="257"/>
      <c r="W99" s="257"/>
      <c r="X99" s="257"/>
      <c r="Y99" s="257"/>
      <c r="Z99" s="257"/>
      <c r="AA99" s="257"/>
      <c r="AB99" s="257"/>
      <c r="AC99" s="257"/>
      <c r="AD99" s="257"/>
      <c r="AE99" s="257"/>
      <c r="AF99" s="257"/>
      <c r="AG99" s="282">
        <f>'SO 05 - Oprava železniční...'!J30</f>
        <v>0</v>
      </c>
      <c r="AH99" s="283"/>
      <c r="AI99" s="283"/>
      <c r="AJ99" s="283"/>
      <c r="AK99" s="283"/>
      <c r="AL99" s="283"/>
      <c r="AM99" s="283"/>
      <c r="AN99" s="282">
        <f t="shared" si="0"/>
        <v>0</v>
      </c>
      <c r="AO99" s="283"/>
      <c r="AP99" s="283"/>
      <c r="AQ99" s="96" t="s">
        <v>84</v>
      </c>
      <c r="AR99" s="97"/>
      <c r="AS99" s="98">
        <v>0</v>
      </c>
      <c r="AT99" s="99">
        <f t="shared" si="1"/>
        <v>0</v>
      </c>
      <c r="AU99" s="100">
        <f>'SO 05 - Oprava železniční...'!P119</f>
        <v>0</v>
      </c>
      <c r="AV99" s="99">
        <f>'SO 05 - Oprava železniční...'!J33</f>
        <v>0</v>
      </c>
      <c r="AW99" s="99">
        <f>'SO 05 - Oprava železniční...'!J34</f>
        <v>0</v>
      </c>
      <c r="AX99" s="99">
        <f>'SO 05 - Oprava železniční...'!J35</f>
        <v>0</v>
      </c>
      <c r="AY99" s="99">
        <f>'SO 05 - Oprava železniční...'!J36</f>
        <v>0</v>
      </c>
      <c r="AZ99" s="99">
        <f>'SO 05 - Oprava železniční...'!F33</f>
        <v>0</v>
      </c>
      <c r="BA99" s="99">
        <f>'SO 05 - Oprava železniční...'!F34</f>
        <v>0</v>
      </c>
      <c r="BB99" s="99">
        <f>'SO 05 - Oprava železniční...'!F35</f>
        <v>0</v>
      </c>
      <c r="BC99" s="99">
        <f>'SO 05 - Oprava železniční...'!F36</f>
        <v>0</v>
      </c>
      <c r="BD99" s="101">
        <f>'SO 05 - Oprava železniční...'!F37</f>
        <v>0</v>
      </c>
      <c r="BT99" s="102" t="s">
        <v>85</v>
      </c>
      <c r="BV99" s="102" t="s">
        <v>79</v>
      </c>
      <c r="BW99" s="102" t="s">
        <v>99</v>
      </c>
      <c r="BX99" s="102" t="s">
        <v>5</v>
      </c>
      <c r="CL99" s="102" t="s">
        <v>1</v>
      </c>
      <c r="CM99" s="102" t="s">
        <v>87</v>
      </c>
    </row>
    <row r="100" spans="1:91" s="7" customFormat="1" ht="35.1" customHeight="1">
      <c r="A100" s="92" t="s">
        <v>81</v>
      </c>
      <c r="B100" s="93"/>
      <c r="C100" s="94"/>
      <c r="D100" s="257" t="s">
        <v>100</v>
      </c>
      <c r="E100" s="257"/>
      <c r="F100" s="257"/>
      <c r="G100" s="257"/>
      <c r="H100" s="257"/>
      <c r="I100" s="95"/>
      <c r="J100" s="257" t="s">
        <v>101</v>
      </c>
      <c r="K100" s="257"/>
      <c r="L100" s="257"/>
      <c r="M100" s="257"/>
      <c r="N100" s="257"/>
      <c r="O100" s="257"/>
      <c r="P100" s="257"/>
      <c r="Q100" s="257"/>
      <c r="R100" s="257"/>
      <c r="S100" s="257"/>
      <c r="T100" s="257"/>
      <c r="U100" s="257"/>
      <c r="V100" s="257"/>
      <c r="W100" s="257"/>
      <c r="X100" s="257"/>
      <c r="Y100" s="257"/>
      <c r="Z100" s="257"/>
      <c r="AA100" s="257"/>
      <c r="AB100" s="257"/>
      <c r="AC100" s="257"/>
      <c r="AD100" s="257"/>
      <c r="AE100" s="257"/>
      <c r="AF100" s="257"/>
      <c r="AG100" s="282">
        <f>'SO 06 - Oprava železniční...'!J30</f>
        <v>0</v>
      </c>
      <c r="AH100" s="283"/>
      <c r="AI100" s="283"/>
      <c r="AJ100" s="283"/>
      <c r="AK100" s="283"/>
      <c r="AL100" s="283"/>
      <c r="AM100" s="283"/>
      <c r="AN100" s="282">
        <f t="shared" si="0"/>
        <v>0</v>
      </c>
      <c r="AO100" s="283"/>
      <c r="AP100" s="283"/>
      <c r="AQ100" s="96" t="s">
        <v>84</v>
      </c>
      <c r="AR100" s="97"/>
      <c r="AS100" s="98">
        <v>0</v>
      </c>
      <c r="AT100" s="99">
        <f t="shared" si="1"/>
        <v>0</v>
      </c>
      <c r="AU100" s="100">
        <f>'SO 06 - Oprava železniční...'!P119</f>
        <v>0</v>
      </c>
      <c r="AV100" s="99">
        <f>'SO 06 - Oprava železniční...'!J33</f>
        <v>0</v>
      </c>
      <c r="AW100" s="99">
        <f>'SO 06 - Oprava železniční...'!J34</f>
        <v>0</v>
      </c>
      <c r="AX100" s="99">
        <f>'SO 06 - Oprava železniční...'!J35</f>
        <v>0</v>
      </c>
      <c r="AY100" s="99">
        <f>'SO 06 - Oprava železniční...'!J36</f>
        <v>0</v>
      </c>
      <c r="AZ100" s="99">
        <f>'SO 06 - Oprava železniční...'!F33</f>
        <v>0</v>
      </c>
      <c r="BA100" s="99">
        <f>'SO 06 - Oprava železniční...'!F34</f>
        <v>0</v>
      </c>
      <c r="BB100" s="99">
        <f>'SO 06 - Oprava železniční...'!F35</f>
        <v>0</v>
      </c>
      <c r="BC100" s="99">
        <f>'SO 06 - Oprava železniční...'!F36</f>
        <v>0</v>
      </c>
      <c r="BD100" s="101">
        <f>'SO 06 - Oprava železniční...'!F37</f>
        <v>0</v>
      </c>
      <c r="BT100" s="102" t="s">
        <v>85</v>
      </c>
      <c r="BV100" s="102" t="s">
        <v>79</v>
      </c>
      <c r="BW100" s="102" t="s">
        <v>102</v>
      </c>
      <c r="BX100" s="102" t="s">
        <v>5</v>
      </c>
      <c r="CL100" s="102" t="s">
        <v>1</v>
      </c>
      <c r="CM100" s="102" t="s">
        <v>87</v>
      </c>
    </row>
    <row r="101" spans="1:91" s="7" customFormat="1" ht="35.1" customHeight="1">
      <c r="A101" s="92" t="s">
        <v>81</v>
      </c>
      <c r="B101" s="93"/>
      <c r="C101" s="94"/>
      <c r="D101" s="257" t="s">
        <v>103</v>
      </c>
      <c r="E101" s="257"/>
      <c r="F101" s="257"/>
      <c r="G101" s="257"/>
      <c r="H101" s="257"/>
      <c r="I101" s="95"/>
      <c r="J101" s="257" t="s">
        <v>104</v>
      </c>
      <c r="K101" s="257"/>
      <c r="L101" s="257"/>
      <c r="M101" s="257"/>
      <c r="N101" s="257"/>
      <c r="O101" s="257"/>
      <c r="P101" s="257"/>
      <c r="Q101" s="257"/>
      <c r="R101" s="257"/>
      <c r="S101" s="257"/>
      <c r="T101" s="257"/>
      <c r="U101" s="257"/>
      <c r="V101" s="257"/>
      <c r="W101" s="257"/>
      <c r="X101" s="257"/>
      <c r="Y101" s="257"/>
      <c r="Z101" s="257"/>
      <c r="AA101" s="257"/>
      <c r="AB101" s="257"/>
      <c r="AC101" s="257"/>
      <c r="AD101" s="257"/>
      <c r="AE101" s="257"/>
      <c r="AF101" s="257"/>
      <c r="AG101" s="282">
        <f>'SO 07 - Oprava železniční...'!J30</f>
        <v>0</v>
      </c>
      <c r="AH101" s="283"/>
      <c r="AI101" s="283"/>
      <c r="AJ101" s="283"/>
      <c r="AK101" s="283"/>
      <c r="AL101" s="283"/>
      <c r="AM101" s="283"/>
      <c r="AN101" s="282">
        <f t="shared" si="0"/>
        <v>0</v>
      </c>
      <c r="AO101" s="283"/>
      <c r="AP101" s="283"/>
      <c r="AQ101" s="96" t="s">
        <v>84</v>
      </c>
      <c r="AR101" s="97"/>
      <c r="AS101" s="98">
        <v>0</v>
      </c>
      <c r="AT101" s="99">
        <f t="shared" si="1"/>
        <v>0</v>
      </c>
      <c r="AU101" s="100">
        <f>'SO 07 - Oprava železniční...'!P119</f>
        <v>0</v>
      </c>
      <c r="AV101" s="99">
        <f>'SO 07 - Oprava železniční...'!J33</f>
        <v>0</v>
      </c>
      <c r="AW101" s="99">
        <f>'SO 07 - Oprava železniční...'!J34</f>
        <v>0</v>
      </c>
      <c r="AX101" s="99">
        <f>'SO 07 - Oprava železniční...'!J35</f>
        <v>0</v>
      </c>
      <c r="AY101" s="99">
        <f>'SO 07 - Oprava železniční...'!J36</f>
        <v>0</v>
      </c>
      <c r="AZ101" s="99">
        <f>'SO 07 - Oprava železniční...'!F33</f>
        <v>0</v>
      </c>
      <c r="BA101" s="99">
        <f>'SO 07 - Oprava železniční...'!F34</f>
        <v>0</v>
      </c>
      <c r="BB101" s="99">
        <f>'SO 07 - Oprava železniční...'!F35</f>
        <v>0</v>
      </c>
      <c r="BC101" s="99">
        <f>'SO 07 - Oprava železniční...'!F36</f>
        <v>0</v>
      </c>
      <c r="BD101" s="101">
        <f>'SO 07 - Oprava železniční...'!F37</f>
        <v>0</v>
      </c>
      <c r="BT101" s="102" t="s">
        <v>85</v>
      </c>
      <c r="BV101" s="102" t="s">
        <v>79</v>
      </c>
      <c r="BW101" s="102" t="s">
        <v>105</v>
      </c>
      <c r="BX101" s="102" t="s">
        <v>5</v>
      </c>
      <c r="CL101" s="102" t="s">
        <v>1</v>
      </c>
      <c r="CM101" s="102" t="s">
        <v>87</v>
      </c>
    </row>
    <row r="102" spans="1:91" s="7" customFormat="1" ht="35.1" customHeight="1">
      <c r="A102" s="92" t="s">
        <v>81</v>
      </c>
      <c r="B102" s="93"/>
      <c r="C102" s="94"/>
      <c r="D102" s="257" t="s">
        <v>106</v>
      </c>
      <c r="E102" s="257"/>
      <c r="F102" s="257"/>
      <c r="G102" s="257"/>
      <c r="H102" s="257"/>
      <c r="I102" s="95"/>
      <c r="J102" s="257" t="s">
        <v>107</v>
      </c>
      <c r="K102" s="257"/>
      <c r="L102" s="257"/>
      <c r="M102" s="257"/>
      <c r="N102" s="257"/>
      <c r="O102" s="257"/>
      <c r="P102" s="257"/>
      <c r="Q102" s="257"/>
      <c r="R102" s="257"/>
      <c r="S102" s="257"/>
      <c r="T102" s="257"/>
      <c r="U102" s="257"/>
      <c r="V102" s="257"/>
      <c r="W102" s="257"/>
      <c r="X102" s="257"/>
      <c r="Y102" s="257"/>
      <c r="Z102" s="257"/>
      <c r="AA102" s="257"/>
      <c r="AB102" s="257"/>
      <c r="AC102" s="257"/>
      <c r="AD102" s="257"/>
      <c r="AE102" s="257"/>
      <c r="AF102" s="257"/>
      <c r="AG102" s="282">
        <f>'SO 08 - Oprava železniční...'!J30</f>
        <v>0</v>
      </c>
      <c r="AH102" s="283"/>
      <c r="AI102" s="283"/>
      <c r="AJ102" s="283"/>
      <c r="AK102" s="283"/>
      <c r="AL102" s="283"/>
      <c r="AM102" s="283"/>
      <c r="AN102" s="282">
        <f t="shared" si="0"/>
        <v>0</v>
      </c>
      <c r="AO102" s="283"/>
      <c r="AP102" s="283"/>
      <c r="AQ102" s="96" t="s">
        <v>84</v>
      </c>
      <c r="AR102" s="97"/>
      <c r="AS102" s="98">
        <v>0</v>
      </c>
      <c r="AT102" s="99">
        <f t="shared" si="1"/>
        <v>0</v>
      </c>
      <c r="AU102" s="100">
        <f>'SO 08 - Oprava železniční...'!P119</f>
        <v>0</v>
      </c>
      <c r="AV102" s="99">
        <f>'SO 08 - Oprava železniční...'!J33</f>
        <v>0</v>
      </c>
      <c r="AW102" s="99">
        <f>'SO 08 - Oprava železniční...'!J34</f>
        <v>0</v>
      </c>
      <c r="AX102" s="99">
        <f>'SO 08 - Oprava železniční...'!J35</f>
        <v>0</v>
      </c>
      <c r="AY102" s="99">
        <f>'SO 08 - Oprava železniční...'!J36</f>
        <v>0</v>
      </c>
      <c r="AZ102" s="99">
        <f>'SO 08 - Oprava železniční...'!F33</f>
        <v>0</v>
      </c>
      <c r="BA102" s="99">
        <f>'SO 08 - Oprava železniční...'!F34</f>
        <v>0</v>
      </c>
      <c r="BB102" s="99">
        <f>'SO 08 - Oprava železniční...'!F35</f>
        <v>0</v>
      </c>
      <c r="BC102" s="99">
        <f>'SO 08 - Oprava železniční...'!F36</f>
        <v>0</v>
      </c>
      <c r="BD102" s="101">
        <f>'SO 08 - Oprava železniční...'!F37</f>
        <v>0</v>
      </c>
      <c r="BT102" s="102" t="s">
        <v>85</v>
      </c>
      <c r="BV102" s="102" t="s">
        <v>79</v>
      </c>
      <c r="BW102" s="102" t="s">
        <v>108</v>
      </c>
      <c r="BX102" s="102" t="s">
        <v>5</v>
      </c>
      <c r="CL102" s="102" t="s">
        <v>1</v>
      </c>
      <c r="CM102" s="102" t="s">
        <v>87</v>
      </c>
    </row>
    <row r="103" spans="1:91" s="7" customFormat="1" ht="35.1" customHeight="1">
      <c r="A103" s="92" t="s">
        <v>81</v>
      </c>
      <c r="B103" s="93"/>
      <c r="C103" s="94"/>
      <c r="D103" s="257" t="s">
        <v>109</v>
      </c>
      <c r="E103" s="257"/>
      <c r="F103" s="257"/>
      <c r="G103" s="257"/>
      <c r="H103" s="257"/>
      <c r="I103" s="95"/>
      <c r="J103" s="257" t="s">
        <v>110</v>
      </c>
      <c r="K103" s="257"/>
      <c r="L103" s="257"/>
      <c r="M103" s="257"/>
      <c r="N103" s="257"/>
      <c r="O103" s="257"/>
      <c r="P103" s="257"/>
      <c r="Q103" s="257"/>
      <c r="R103" s="257"/>
      <c r="S103" s="257"/>
      <c r="T103" s="257"/>
      <c r="U103" s="257"/>
      <c r="V103" s="257"/>
      <c r="W103" s="257"/>
      <c r="X103" s="257"/>
      <c r="Y103" s="257"/>
      <c r="Z103" s="257"/>
      <c r="AA103" s="257"/>
      <c r="AB103" s="257"/>
      <c r="AC103" s="257"/>
      <c r="AD103" s="257"/>
      <c r="AE103" s="257"/>
      <c r="AF103" s="257"/>
      <c r="AG103" s="282">
        <f>'SO 09 - Oprava železniční...'!J30</f>
        <v>0</v>
      </c>
      <c r="AH103" s="283"/>
      <c r="AI103" s="283"/>
      <c r="AJ103" s="283"/>
      <c r="AK103" s="283"/>
      <c r="AL103" s="283"/>
      <c r="AM103" s="283"/>
      <c r="AN103" s="282">
        <f t="shared" si="0"/>
        <v>0</v>
      </c>
      <c r="AO103" s="283"/>
      <c r="AP103" s="283"/>
      <c r="AQ103" s="96" t="s">
        <v>84</v>
      </c>
      <c r="AR103" s="97"/>
      <c r="AS103" s="98">
        <v>0</v>
      </c>
      <c r="AT103" s="99">
        <f t="shared" si="1"/>
        <v>0</v>
      </c>
      <c r="AU103" s="100">
        <f>'SO 09 - Oprava železniční...'!P119</f>
        <v>0</v>
      </c>
      <c r="AV103" s="99">
        <f>'SO 09 - Oprava železniční...'!J33</f>
        <v>0</v>
      </c>
      <c r="AW103" s="99">
        <f>'SO 09 - Oprava železniční...'!J34</f>
        <v>0</v>
      </c>
      <c r="AX103" s="99">
        <f>'SO 09 - Oprava železniční...'!J35</f>
        <v>0</v>
      </c>
      <c r="AY103" s="99">
        <f>'SO 09 - Oprava železniční...'!J36</f>
        <v>0</v>
      </c>
      <c r="AZ103" s="99">
        <f>'SO 09 - Oprava železniční...'!F33</f>
        <v>0</v>
      </c>
      <c r="BA103" s="99">
        <f>'SO 09 - Oprava železniční...'!F34</f>
        <v>0</v>
      </c>
      <c r="BB103" s="99">
        <f>'SO 09 - Oprava železniční...'!F35</f>
        <v>0</v>
      </c>
      <c r="BC103" s="99">
        <f>'SO 09 - Oprava železniční...'!F36</f>
        <v>0</v>
      </c>
      <c r="BD103" s="101">
        <f>'SO 09 - Oprava železniční...'!F37</f>
        <v>0</v>
      </c>
      <c r="BT103" s="102" t="s">
        <v>85</v>
      </c>
      <c r="BV103" s="102" t="s">
        <v>79</v>
      </c>
      <c r="BW103" s="102" t="s">
        <v>111</v>
      </c>
      <c r="BX103" s="102" t="s">
        <v>5</v>
      </c>
      <c r="CL103" s="102" t="s">
        <v>1</v>
      </c>
      <c r="CM103" s="102" t="s">
        <v>87</v>
      </c>
    </row>
    <row r="104" spans="1:91" s="7" customFormat="1" ht="20.100000000000001" customHeight="1">
      <c r="A104" s="92" t="s">
        <v>81</v>
      </c>
      <c r="B104" s="93"/>
      <c r="C104" s="94"/>
      <c r="D104" s="257" t="s">
        <v>112</v>
      </c>
      <c r="E104" s="257"/>
      <c r="F104" s="257"/>
      <c r="G104" s="257"/>
      <c r="H104" s="257"/>
      <c r="I104" s="95"/>
      <c r="J104" s="257" t="s">
        <v>17</v>
      </c>
      <c r="K104" s="257"/>
      <c r="L104" s="257"/>
      <c r="M104" s="257"/>
      <c r="N104" s="257"/>
      <c r="O104" s="257"/>
      <c r="P104" s="257"/>
      <c r="Q104" s="257"/>
      <c r="R104" s="257"/>
      <c r="S104" s="257"/>
      <c r="T104" s="257"/>
      <c r="U104" s="257"/>
      <c r="V104" s="257"/>
      <c r="W104" s="257"/>
      <c r="X104" s="257"/>
      <c r="Y104" s="257"/>
      <c r="Z104" s="257"/>
      <c r="AA104" s="257"/>
      <c r="AB104" s="257"/>
      <c r="AC104" s="257"/>
      <c r="AD104" s="257"/>
      <c r="AE104" s="257"/>
      <c r="AF104" s="257"/>
      <c r="AG104" s="282">
        <f>'VON - Oprava přejezdů na ...'!J30</f>
        <v>0</v>
      </c>
      <c r="AH104" s="283"/>
      <c r="AI104" s="283"/>
      <c r="AJ104" s="283"/>
      <c r="AK104" s="283"/>
      <c r="AL104" s="283"/>
      <c r="AM104" s="283"/>
      <c r="AN104" s="282">
        <f t="shared" si="0"/>
        <v>0</v>
      </c>
      <c r="AO104" s="283"/>
      <c r="AP104" s="283"/>
      <c r="AQ104" s="96" t="s">
        <v>84</v>
      </c>
      <c r="AR104" s="97"/>
      <c r="AS104" s="103">
        <v>0</v>
      </c>
      <c r="AT104" s="104">
        <f t="shared" si="1"/>
        <v>0</v>
      </c>
      <c r="AU104" s="105">
        <f>'VON - Oprava přejezdů na ...'!P117</f>
        <v>0</v>
      </c>
      <c r="AV104" s="104">
        <f>'VON - Oprava přejezdů na ...'!J33</f>
        <v>0</v>
      </c>
      <c r="AW104" s="104">
        <f>'VON - Oprava přejezdů na ...'!J34</f>
        <v>0</v>
      </c>
      <c r="AX104" s="104">
        <f>'VON - Oprava přejezdů na ...'!J35</f>
        <v>0</v>
      </c>
      <c r="AY104" s="104">
        <f>'VON - Oprava přejezdů na ...'!J36</f>
        <v>0</v>
      </c>
      <c r="AZ104" s="104">
        <f>'VON - Oprava přejezdů na ...'!F33</f>
        <v>0</v>
      </c>
      <c r="BA104" s="104">
        <f>'VON - Oprava přejezdů na ...'!F34</f>
        <v>0</v>
      </c>
      <c r="BB104" s="104">
        <f>'VON - Oprava přejezdů na ...'!F35</f>
        <v>0</v>
      </c>
      <c r="BC104" s="104">
        <f>'VON - Oprava přejezdů na ...'!F36</f>
        <v>0</v>
      </c>
      <c r="BD104" s="106">
        <f>'VON - Oprava přejezdů na ...'!F37</f>
        <v>0</v>
      </c>
      <c r="BT104" s="102" t="s">
        <v>85</v>
      </c>
      <c r="BV104" s="102" t="s">
        <v>79</v>
      </c>
      <c r="BW104" s="102" t="s">
        <v>113</v>
      </c>
      <c r="BX104" s="102" t="s">
        <v>5</v>
      </c>
      <c r="CL104" s="102" t="s">
        <v>1</v>
      </c>
      <c r="CM104" s="102" t="s">
        <v>87</v>
      </c>
    </row>
    <row r="105" spans="1:91" s="2" customFormat="1" ht="30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8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38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sheetProtection algorithmName="SHA-512" hashValue="amH63CWAViIe+fn01HmT2SjSz6ZHVbhwwJWFMbbrsOYZr++/2NIUG+U2nQFr6hmX4otDatQvQWoMjO9bJneZeQ==" saltValue="l5qYsapLGAzQDuLWQgSWDIvDBaTqDvuotz1iJKiRoUNYb+zJOSpZClur3D7RHZLWPhuxRS4oYXY5U9uFwqXpLw==" spinCount="100000" sheet="1" objects="1" scenarios="1" formatColumns="0" formatRows="0"/>
  <mergeCells count="78"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N94:AP9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SO 01 - Oprava železniční...'!C2" display="/"/>
    <hyperlink ref="A96" location="'SO 02 - Oprava železniční...'!C2" display="/"/>
    <hyperlink ref="A97" location="'SO 03 - Oprava železniční...'!C2" display="/"/>
    <hyperlink ref="A98" location="'SO 04 - Oprava železniční...'!C2" display="/"/>
    <hyperlink ref="A99" location="'SO 05 - Oprava železniční...'!C2" display="/"/>
    <hyperlink ref="A100" location="'SO 06 - Oprava železniční...'!C2" display="/"/>
    <hyperlink ref="A101" location="'SO 07 - Oprava železniční...'!C2" display="/"/>
    <hyperlink ref="A102" location="'SO 08 - Oprava železniční...'!C2" display="/"/>
    <hyperlink ref="A103" location="'SO 09 - Oprava železniční...'!C2" display="/"/>
    <hyperlink ref="A104" location="'VON - Oprava přejezdů na 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111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1150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ROUND((SUM(BE119:BE242)),  2)</f>
        <v>0</v>
      </c>
      <c r="G33" s="33"/>
      <c r="H33" s="33"/>
      <c r="I33" s="130">
        <v>0.21</v>
      </c>
      <c r="J33" s="129">
        <f>ROUND(((SUM(BE119:BE242))*I33),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ROUND((SUM(BF119:BF242)),  2)</f>
        <v>0</v>
      </c>
      <c r="G34" s="33"/>
      <c r="H34" s="33"/>
      <c r="I34" s="130">
        <v>0.15</v>
      </c>
      <c r="J34" s="129">
        <f>ROUND(((SUM(BF119:BF242))*I34),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ROUND((SUM(BG119:BG242)),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ROUND((SUM(BH119:BH242)),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ROUND((SUM(BI119:BI242)),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SO 09 - Oprava železničního přejezdu P7802 v km 21,220 na trati Krnov – Jindřichov ve Slezsku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124</v>
      </c>
      <c r="E99" s="163"/>
      <c r="F99" s="163"/>
      <c r="G99" s="163"/>
      <c r="H99" s="163"/>
      <c r="I99" s="164"/>
      <c r="J99" s="165">
        <f>J205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125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přejezdů na tratích 292,310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SO 09 - Oprava železničního přejezdu P7802 v km 21,220 na trati Krnov – Jindřichov ve Slezsku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ST Ostrava</v>
      </c>
      <c r="G113" s="35"/>
      <c r="H113" s="35"/>
      <c r="I113" s="116" t="s">
        <v>22</v>
      </c>
      <c r="J113" s="65" t="str">
        <f>IF(J12="","",J12)</f>
        <v>23. 4. 2020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126</v>
      </c>
      <c r="D118" s="177" t="s">
        <v>62</v>
      </c>
      <c r="E118" s="177" t="s">
        <v>58</v>
      </c>
      <c r="F118" s="177" t="s">
        <v>59</v>
      </c>
      <c r="G118" s="177" t="s">
        <v>127</v>
      </c>
      <c r="H118" s="177" t="s">
        <v>128</v>
      </c>
      <c r="I118" s="178" t="s">
        <v>129</v>
      </c>
      <c r="J118" s="177" t="s">
        <v>119</v>
      </c>
      <c r="K118" s="179" t="s">
        <v>130</v>
      </c>
      <c r="L118" s="180"/>
      <c r="M118" s="74" t="s">
        <v>1</v>
      </c>
      <c r="N118" s="75" t="s">
        <v>41</v>
      </c>
      <c r="O118" s="75" t="s">
        <v>131</v>
      </c>
      <c r="P118" s="75" t="s">
        <v>132</v>
      </c>
      <c r="Q118" s="75" t="s">
        <v>133</v>
      </c>
      <c r="R118" s="75" t="s">
        <v>134</v>
      </c>
      <c r="S118" s="75" t="s">
        <v>135</v>
      </c>
      <c r="T118" s="76" t="s">
        <v>136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137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P120+P205</f>
        <v>0</v>
      </c>
      <c r="Q119" s="78"/>
      <c r="R119" s="183">
        <f>R120+R205</f>
        <v>52.180570000000003</v>
      </c>
      <c r="S119" s="78"/>
      <c r="T119" s="184">
        <f>T120+T205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121</v>
      </c>
      <c r="BK119" s="185">
        <f>BK120+BK205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138</v>
      </c>
      <c r="F120" s="189" t="s">
        <v>139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52.180570000000003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140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141</v>
      </c>
      <c r="F121" s="200" t="s">
        <v>142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SUM(P122:P204)</f>
        <v>0</v>
      </c>
      <c r="Q121" s="194"/>
      <c r="R121" s="195">
        <f>SUM(R122:R204)</f>
        <v>52.180570000000003</v>
      </c>
      <c r="S121" s="194"/>
      <c r="T121" s="196">
        <f>SUM(T122:T204)</f>
        <v>0</v>
      </c>
      <c r="AR121" s="197" t="s">
        <v>85</v>
      </c>
      <c r="AT121" s="198" t="s">
        <v>76</v>
      </c>
      <c r="AU121" s="198" t="s">
        <v>85</v>
      </c>
      <c r="AY121" s="197" t="s">
        <v>140</v>
      </c>
      <c r="BK121" s="199">
        <f>SUM(BK122:BK204)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143</v>
      </c>
      <c r="E122" s="203" t="s">
        <v>807</v>
      </c>
      <c r="F122" s="204" t="s">
        <v>808</v>
      </c>
      <c r="G122" s="205" t="s">
        <v>196</v>
      </c>
      <c r="H122" s="206">
        <v>2</v>
      </c>
      <c r="I122" s="207"/>
      <c r="J122" s="208">
        <f>ROUND(I122*H122,2)</f>
        <v>0</v>
      </c>
      <c r="K122" s="204" t="s">
        <v>147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361</v>
      </c>
      <c r="AT122" s="213" t="s">
        <v>143</v>
      </c>
      <c r="AU122" s="213" t="s">
        <v>87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361</v>
      </c>
      <c r="BM122" s="213" t="s">
        <v>1151</v>
      </c>
    </row>
    <row r="123" spans="1:65" s="2" customFormat="1" ht="11.25">
      <c r="A123" s="33"/>
      <c r="B123" s="34"/>
      <c r="C123" s="35"/>
      <c r="D123" s="215" t="s">
        <v>150</v>
      </c>
      <c r="E123" s="35"/>
      <c r="F123" s="216" t="s">
        <v>808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143</v>
      </c>
      <c r="E124" s="203" t="s">
        <v>810</v>
      </c>
      <c r="F124" s="204" t="s">
        <v>811</v>
      </c>
      <c r="G124" s="205" t="s">
        <v>196</v>
      </c>
      <c r="H124" s="206">
        <v>2</v>
      </c>
      <c r="I124" s="207"/>
      <c r="J124" s="208">
        <f>ROUND(I124*H124,2)</f>
        <v>0</v>
      </c>
      <c r="K124" s="204" t="s">
        <v>147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361</v>
      </c>
      <c r="AT124" s="213" t="s">
        <v>143</v>
      </c>
      <c r="AU124" s="213" t="s">
        <v>87</v>
      </c>
      <c r="AY124" s="16" t="s">
        <v>140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361</v>
      </c>
      <c r="BM124" s="213" t="s">
        <v>1152</v>
      </c>
    </row>
    <row r="125" spans="1:65" s="2" customFormat="1" ht="11.25">
      <c r="A125" s="33"/>
      <c r="B125" s="34"/>
      <c r="C125" s="35"/>
      <c r="D125" s="215" t="s">
        <v>150</v>
      </c>
      <c r="E125" s="35"/>
      <c r="F125" s="216" t="s">
        <v>813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150</v>
      </c>
      <c r="AU125" s="16" t="s">
        <v>87</v>
      </c>
    </row>
    <row r="126" spans="1:65" s="2" customFormat="1" ht="21.75" customHeight="1">
      <c r="A126" s="33"/>
      <c r="B126" s="34"/>
      <c r="C126" s="202" t="s">
        <v>159</v>
      </c>
      <c r="D126" s="202" t="s">
        <v>143</v>
      </c>
      <c r="E126" s="203" t="s">
        <v>939</v>
      </c>
      <c r="F126" s="204" t="s">
        <v>940</v>
      </c>
      <c r="G126" s="205" t="s">
        <v>154</v>
      </c>
      <c r="H126" s="206">
        <v>12.48</v>
      </c>
      <c r="I126" s="207"/>
      <c r="J126" s="208">
        <f>ROUND(I126*H126,2)</f>
        <v>0</v>
      </c>
      <c r="K126" s="204" t="s">
        <v>147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148</v>
      </c>
      <c r="AT126" s="213" t="s">
        <v>143</v>
      </c>
      <c r="AU126" s="213" t="s">
        <v>87</v>
      </c>
      <c r="AY126" s="16" t="s">
        <v>140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148</v>
      </c>
      <c r="BM126" s="213" t="s">
        <v>1153</v>
      </c>
    </row>
    <row r="127" spans="1:65" s="2" customFormat="1" ht="19.5">
      <c r="A127" s="33"/>
      <c r="B127" s="34"/>
      <c r="C127" s="35"/>
      <c r="D127" s="215" t="s">
        <v>150</v>
      </c>
      <c r="E127" s="35"/>
      <c r="F127" s="216" t="s">
        <v>942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150</v>
      </c>
      <c r="AU127" s="16" t="s">
        <v>87</v>
      </c>
    </row>
    <row r="128" spans="1:65" s="13" customFormat="1" ht="11.25">
      <c r="B128" s="219"/>
      <c r="C128" s="220"/>
      <c r="D128" s="215" t="s">
        <v>157</v>
      </c>
      <c r="E128" s="221" t="s">
        <v>1</v>
      </c>
      <c r="F128" s="222" t="s">
        <v>1013</v>
      </c>
      <c r="G128" s="220"/>
      <c r="H128" s="223">
        <v>12.48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157</v>
      </c>
      <c r="AU128" s="229" t="s">
        <v>87</v>
      </c>
      <c r="AV128" s="13" t="s">
        <v>87</v>
      </c>
      <c r="AW128" s="13" t="s">
        <v>34</v>
      </c>
      <c r="AX128" s="13" t="s">
        <v>85</v>
      </c>
      <c r="AY128" s="229" t="s">
        <v>140</v>
      </c>
    </row>
    <row r="129" spans="1:65" s="2" customFormat="1" ht="21.75" customHeight="1">
      <c r="A129" s="33"/>
      <c r="B129" s="34"/>
      <c r="C129" s="202" t="s">
        <v>148</v>
      </c>
      <c r="D129" s="202" t="s">
        <v>143</v>
      </c>
      <c r="E129" s="203" t="s">
        <v>274</v>
      </c>
      <c r="F129" s="204" t="s">
        <v>275</v>
      </c>
      <c r="G129" s="205" t="s">
        <v>179</v>
      </c>
      <c r="H129" s="206">
        <v>3.173</v>
      </c>
      <c r="I129" s="207"/>
      <c r="J129" s="208">
        <f>ROUND(I129*H129,2)</f>
        <v>0</v>
      </c>
      <c r="K129" s="204" t="s">
        <v>147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148</v>
      </c>
      <c r="AT129" s="213" t="s">
        <v>143</v>
      </c>
      <c r="AU129" s="213" t="s">
        <v>87</v>
      </c>
      <c r="AY129" s="16" t="s">
        <v>140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148</v>
      </c>
      <c r="BM129" s="213" t="s">
        <v>1154</v>
      </c>
    </row>
    <row r="130" spans="1:65" s="2" customFormat="1" ht="19.5">
      <c r="A130" s="33"/>
      <c r="B130" s="34"/>
      <c r="C130" s="35"/>
      <c r="D130" s="215" t="s">
        <v>150</v>
      </c>
      <c r="E130" s="35"/>
      <c r="F130" s="216" t="s">
        <v>277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150</v>
      </c>
      <c r="AU130" s="16" t="s">
        <v>87</v>
      </c>
    </row>
    <row r="131" spans="1:65" s="13" customFormat="1" ht="11.25">
      <c r="B131" s="219"/>
      <c r="C131" s="220"/>
      <c r="D131" s="215" t="s">
        <v>157</v>
      </c>
      <c r="E131" s="221" t="s">
        <v>1</v>
      </c>
      <c r="F131" s="222" t="s">
        <v>1155</v>
      </c>
      <c r="G131" s="220"/>
      <c r="H131" s="223">
        <v>3.173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157</v>
      </c>
      <c r="AU131" s="229" t="s">
        <v>87</v>
      </c>
      <c r="AV131" s="13" t="s">
        <v>87</v>
      </c>
      <c r="AW131" s="13" t="s">
        <v>34</v>
      </c>
      <c r="AX131" s="13" t="s">
        <v>85</v>
      </c>
      <c r="AY131" s="229" t="s">
        <v>140</v>
      </c>
    </row>
    <row r="132" spans="1:65" s="2" customFormat="1" ht="21.75" customHeight="1">
      <c r="A132" s="33"/>
      <c r="B132" s="34"/>
      <c r="C132" s="202" t="s">
        <v>141</v>
      </c>
      <c r="D132" s="202" t="s">
        <v>143</v>
      </c>
      <c r="E132" s="203" t="s">
        <v>1156</v>
      </c>
      <c r="F132" s="204" t="s">
        <v>1157</v>
      </c>
      <c r="G132" s="205" t="s">
        <v>179</v>
      </c>
      <c r="H132" s="206">
        <v>5</v>
      </c>
      <c r="I132" s="207"/>
      <c r="J132" s="208">
        <f>ROUND(I132*H132,2)</f>
        <v>0</v>
      </c>
      <c r="K132" s="204" t="s">
        <v>147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148</v>
      </c>
      <c r="AT132" s="213" t="s">
        <v>143</v>
      </c>
      <c r="AU132" s="213" t="s">
        <v>87</v>
      </c>
      <c r="AY132" s="16" t="s">
        <v>140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0</v>
      </c>
      <c r="BL132" s="16" t="s">
        <v>148</v>
      </c>
      <c r="BM132" s="213" t="s">
        <v>1158</v>
      </c>
    </row>
    <row r="133" spans="1:65" s="2" customFormat="1" ht="19.5">
      <c r="A133" s="33"/>
      <c r="B133" s="34"/>
      <c r="C133" s="35"/>
      <c r="D133" s="215" t="s">
        <v>150</v>
      </c>
      <c r="E133" s="35"/>
      <c r="F133" s="216" t="s">
        <v>1159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150</v>
      </c>
      <c r="AU133" s="16" t="s">
        <v>87</v>
      </c>
    </row>
    <row r="134" spans="1:65" s="13" customFormat="1" ht="11.25">
      <c r="B134" s="219"/>
      <c r="C134" s="220"/>
      <c r="D134" s="215" t="s">
        <v>157</v>
      </c>
      <c r="E134" s="221" t="s">
        <v>1</v>
      </c>
      <c r="F134" s="222" t="s">
        <v>1160</v>
      </c>
      <c r="G134" s="220"/>
      <c r="H134" s="223">
        <v>5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157</v>
      </c>
      <c r="AU134" s="229" t="s">
        <v>87</v>
      </c>
      <c r="AV134" s="13" t="s">
        <v>87</v>
      </c>
      <c r="AW134" s="13" t="s">
        <v>34</v>
      </c>
      <c r="AX134" s="13" t="s">
        <v>85</v>
      </c>
      <c r="AY134" s="229" t="s">
        <v>140</v>
      </c>
    </row>
    <row r="135" spans="1:65" s="2" customFormat="1" ht="21.75" customHeight="1">
      <c r="A135" s="33"/>
      <c r="B135" s="34"/>
      <c r="C135" s="202" t="s">
        <v>176</v>
      </c>
      <c r="D135" s="202" t="s">
        <v>143</v>
      </c>
      <c r="E135" s="203" t="s">
        <v>1161</v>
      </c>
      <c r="F135" s="204" t="s">
        <v>1162</v>
      </c>
      <c r="G135" s="205" t="s">
        <v>146</v>
      </c>
      <c r="H135" s="206">
        <v>5</v>
      </c>
      <c r="I135" s="207"/>
      <c r="J135" s="208">
        <f>ROUND(I135*H135,2)</f>
        <v>0</v>
      </c>
      <c r="K135" s="204" t="s">
        <v>147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148</v>
      </c>
      <c r="AT135" s="213" t="s">
        <v>143</v>
      </c>
      <c r="AU135" s="213" t="s">
        <v>87</v>
      </c>
      <c r="AY135" s="16" t="s">
        <v>140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148</v>
      </c>
      <c r="BM135" s="213" t="s">
        <v>1163</v>
      </c>
    </row>
    <row r="136" spans="1:65" s="2" customFormat="1" ht="11.25">
      <c r="A136" s="33"/>
      <c r="B136" s="34"/>
      <c r="C136" s="35"/>
      <c r="D136" s="215" t="s">
        <v>150</v>
      </c>
      <c r="E136" s="35"/>
      <c r="F136" s="216" t="s">
        <v>1162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150</v>
      </c>
      <c r="AU136" s="16" t="s">
        <v>87</v>
      </c>
    </row>
    <row r="137" spans="1:65" s="2" customFormat="1" ht="21.75" customHeight="1">
      <c r="A137" s="33"/>
      <c r="B137" s="34"/>
      <c r="C137" s="202" t="s">
        <v>183</v>
      </c>
      <c r="D137" s="202" t="s">
        <v>143</v>
      </c>
      <c r="E137" s="203" t="s">
        <v>827</v>
      </c>
      <c r="F137" s="204" t="s">
        <v>828</v>
      </c>
      <c r="G137" s="205" t="s">
        <v>829</v>
      </c>
      <c r="H137" s="206">
        <v>2</v>
      </c>
      <c r="I137" s="207"/>
      <c r="J137" s="208">
        <f>ROUND(I137*H137,2)</f>
        <v>0</v>
      </c>
      <c r="K137" s="204" t="s">
        <v>147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148</v>
      </c>
      <c r="AT137" s="213" t="s">
        <v>143</v>
      </c>
      <c r="AU137" s="213" t="s">
        <v>87</v>
      </c>
      <c r="AY137" s="16" t="s">
        <v>140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148</v>
      </c>
      <c r="BM137" s="213" t="s">
        <v>1164</v>
      </c>
    </row>
    <row r="138" spans="1:65" s="2" customFormat="1" ht="29.25">
      <c r="A138" s="33"/>
      <c r="B138" s="34"/>
      <c r="C138" s="35"/>
      <c r="D138" s="215" t="s">
        <v>150</v>
      </c>
      <c r="E138" s="35"/>
      <c r="F138" s="216" t="s">
        <v>831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150</v>
      </c>
      <c r="AU138" s="16" t="s">
        <v>87</v>
      </c>
    </row>
    <row r="139" spans="1:65" s="2" customFormat="1" ht="19.5">
      <c r="A139" s="33"/>
      <c r="B139" s="34"/>
      <c r="C139" s="35"/>
      <c r="D139" s="215" t="s">
        <v>199</v>
      </c>
      <c r="E139" s="35"/>
      <c r="F139" s="230" t="s">
        <v>832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199</v>
      </c>
      <c r="AU139" s="16" t="s">
        <v>87</v>
      </c>
    </row>
    <row r="140" spans="1:65" s="2" customFormat="1" ht="21.75" customHeight="1">
      <c r="A140" s="33"/>
      <c r="B140" s="34"/>
      <c r="C140" s="202" t="s">
        <v>188</v>
      </c>
      <c r="D140" s="202" t="s">
        <v>143</v>
      </c>
      <c r="E140" s="203" t="s">
        <v>448</v>
      </c>
      <c r="F140" s="204" t="s">
        <v>449</v>
      </c>
      <c r="G140" s="205" t="s">
        <v>196</v>
      </c>
      <c r="H140" s="206">
        <v>13</v>
      </c>
      <c r="I140" s="207"/>
      <c r="J140" s="208">
        <f>ROUND(I140*H140,2)</f>
        <v>0</v>
      </c>
      <c r="K140" s="204" t="s">
        <v>147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148</v>
      </c>
      <c r="AT140" s="213" t="s">
        <v>143</v>
      </c>
      <c r="AU140" s="213" t="s">
        <v>87</v>
      </c>
      <c r="AY140" s="16" t="s">
        <v>140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148</v>
      </c>
      <c r="BM140" s="213" t="s">
        <v>1165</v>
      </c>
    </row>
    <row r="141" spans="1:65" s="2" customFormat="1" ht="19.5">
      <c r="A141" s="33"/>
      <c r="B141" s="34"/>
      <c r="C141" s="35"/>
      <c r="D141" s="215" t="s">
        <v>150</v>
      </c>
      <c r="E141" s="35"/>
      <c r="F141" s="216" t="s">
        <v>451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150</v>
      </c>
      <c r="AU141" s="16" t="s">
        <v>87</v>
      </c>
    </row>
    <row r="142" spans="1:65" s="2" customFormat="1" ht="19.5">
      <c r="A142" s="33"/>
      <c r="B142" s="34"/>
      <c r="C142" s="35"/>
      <c r="D142" s="215" t="s">
        <v>199</v>
      </c>
      <c r="E142" s="35"/>
      <c r="F142" s="230" t="s">
        <v>200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199</v>
      </c>
      <c r="AU142" s="16" t="s">
        <v>87</v>
      </c>
    </row>
    <row r="143" spans="1:65" s="2" customFormat="1" ht="21.75" customHeight="1">
      <c r="A143" s="33"/>
      <c r="B143" s="34"/>
      <c r="C143" s="202" t="s">
        <v>193</v>
      </c>
      <c r="D143" s="202" t="s">
        <v>143</v>
      </c>
      <c r="E143" s="203" t="s">
        <v>949</v>
      </c>
      <c r="F143" s="204" t="s">
        <v>950</v>
      </c>
      <c r="G143" s="205" t="s">
        <v>172</v>
      </c>
      <c r="H143" s="206">
        <v>1.2999999999999999E-2</v>
      </c>
      <c r="I143" s="207"/>
      <c r="J143" s="208">
        <f>ROUND(I143*H143,2)</f>
        <v>0</v>
      </c>
      <c r="K143" s="204" t="s">
        <v>147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148</v>
      </c>
      <c r="AT143" s="213" t="s">
        <v>143</v>
      </c>
      <c r="AU143" s="213" t="s">
        <v>87</v>
      </c>
      <c r="AY143" s="16" t="s">
        <v>140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148</v>
      </c>
      <c r="BM143" s="213" t="s">
        <v>1166</v>
      </c>
    </row>
    <row r="144" spans="1:65" s="2" customFormat="1" ht="29.25">
      <c r="A144" s="33"/>
      <c r="B144" s="34"/>
      <c r="C144" s="35"/>
      <c r="D144" s="215" t="s">
        <v>150</v>
      </c>
      <c r="E144" s="35"/>
      <c r="F144" s="216" t="s">
        <v>952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87</v>
      </c>
    </row>
    <row r="145" spans="1:65" s="2" customFormat="1" ht="21.75" customHeight="1">
      <c r="A145" s="33"/>
      <c r="B145" s="34"/>
      <c r="C145" s="202" t="s">
        <v>202</v>
      </c>
      <c r="D145" s="202" t="s">
        <v>143</v>
      </c>
      <c r="E145" s="203" t="s">
        <v>736</v>
      </c>
      <c r="F145" s="204" t="s">
        <v>737</v>
      </c>
      <c r="G145" s="205" t="s">
        <v>146</v>
      </c>
      <c r="H145" s="206">
        <v>60</v>
      </c>
      <c r="I145" s="207"/>
      <c r="J145" s="208">
        <f>ROUND(I145*H145,2)</f>
        <v>0</v>
      </c>
      <c r="K145" s="204" t="s">
        <v>147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148</v>
      </c>
      <c r="AT145" s="213" t="s">
        <v>143</v>
      </c>
      <c r="AU145" s="213" t="s">
        <v>87</v>
      </c>
      <c r="AY145" s="16" t="s">
        <v>140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148</v>
      </c>
      <c r="BM145" s="213" t="s">
        <v>1167</v>
      </c>
    </row>
    <row r="146" spans="1:65" s="2" customFormat="1" ht="39">
      <c r="A146" s="33"/>
      <c r="B146" s="34"/>
      <c r="C146" s="35"/>
      <c r="D146" s="215" t="s">
        <v>150</v>
      </c>
      <c r="E146" s="35"/>
      <c r="F146" s="216" t="s">
        <v>739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150</v>
      </c>
      <c r="AU146" s="16" t="s">
        <v>87</v>
      </c>
    </row>
    <row r="147" spans="1:65" s="2" customFormat="1" ht="19.5">
      <c r="A147" s="33"/>
      <c r="B147" s="34"/>
      <c r="C147" s="35"/>
      <c r="D147" s="215" t="s">
        <v>199</v>
      </c>
      <c r="E147" s="35"/>
      <c r="F147" s="230" t="s">
        <v>207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199</v>
      </c>
      <c r="AU147" s="16" t="s">
        <v>87</v>
      </c>
    </row>
    <row r="148" spans="1:65" s="13" customFormat="1" ht="11.25">
      <c r="B148" s="219"/>
      <c r="C148" s="220"/>
      <c r="D148" s="215" t="s">
        <v>157</v>
      </c>
      <c r="E148" s="221" t="s">
        <v>1</v>
      </c>
      <c r="F148" s="222" t="s">
        <v>1168</v>
      </c>
      <c r="G148" s="220"/>
      <c r="H148" s="223">
        <v>60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157</v>
      </c>
      <c r="AU148" s="229" t="s">
        <v>87</v>
      </c>
      <c r="AV148" s="13" t="s">
        <v>87</v>
      </c>
      <c r="AW148" s="13" t="s">
        <v>34</v>
      </c>
      <c r="AX148" s="13" t="s">
        <v>85</v>
      </c>
      <c r="AY148" s="229" t="s">
        <v>140</v>
      </c>
    </row>
    <row r="149" spans="1:65" s="2" customFormat="1" ht="21.75" customHeight="1">
      <c r="A149" s="33"/>
      <c r="B149" s="34"/>
      <c r="C149" s="202" t="s">
        <v>208</v>
      </c>
      <c r="D149" s="202" t="s">
        <v>143</v>
      </c>
      <c r="E149" s="203" t="s">
        <v>177</v>
      </c>
      <c r="F149" s="204" t="s">
        <v>178</v>
      </c>
      <c r="G149" s="205" t="s">
        <v>179</v>
      </c>
      <c r="H149" s="206">
        <v>12.597</v>
      </c>
      <c r="I149" s="207"/>
      <c r="J149" s="208">
        <f>ROUND(I149*H149,2)</f>
        <v>0</v>
      </c>
      <c r="K149" s="204" t="s">
        <v>147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148</v>
      </c>
      <c r="AT149" s="213" t="s">
        <v>143</v>
      </c>
      <c r="AU149" s="213" t="s">
        <v>87</v>
      </c>
      <c r="AY149" s="16" t="s">
        <v>140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148</v>
      </c>
      <c r="BM149" s="213" t="s">
        <v>1169</v>
      </c>
    </row>
    <row r="150" spans="1:65" s="2" customFormat="1" ht="29.25">
      <c r="A150" s="33"/>
      <c r="B150" s="34"/>
      <c r="C150" s="35"/>
      <c r="D150" s="215" t="s">
        <v>150</v>
      </c>
      <c r="E150" s="35"/>
      <c r="F150" s="216" t="s">
        <v>181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150</v>
      </c>
      <c r="AU150" s="16" t="s">
        <v>87</v>
      </c>
    </row>
    <row r="151" spans="1:65" s="13" customFormat="1" ht="11.25">
      <c r="B151" s="219"/>
      <c r="C151" s="220"/>
      <c r="D151" s="215" t="s">
        <v>157</v>
      </c>
      <c r="E151" s="221" t="s">
        <v>1</v>
      </c>
      <c r="F151" s="222" t="s">
        <v>1170</v>
      </c>
      <c r="G151" s="220"/>
      <c r="H151" s="223">
        <v>12.597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157</v>
      </c>
      <c r="AU151" s="229" t="s">
        <v>87</v>
      </c>
      <c r="AV151" s="13" t="s">
        <v>87</v>
      </c>
      <c r="AW151" s="13" t="s">
        <v>34</v>
      </c>
      <c r="AX151" s="13" t="s">
        <v>85</v>
      </c>
      <c r="AY151" s="229" t="s">
        <v>140</v>
      </c>
    </row>
    <row r="152" spans="1:65" s="2" customFormat="1" ht="21.75" customHeight="1">
      <c r="A152" s="33"/>
      <c r="B152" s="34"/>
      <c r="C152" s="202" t="s">
        <v>214</v>
      </c>
      <c r="D152" s="202" t="s">
        <v>143</v>
      </c>
      <c r="E152" s="203" t="s">
        <v>184</v>
      </c>
      <c r="F152" s="204" t="s">
        <v>185</v>
      </c>
      <c r="G152" s="205" t="s">
        <v>179</v>
      </c>
      <c r="H152" s="206">
        <v>10.875</v>
      </c>
      <c r="I152" s="207"/>
      <c r="J152" s="208">
        <f>ROUND(I152*H152,2)</f>
        <v>0</v>
      </c>
      <c r="K152" s="204" t="s">
        <v>147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148</v>
      </c>
      <c r="AT152" s="213" t="s">
        <v>143</v>
      </c>
      <c r="AU152" s="213" t="s">
        <v>87</v>
      </c>
      <c r="AY152" s="16" t="s">
        <v>140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148</v>
      </c>
      <c r="BM152" s="213" t="s">
        <v>1171</v>
      </c>
    </row>
    <row r="153" spans="1:65" s="2" customFormat="1" ht="39">
      <c r="A153" s="33"/>
      <c r="B153" s="34"/>
      <c r="C153" s="35"/>
      <c r="D153" s="215" t="s">
        <v>150</v>
      </c>
      <c r="E153" s="35"/>
      <c r="F153" s="216" t="s">
        <v>187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87</v>
      </c>
    </row>
    <row r="154" spans="1:65" s="13" customFormat="1" ht="11.25">
      <c r="B154" s="219"/>
      <c r="C154" s="220"/>
      <c r="D154" s="215" t="s">
        <v>157</v>
      </c>
      <c r="E154" s="221" t="s">
        <v>1</v>
      </c>
      <c r="F154" s="222" t="s">
        <v>1172</v>
      </c>
      <c r="G154" s="220"/>
      <c r="H154" s="223">
        <v>10.875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157</v>
      </c>
      <c r="AU154" s="229" t="s">
        <v>87</v>
      </c>
      <c r="AV154" s="13" t="s">
        <v>87</v>
      </c>
      <c r="AW154" s="13" t="s">
        <v>34</v>
      </c>
      <c r="AX154" s="13" t="s">
        <v>85</v>
      </c>
      <c r="AY154" s="229" t="s">
        <v>140</v>
      </c>
    </row>
    <row r="155" spans="1:65" s="2" customFormat="1" ht="21.75" customHeight="1">
      <c r="A155" s="33"/>
      <c r="B155" s="34"/>
      <c r="C155" s="202" t="s">
        <v>219</v>
      </c>
      <c r="D155" s="202" t="s">
        <v>143</v>
      </c>
      <c r="E155" s="203" t="s">
        <v>590</v>
      </c>
      <c r="F155" s="204" t="s">
        <v>591</v>
      </c>
      <c r="G155" s="205" t="s">
        <v>172</v>
      </c>
      <c r="H155" s="206">
        <v>8.9999999999999993E-3</v>
      </c>
      <c r="I155" s="207"/>
      <c r="J155" s="208">
        <f>ROUND(I155*H155,2)</f>
        <v>0</v>
      </c>
      <c r="K155" s="204" t="s">
        <v>147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148</v>
      </c>
      <c r="AT155" s="213" t="s">
        <v>143</v>
      </c>
      <c r="AU155" s="213" t="s">
        <v>87</v>
      </c>
      <c r="AY155" s="16" t="s">
        <v>140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148</v>
      </c>
      <c r="BM155" s="213" t="s">
        <v>1173</v>
      </c>
    </row>
    <row r="156" spans="1:65" s="2" customFormat="1" ht="29.25">
      <c r="A156" s="33"/>
      <c r="B156" s="34"/>
      <c r="C156" s="35"/>
      <c r="D156" s="215" t="s">
        <v>150</v>
      </c>
      <c r="E156" s="35"/>
      <c r="F156" s="216" t="s">
        <v>593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87</v>
      </c>
    </row>
    <row r="157" spans="1:65" s="2" customFormat="1" ht="21.75" customHeight="1">
      <c r="A157" s="33"/>
      <c r="B157" s="34"/>
      <c r="C157" s="202" t="s">
        <v>224</v>
      </c>
      <c r="D157" s="202" t="s">
        <v>143</v>
      </c>
      <c r="E157" s="203" t="s">
        <v>594</v>
      </c>
      <c r="F157" s="204" t="s">
        <v>595</v>
      </c>
      <c r="G157" s="205" t="s">
        <v>172</v>
      </c>
      <c r="H157" s="206">
        <v>5.0000000000000001E-3</v>
      </c>
      <c r="I157" s="207"/>
      <c r="J157" s="208">
        <f>ROUND(I157*H157,2)</f>
        <v>0</v>
      </c>
      <c r="K157" s="204" t="s">
        <v>147</v>
      </c>
      <c r="L157" s="38"/>
      <c r="M157" s="209" t="s">
        <v>1</v>
      </c>
      <c r="N157" s="210" t="s">
        <v>42</v>
      </c>
      <c r="O157" s="70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148</v>
      </c>
      <c r="AT157" s="213" t="s">
        <v>143</v>
      </c>
      <c r="AU157" s="213" t="s">
        <v>87</v>
      </c>
      <c r="AY157" s="16" t="s">
        <v>140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85</v>
      </c>
      <c r="BK157" s="214">
        <f>ROUND(I157*H157,2)</f>
        <v>0</v>
      </c>
      <c r="BL157" s="16" t="s">
        <v>148</v>
      </c>
      <c r="BM157" s="213" t="s">
        <v>1174</v>
      </c>
    </row>
    <row r="158" spans="1:65" s="2" customFormat="1" ht="29.25">
      <c r="A158" s="33"/>
      <c r="B158" s="34"/>
      <c r="C158" s="35"/>
      <c r="D158" s="215" t="s">
        <v>150</v>
      </c>
      <c r="E158" s="35"/>
      <c r="F158" s="216" t="s">
        <v>597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150</v>
      </c>
      <c r="AU158" s="16" t="s">
        <v>87</v>
      </c>
    </row>
    <row r="159" spans="1:65" s="2" customFormat="1" ht="21.75" customHeight="1">
      <c r="A159" s="33"/>
      <c r="B159" s="34"/>
      <c r="C159" s="202" t="s">
        <v>8</v>
      </c>
      <c r="D159" s="202" t="s">
        <v>143</v>
      </c>
      <c r="E159" s="203" t="s">
        <v>229</v>
      </c>
      <c r="F159" s="204" t="s">
        <v>230</v>
      </c>
      <c r="G159" s="205" t="s">
        <v>172</v>
      </c>
      <c r="H159" s="206">
        <v>0.2</v>
      </c>
      <c r="I159" s="207"/>
      <c r="J159" s="208">
        <f>ROUND(I159*H159,2)</f>
        <v>0</v>
      </c>
      <c r="K159" s="204" t="s">
        <v>147</v>
      </c>
      <c r="L159" s="38"/>
      <c r="M159" s="209" t="s">
        <v>1</v>
      </c>
      <c r="N159" s="210" t="s">
        <v>42</v>
      </c>
      <c r="O159" s="70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148</v>
      </c>
      <c r="AT159" s="213" t="s">
        <v>143</v>
      </c>
      <c r="AU159" s="213" t="s">
        <v>87</v>
      </c>
      <c r="AY159" s="16" t="s">
        <v>140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148</v>
      </c>
      <c r="BM159" s="213" t="s">
        <v>1175</v>
      </c>
    </row>
    <row r="160" spans="1:65" s="2" customFormat="1" ht="39">
      <c r="A160" s="33"/>
      <c r="B160" s="34"/>
      <c r="C160" s="35"/>
      <c r="D160" s="215" t="s">
        <v>150</v>
      </c>
      <c r="E160" s="35"/>
      <c r="F160" s="216" t="s">
        <v>232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87</v>
      </c>
    </row>
    <row r="161" spans="1:65" s="2" customFormat="1" ht="19.5">
      <c r="A161" s="33"/>
      <c r="B161" s="34"/>
      <c r="C161" s="35"/>
      <c r="D161" s="215" t="s">
        <v>199</v>
      </c>
      <c r="E161" s="35"/>
      <c r="F161" s="230" t="s">
        <v>233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199</v>
      </c>
      <c r="AU161" s="16" t="s">
        <v>87</v>
      </c>
    </row>
    <row r="162" spans="1:65" s="2" customFormat="1" ht="21.75" customHeight="1">
      <c r="A162" s="33"/>
      <c r="B162" s="34"/>
      <c r="C162" s="202" t="s">
        <v>235</v>
      </c>
      <c r="D162" s="202" t="s">
        <v>143</v>
      </c>
      <c r="E162" s="203" t="s">
        <v>840</v>
      </c>
      <c r="F162" s="204" t="s">
        <v>841</v>
      </c>
      <c r="G162" s="205" t="s">
        <v>829</v>
      </c>
      <c r="H162" s="206">
        <v>2</v>
      </c>
      <c r="I162" s="207"/>
      <c r="J162" s="208">
        <f>ROUND(I162*H162,2)</f>
        <v>0</v>
      </c>
      <c r="K162" s="204" t="s">
        <v>147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148</v>
      </c>
      <c r="AT162" s="213" t="s">
        <v>143</v>
      </c>
      <c r="AU162" s="213" t="s">
        <v>87</v>
      </c>
      <c r="AY162" s="16" t="s">
        <v>140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148</v>
      </c>
      <c r="BM162" s="213" t="s">
        <v>1176</v>
      </c>
    </row>
    <row r="163" spans="1:65" s="2" customFormat="1" ht="29.25">
      <c r="A163" s="33"/>
      <c r="B163" s="34"/>
      <c r="C163" s="35"/>
      <c r="D163" s="215" t="s">
        <v>150</v>
      </c>
      <c r="E163" s="35"/>
      <c r="F163" s="216" t="s">
        <v>843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150</v>
      </c>
      <c r="AU163" s="16" t="s">
        <v>87</v>
      </c>
    </row>
    <row r="164" spans="1:65" s="2" customFormat="1" ht="21.75" customHeight="1">
      <c r="A164" s="33"/>
      <c r="B164" s="34"/>
      <c r="C164" s="202" t="s">
        <v>240</v>
      </c>
      <c r="D164" s="202" t="s">
        <v>143</v>
      </c>
      <c r="E164" s="203" t="s">
        <v>457</v>
      </c>
      <c r="F164" s="204" t="s">
        <v>458</v>
      </c>
      <c r="G164" s="205" t="s">
        <v>211</v>
      </c>
      <c r="H164" s="206">
        <v>8</v>
      </c>
      <c r="I164" s="207"/>
      <c r="J164" s="208">
        <f>ROUND(I164*H164,2)</f>
        <v>0</v>
      </c>
      <c r="K164" s="204" t="s">
        <v>147</v>
      </c>
      <c r="L164" s="38"/>
      <c r="M164" s="209" t="s">
        <v>1</v>
      </c>
      <c r="N164" s="210" t="s">
        <v>42</v>
      </c>
      <c r="O164" s="70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148</v>
      </c>
      <c r="AT164" s="213" t="s">
        <v>143</v>
      </c>
      <c r="AU164" s="213" t="s">
        <v>87</v>
      </c>
      <c r="AY164" s="16" t="s">
        <v>140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148</v>
      </c>
      <c r="BM164" s="213" t="s">
        <v>1177</v>
      </c>
    </row>
    <row r="165" spans="1:65" s="2" customFormat="1" ht="39">
      <c r="A165" s="33"/>
      <c r="B165" s="34"/>
      <c r="C165" s="35"/>
      <c r="D165" s="215" t="s">
        <v>150</v>
      </c>
      <c r="E165" s="35"/>
      <c r="F165" s="216" t="s">
        <v>460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150</v>
      </c>
      <c r="AU165" s="16" t="s">
        <v>87</v>
      </c>
    </row>
    <row r="166" spans="1:65" s="2" customFormat="1" ht="21.75" customHeight="1">
      <c r="A166" s="33"/>
      <c r="B166" s="34"/>
      <c r="C166" s="202" t="s">
        <v>245</v>
      </c>
      <c r="D166" s="202" t="s">
        <v>143</v>
      </c>
      <c r="E166" s="203" t="s">
        <v>846</v>
      </c>
      <c r="F166" s="204" t="s">
        <v>847</v>
      </c>
      <c r="G166" s="205" t="s">
        <v>146</v>
      </c>
      <c r="H166" s="206">
        <v>4.5</v>
      </c>
      <c r="I166" s="207"/>
      <c r="J166" s="208">
        <f>ROUND(I166*H166,2)</f>
        <v>0</v>
      </c>
      <c r="K166" s="204" t="s">
        <v>147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148</v>
      </c>
      <c r="AT166" s="213" t="s">
        <v>143</v>
      </c>
      <c r="AU166" s="213" t="s">
        <v>87</v>
      </c>
      <c r="AY166" s="16" t="s">
        <v>140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148</v>
      </c>
      <c r="BM166" s="213" t="s">
        <v>1178</v>
      </c>
    </row>
    <row r="167" spans="1:65" s="2" customFormat="1" ht="19.5">
      <c r="A167" s="33"/>
      <c r="B167" s="34"/>
      <c r="C167" s="35"/>
      <c r="D167" s="215" t="s">
        <v>150</v>
      </c>
      <c r="E167" s="35"/>
      <c r="F167" s="216" t="s">
        <v>849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150</v>
      </c>
      <c r="AU167" s="16" t="s">
        <v>87</v>
      </c>
    </row>
    <row r="168" spans="1:65" s="2" customFormat="1" ht="21.75" customHeight="1">
      <c r="A168" s="33"/>
      <c r="B168" s="34"/>
      <c r="C168" s="202" t="s">
        <v>252</v>
      </c>
      <c r="D168" s="202" t="s">
        <v>143</v>
      </c>
      <c r="E168" s="203" t="s">
        <v>280</v>
      </c>
      <c r="F168" s="204" t="s">
        <v>281</v>
      </c>
      <c r="G168" s="205" t="s">
        <v>154</v>
      </c>
      <c r="H168" s="206">
        <v>25</v>
      </c>
      <c r="I168" s="207"/>
      <c r="J168" s="208">
        <f>ROUND(I168*H168,2)</f>
        <v>0</v>
      </c>
      <c r="K168" s="204" t="s">
        <v>147</v>
      </c>
      <c r="L168" s="38"/>
      <c r="M168" s="209" t="s">
        <v>1</v>
      </c>
      <c r="N168" s="210" t="s">
        <v>42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148</v>
      </c>
      <c r="AT168" s="213" t="s">
        <v>143</v>
      </c>
      <c r="AU168" s="213" t="s">
        <v>87</v>
      </c>
      <c r="AY168" s="16" t="s">
        <v>140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148</v>
      </c>
      <c r="BM168" s="213" t="s">
        <v>1179</v>
      </c>
    </row>
    <row r="169" spans="1:65" s="2" customFormat="1" ht="19.5">
      <c r="A169" s="33"/>
      <c r="B169" s="34"/>
      <c r="C169" s="35"/>
      <c r="D169" s="215" t="s">
        <v>150</v>
      </c>
      <c r="E169" s="35"/>
      <c r="F169" s="216" t="s">
        <v>283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150</v>
      </c>
      <c r="AU169" s="16" t="s">
        <v>87</v>
      </c>
    </row>
    <row r="170" spans="1:65" s="2" customFormat="1" ht="19.5">
      <c r="A170" s="33"/>
      <c r="B170" s="34"/>
      <c r="C170" s="35"/>
      <c r="D170" s="215" t="s">
        <v>199</v>
      </c>
      <c r="E170" s="35"/>
      <c r="F170" s="230" t="s">
        <v>284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199</v>
      </c>
      <c r="AU170" s="16" t="s">
        <v>87</v>
      </c>
    </row>
    <row r="171" spans="1:65" s="13" customFormat="1" ht="11.25">
      <c r="B171" s="219"/>
      <c r="C171" s="220"/>
      <c r="D171" s="215" t="s">
        <v>157</v>
      </c>
      <c r="E171" s="221" t="s">
        <v>1</v>
      </c>
      <c r="F171" s="222" t="s">
        <v>1180</v>
      </c>
      <c r="G171" s="220"/>
      <c r="H171" s="223">
        <v>25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157</v>
      </c>
      <c r="AU171" s="229" t="s">
        <v>87</v>
      </c>
      <c r="AV171" s="13" t="s">
        <v>87</v>
      </c>
      <c r="AW171" s="13" t="s">
        <v>34</v>
      </c>
      <c r="AX171" s="13" t="s">
        <v>85</v>
      </c>
      <c r="AY171" s="229" t="s">
        <v>140</v>
      </c>
    </row>
    <row r="172" spans="1:65" s="2" customFormat="1" ht="21.75" customHeight="1">
      <c r="A172" s="33"/>
      <c r="B172" s="34"/>
      <c r="C172" s="202" t="s">
        <v>258</v>
      </c>
      <c r="D172" s="202" t="s">
        <v>143</v>
      </c>
      <c r="E172" s="203" t="s">
        <v>641</v>
      </c>
      <c r="F172" s="204" t="s">
        <v>642</v>
      </c>
      <c r="G172" s="205" t="s">
        <v>154</v>
      </c>
      <c r="H172" s="206">
        <v>54</v>
      </c>
      <c r="I172" s="207"/>
      <c r="J172" s="208">
        <f>ROUND(I172*H172,2)</f>
        <v>0</v>
      </c>
      <c r="K172" s="204" t="s">
        <v>147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148</v>
      </c>
      <c r="AT172" s="213" t="s">
        <v>143</v>
      </c>
      <c r="AU172" s="213" t="s">
        <v>87</v>
      </c>
      <c r="AY172" s="16" t="s">
        <v>140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148</v>
      </c>
      <c r="BM172" s="213" t="s">
        <v>1181</v>
      </c>
    </row>
    <row r="173" spans="1:65" s="2" customFormat="1" ht="29.25">
      <c r="A173" s="33"/>
      <c r="B173" s="34"/>
      <c r="C173" s="35"/>
      <c r="D173" s="215" t="s">
        <v>150</v>
      </c>
      <c r="E173" s="35"/>
      <c r="F173" s="216" t="s">
        <v>644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150</v>
      </c>
      <c r="AU173" s="16" t="s">
        <v>87</v>
      </c>
    </row>
    <row r="174" spans="1:65" s="13" customFormat="1" ht="11.25">
      <c r="B174" s="219"/>
      <c r="C174" s="220"/>
      <c r="D174" s="215" t="s">
        <v>157</v>
      </c>
      <c r="E174" s="221" t="s">
        <v>1</v>
      </c>
      <c r="F174" s="222" t="s">
        <v>1182</v>
      </c>
      <c r="G174" s="220"/>
      <c r="H174" s="223">
        <v>54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157</v>
      </c>
      <c r="AU174" s="229" t="s">
        <v>87</v>
      </c>
      <c r="AV174" s="13" t="s">
        <v>87</v>
      </c>
      <c r="AW174" s="13" t="s">
        <v>34</v>
      </c>
      <c r="AX174" s="13" t="s">
        <v>85</v>
      </c>
      <c r="AY174" s="229" t="s">
        <v>140</v>
      </c>
    </row>
    <row r="175" spans="1:65" s="2" customFormat="1" ht="21.75" customHeight="1">
      <c r="A175" s="33"/>
      <c r="B175" s="34"/>
      <c r="C175" s="231" t="s">
        <v>7</v>
      </c>
      <c r="D175" s="231" t="s">
        <v>296</v>
      </c>
      <c r="E175" s="232" t="s">
        <v>656</v>
      </c>
      <c r="F175" s="233" t="s">
        <v>657</v>
      </c>
      <c r="G175" s="234" t="s">
        <v>196</v>
      </c>
      <c r="H175" s="235">
        <v>3</v>
      </c>
      <c r="I175" s="236"/>
      <c r="J175" s="237">
        <f>ROUND(I175*H175,2)</f>
        <v>0</v>
      </c>
      <c r="K175" s="233" t="s">
        <v>147</v>
      </c>
      <c r="L175" s="238"/>
      <c r="M175" s="239" t="s">
        <v>1</v>
      </c>
      <c r="N175" s="240" t="s">
        <v>42</v>
      </c>
      <c r="O175" s="70"/>
      <c r="P175" s="211">
        <f>O175*H175</f>
        <v>0</v>
      </c>
      <c r="Q175" s="211">
        <v>1.23475</v>
      </c>
      <c r="R175" s="211">
        <f>Q175*H175</f>
        <v>3.70425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188</v>
      </c>
      <c r="AT175" s="213" t="s">
        <v>296</v>
      </c>
      <c r="AU175" s="213" t="s">
        <v>87</v>
      </c>
      <c r="AY175" s="16" t="s">
        <v>140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148</v>
      </c>
      <c r="BM175" s="213" t="s">
        <v>1183</v>
      </c>
    </row>
    <row r="176" spans="1:65" s="2" customFormat="1" ht="11.25">
      <c r="A176" s="33"/>
      <c r="B176" s="34"/>
      <c r="C176" s="35"/>
      <c r="D176" s="215" t="s">
        <v>150</v>
      </c>
      <c r="E176" s="35"/>
      <c r="F176" s="216" t="s">
        <v>657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150</v>
      </c>
      <c r="AU176" s="16" t="s">
        <v>87</v>
      </c>
    </row>
    <row r="177" spans="1:65" s="2" customFormat="1" ht="21.75" customHeight="1">
      <c r="A177" s="33"/>
      <c r="B177" s="34"/>
      <c r="C177" s="231" t="s">
        <v>267</v>
      </c>
      <c r="D177" s="231" t="s">
        <v>296</v>
      </c>
      <c r="E177" s="232" t="s">
        <v>650</v>
      </c>
      <c r="F177" s="233" t="s">
        <v>651</v>
      </c>
      <c r="G177" s="234" t="s">
        <v>196</v>
      </c>
      <c r="H177" s="235">
        <v>12</v>
      </c>
      <c r="I177" s="236"/>
      <c r="J177" s="237">
        <f>ROUND(I177*H177,2)</f>
        <v>0</v>
      </c>
      <c r="K177" s="233" t="s">
        <v>147</v>
      </c>
      <c r="L177" s="238"/>
      <c r="M177" s="239" t="s">
        <v>1</v>
      </c>
      <c r="N177" s="240" t="s">
        <v>42</v>
      </c>
      <c r="O177" s="70"/>
      <c r="P177" s="211">
        <f>O177*H177</f>
        <v>0</v>
      </c>
      <c r="Q177" s="211">
        <v>0.32729999999999998</v>
      </c>
      <c r="R177" s="211">
        <f>Q177*H177</f>
        <v>3.9276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188</v>
      </c>
      <c r="AT177" s="213" t="s">
        <v>296</v>
      </c>
      <c r="AU177" s="213" t="s">
        <v>87</v>
      </c>
      <c r="AY177" s="16" t="s">
        <v>140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148</v>
      </c>
      <c r="BM177" s="213" t="s">
        <v>1184</v>
      </c>
    </row>
    <row r="178" spans="1:65" s="2" customFormat="1" ht="11.25">
      <c r="A178" s="33"/>
      <c r="B178" s="34"/>
      <c r="C178" s="35"/>
      <c r="D178" s="215" t="s">
        <v>150</v>
      </c>
      <c r="E178" s="35"/>
      <c r="F178" s="216" t="s">
        <v>651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150</v>
      </c>
      <c r="AU178" s="16" t="s">
        <v>87</v>
      </c>
    </row>
    <row r="179" spans="1:65" s="2" customFormat="1" ht="16.5" customHeight="1">
      <c r="A179" s="33"/>
      <c r="B179" s="34"/>
      <c r="C179" s="231" t="s">
        <v>273</v>
      </c>
      <c r="D179" s="231" t="s">
        <v>296</v>
      </c>
      <c r="E179" s="232" t="s">
        <v>653</v>
      </c>
      <c r="F179" s="233" t="s">
        <v>654</v>
      </c>
      <c r="G179" s="234" t="s">
        <v>196</v>
      </c>
      <c r="H179" s="235">
        <v>8</v>
      </c>
      <c r="I179" s="236"/>
      <c r="J179" s="237">
        <f>ROUND(I179*H179,2)</f>
        <v>0</v>
      </c>
      <c r="K179" s="233" t="s">
        <v>1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0.32729999999999998</v>
      </c>
      <c r="R179" s="211">
        <f>Q179*H179</f>
        <v>2.6183999999999998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188</v>
      </c>
      <c r="AT179" s="213" t="s">
        <v>296</v>
      </c>
      <c r="AU179" s="213" t="s">
        <v>87</v>
      </c>
      <c r="AY179" s="16" t="s">
        <v>140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148</v>
      </c>
      <c r="BM179" s="213" t="s">
        <v>1185</v>
      </c>
    </row>
    <row r="180" spans="1:65" s="2" customFormat="1" ht="11.25">
      <c r="A180" s="33"/>
      <c r="B180" s="34"/>
      <c r="C180" s="35"/>
      <c r="D180" s="215" t="s">
        <v>150</v>
      </c>
      <c r="E180" s="35"/>
      <c r="F180" s="216" t="s">
        <v>654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87</v>
      </c>
    </row>
    <row r="181" spans="1:65" s="2" customFormat="1" ht="21.75" customHeight="1">
      <c r="A181" s="33"/>
      <c r="B181" s="34"/>
      <c r="C181" s="231" t="s">
        <v>279</v>
      </c>
      <c r="D181" s="231" t="s">
        <v>296</v>
      </c>
      <c r="E181" s="232" t="s">
        <v>865</v>
      </c>
      <c r="F181" s="233" t="s">
        <v>866</v>
      </c>
      <c r="G181" s="234" t="s">
        <v>196</v>
      </c>
      <c r="H181" s="235">
        <v>1</v>
      </c>
      <c r="I181" s="236"/>
      <c r="J181" s="237">
        <f>ROUND(I181*H181,2)</f>
        <v>0</v>
      </c>
      <c r="K181" s="233" t="s">
        <v>147</v>
      </c>
      <c r="L181" s="238"/>
      <c r="M181" s="239" t="s">
        <v>1</v>
      </c>
      <c r="N181" s="240" t="s">
        <v>42</v>
      </c>
      <c r="O181" s="70"/>
      <c r="P181" s="211">
        <f>O181*H181</f>
        <v>0</v>
      </c>
      <c r="Q181" s="211">
        <v>1.6739999999999999</v>
      </c>
      <c r="R181" s="211">
        <f>Q181*H181</f>
        <v>1.6739999999999999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188</v>
      </c>
      <c r="AT181" s="213" t="s">
        <v>296</v>
      </c>
      <c r="AU181" s="213" t="s">
        <v>87</v>
      </c>
      <c r="AY181" s="16" t="s">
        <v>140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0</v>
      </c>
      <c r="BL181" s="16" t="s">
        <v>148</v>
      </c>
      <c r="BM181" s="213" t="s">
        <v>1186</v>
      </c>
    </row>
    <row r="182" spans="1:65" s="2" customFormat="1" ht="11.25">
      <c r="A182" s="33"/>
      <c r="B182" s="34"/>
      <c r="C182" s="35"/>
      <c r="D182" s="215" t="s">
        <v>150</v>
      </c>
      <c r="E182" s="35"/>
      <c r="F182" s="216" t="s">
        <v>866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150</v>
      </c>
      <c r="AU182" s="16" t="s">
        <v>87</v>
      </c>
    </row>
    <row r="183" spans="1:65" s="2" customFormat="1" ht="21.75" customHeight="1">
      <c r="A183" s="33"/>
      <c r="B183" s="34"/>
      <c r="C183" s="231" t="s">
        <v>286</v>
      </c>
      <c r="D183" s="231" t="s">
        <v>296</v>
      </c>
      <c r="E183" s="232" t="s">
        <v>330</v>
      </c>
      <c r="F183" s="233" t="s">
        <v>331</v>
      </c>
      <c r="G183" s="234" t="s">
        <v>312</v>
      </c>
      <c r="H183" s="235">
        <v>6.48</v>
      </c>
      <c r="I183" s="236"/>
      <c r="J183" s="237">
        <f>ROUND(I183*H183,2)</f>
        <v>0</v>
      </c>
      <c r="K183" s="233" t="s">
        <v>147</v>
      </c>
      <c r="L183" s="238"/>
      <c r="M183" s="239" t="s">
        <v>1</v>
      </c>
      <c r="N183" s="240" t="s">
        <v>42</v>
      </c>
      <c r="O183" s="70"/>
      <c r="P183" s="211">
        <f>O183*H183</f>
        <v>0</v>
      </c>
      <c r="Q183" s="211">
        <v>1</v>
      </c>
      <c r="R183" s="211">
        <f>Q183*H183</f>
        <v>6.48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188</v>
      </c>
      <c r="AT183" s="213" t="s">
        <v>296</v>
      </c>
      <c r="AU183" s="213" t="s">
        <v>87</v>
      </c>
      <c r="AY183" s="16" t="s">
        <v>140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85</v>
      </c>
      <c r="BK183" s="214">
        <f>ROUND(I183*H183,2)</f>
        <v>0</v>
      </c>
      <c r="BL183" s="16" t="s">
        <v>148</v>
      </c>
      <c r="BM183" s="213" t="s">
        <v>1187</v>
      </c>
    </row>
    <row r="184" spans="1:65" s="2" customFormat="1" ht="11.25">
      <c r="A184" s="33"/>
      <c r="B184" s="34"/>
      <c r="C184" s="35"/>
      <c r="D184" s="215" t="s">
        <v>150</v>
      </c>
      <c r="E184" s="35"/>
      <c r="F184" s="216" t="s">
        <v>331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150</v>
      </c>
      <c r="AU184" s="16" t="s">
        <v>87</v>
      </c>
    </row>
    <row r="185" spans="1:65" s="2" customFormat="1" ht="21.75" customHeight="1">
      <c r="A185" s="33"/>
      <c r="B185" s="34"/>
      <c r="C185" s="231" t="s">
        <v>291</v>
      </c>
      <c r="D185" s="231" t="s">
        <v>296</v>
      </c>
      <c r="E185" s="232" t="s">
        <v>334</v>
      </c>
      <c r="F185" s="233" t="s">
        <v>335</v>
      </c>
      <c r="G185" s="234" t="s">
        <v>312</v>
      </c>
      <c r="H185" s="235">
        <v>6.48</v>
      </c>
      <c r="I185" s="236"/>
      <c r="J185" s="237">
        <f>ROUND(I185*H185,2)</f>
        <v>0</v>
      </c>
      <c r="K185" s="233" t="s">
        <v>147</v>
      </c>
      <c r="L185" s="238"/>
      <c r="M185" s="239" t="s">
        <v>1</v>
      </c>
      <c r="N185" s="240" t="s">
        <v>42</v>
      </c>
      <c r="O185" s="70"/>
      <c r="P185" s="211">
        <f>O185*H185</f>
        <v>0</v>
      </c>
      <c r="Q185" s="211">
        <v>1</v>
      </c>
      <c r="R185" s="211">
        <f>Q185*H185</f>
        <v>6.48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188</v>
      </c>
      <c r="AT185" s="213" t="s">
        <v>296</v>
      </c>
      <c r="AU185" s="213" t="s">
        <v>87</v>
      </c>
      <c r="AY185" s="16" t="s">
        <v>140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148</v>
      </c>
      <c r="BM185" s="213" t="s">
        <v>1188</v>
      </c>
    </row>
    <row r="186" spans="1:65" s="2" customFormat="1" ht="11.25">
      <c r="A186" s="33"/>
      <c r="B186" s="34"/>
      <c r="C186" s="35"/>
      <c r="D186" s="215" t="s">
        <v>150</v>
      </c>
      <c r="E186" s="35"/>
      <c r="F186" s="216" t="s">
        <v>335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87</v>
      </c>
    </row>
    <row r="187" spans="1:65" s="2" customFormat="1" ht="21.75" customHeight="1">
      <c r="A187" s="33"/>
      <c r="B187" s="34"/>
      <c r="C187" s="231" t="s">
        <v>295</v>
      </c>
      <c r="D187" s="231" t="s">
        <v>296</v>
      </c>
      <c r="E187" s="232" t="s">
        <v>338</v>
      </c>
      <c r="F187" s="233" t="s">
        <v>339</v>
      </c>
      <c r="G187" s="234" t="s">
        <v>312</v>
      </c>
      <c r="H187" s="235">
        <v>6.48</v>
      </c>
      <c r="I187" s="236"/>
      <c r="J187" s="237">
        <f>ROUND(I187*H187,2)</f>
        <v>0</v>
      </c>
      <c r="K187" s="233" t="s">
        <v>147</v>
      </c>
      <c r="L187" s="238"/>
      <c r="M187" s="239" t="s">
        <v>1</v>
      </c>
      <c r="N187" s="240" t="s">
        <v>42</v>
      </c>
      <c r="O187" s="70"/>
      <c r="P187" s="211">
        <f>O187*H187</f>
        <v>0</v>
      </c>
      <c r="Q187" s="211">
        <v>1</v>
      </c>
      <c r="R187" s="211">
        <f>Q187*H187</f>
        <v>6.48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188</v>
      </c>
      <c r="AT187" s="213" t="s">
        <v>296</v>
      </c>
      <c r="AU187" s="213" t="s">
        <v>87</v>
      </c>
      <c r="AY187" s="16" t="s">
        <v>140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85</v>
      </c>
      <c r="BK187" s="214">
        <f>ROUND(I187*H187,2)</f>
        <v>0</v>
      </c>
      <c r="BL187" s="16" t="s">
        <v>148</v>
      </c>
      <c r="BM187" s="213" t="s">
        <v>1189</v>
      </c>
    </row>
    <row r="188" spans="1:65" s="2" customFormat="1" ht="11.25">
      <c r="A188" s="33"/>
      <c r="B188" s="34"/>
      <c r="C188" s="35"/>
      <c r="D188" s="215" t="s">
        <v>150</v>
      </c>
      <c r="E188" s="35"/>
      <c r="F188" s="216" t="s">
        <v>339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150</v>
      </c>
      <c r="AU188" s="16" t="s">
        <v>87</v>
      </c>
    </row>
    <row r="189" spans="1:65" s="2" customFormat="1" ht="21.75" customHeight="1">
      <c r="A189" s="33"/>
      <c r="B189" s="34"/>
      <c r="C189" s="231" t="s">
        <v>301</v>
      </c>
      <c r="D189" s="231" t="s">
        <v>296</v>
      </c>
      <c r="E189" s="232" t="s">
        <v>342</v>
      </c>
      <c r="F189" s="233" t="s">
        <v>343</v>
      </c>
      <c r="G189" s="234" t="s">
        <v>146</v>
      </c>
      <c r="H189" s="235">
        <v>9</v>
      </c>
      <c r="I189" s="236"/>
      <c r="J189" s="237">
        <f>ROUND(I189*H189,2)</f>
        <v>0</v>
      </c>
      <c r="K189" s="233" t="s">
        <v>147</v>
      </c>
      <c r="L189" s="238"/>
      <c r="M189" s="239" t="s">
        <v>1</v>
      </c>
      <c r="N189" s="240" t="s">
        <v>42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188</v>
      </c>
      <c r="AT189" s="213" t="s">
        <v>296</v>
      </c>
      <c r="AU189" s="213" t="s">
        <v>87</v>
      </c>
      <c r="AY189" s="16" t="s">
        <v>140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148</v>
      </c>
      <c r="BM189" s="213" t="s">
        <v>1190</v>
      </c>
    </row>
    <row r="190" spans="1:65" s="2" customFormat="1" ht="11.25">
      <c r="A190" s="33"/>
      <c r="B190" s="34"/>
      <c r="C190" s="35"/>
      <c r="D190" s="215" t="s">
        <v>150</v>
      </c>
      <c r="E190" s="35"/>
      <c r="F190" s="216" t="s">
        <v>343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87</v>
      </c>
    </row>
    <row r="191" spans="1:65" s="2" customFormat="1" ht="21.75" customHeight="1">
      <c r="A191" s="33"/>
      <c r="B191" s="34"/>
      <c r="C191" s="231" t="s">
        <v>305</v>
      </c>
      <c r="D191" s="231" t="s">
        <v>296</v>
      </c>
      <c r="E191" s="232" t="s">
        <v>310</v>
      </c>
      <c r="F191" s="233" t="s">
        <v>311</v>
      </c>
      <c r="G191" s="234" t="s">
        <v>312</v>
      </c>
      <c r="H191" s="235">
        <v>18.488</v>
      </c>
      <c r="I191" s="236"/>
      <c r="J191" s="237">
        <f>ROUND(I191*H191,2)</f>
        <v>0</v>
      </c>
      <c r="K191" s="233" t="s">
        <v>147</v>
      </c>
      <c r="L191" s="238"/>
      <c r="M191" s="239" t="s">
        <v>1</v>
      </c>
      <c r="N191" s="240" t="s">
        <v>42</v>
      </c>
      <c r="O191" s="70"/>
      <c r="P191" s="211">
        <f>O191*H191</f>
        <v>0</v>
      </c>
      <c r="Q191" s="211">
        <v>1</v>
      </c>
      <c r="R191" s="211">
        <f>Q191*H191</f>
        <v>18.488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188</v>
      </c>
      <c r="AT191" s="213" t="s">
        <v>296</v>
      </c>
      <c r="AU191" s="213" t="s">
        <v>87</v>
      </c>
      <c r="AY191" s="16" t="s">
        <v>140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85</v>
      </c>
      <c r="BK191" s="214">
        <f>ROUND(I191*H191,2)</f>
        <v>0</v>
      </c>
      <c r="BL191" s="16" t="s">
        <v>148</v>
      </c>
      <c r="BM191" s="213" t="s">
        <v>1191</v>
      </c>
    </row>
    <row r="192" spans="1:65" s="2" customFormat="1" ht="11.25">
      <c r="A192" s="33"/>
      <c r="B192" s="34"/>
      <c r="C192" s="35"/>
      <c r="D192" s="215" t="s">
        <v>150</v>
      </c>
      <c r="E192" s="35"/>
      <c r="F192" s="216" t="s">
        <v>311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87</v>
      </c>
    </row>
    <row r="193" spans="1:65" s="13" customFormat="1" ht="11.25">
      <c r="B193" s="219"/>
      <c r="C193" s="220"/>
      <c r="D193" s="215" t="s">
        <v>157</v>
      </c>
      <c r="E193" s="221" t="s">
        <v>1</v>
      </c>
      <c r="F193" s="222" t="s">
        <v>1192</v>
      </c>
      <c r="G193" s="220"/>
      <c r="H193" s="223">
        <v>18.488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157</v>
      </c>
      <c r="AU193" s="229" t="s">
        <v>87</v>
      </c>
      <c r="AV193" s="13" t="s">
        <v>87</v>
      </c>
      <c r="AW193" s="13" t="s">
        <v>34</v>
      </c>
      <c r="AX193" s="13" t="s">
        <v>85</v>
      </c>
      <c r="AY193" s="229" t="s">
        <v>140</v>
      </c>
    </row>
    <row r="194" spans="1:65" s="2" customFormat="1" ht="21.75" customHeight="1">
      <c r="A194" s="33"/>
      <c r="B194" s="34"/>
      <c r="C194" s="231" t="s">
        <v>309</v>
      </c>
      <c r="D194" s="231" t="s">
        <v>296</v>
      </c>
      <c r="E194" s="232" t="s">
        <v>316</v>
      </c>
      <c r="F194" s="233" t="s">
        <v>317</v>
      </c>
      <c r="G194" s="234" t="s">
        <v>312</v>
      </c>
      <c r="H194" s="235">
        <v>2.25</v>
      </c>
      <c r="I194" s="236"/>
      <c r="J194" s="237">
        <f>ROUND(I194*H194,2)</f>
        <v>0</v>
      </c>
      <c r="K194" s="233" t="s">
        <v>147</v>
      </c>
      <c r="L194" s="238"/>
      <c r="M194" s="239" t="s">
        <v>1</v>
      </c>
      <c r="N194" s="240" t="s">
        <v>42</v>
      </c>
      <c r="O194" s="70"/>
      <c r="P194" s="211">
        <f>O194*H194</f>
        <v>0</v>
      </c>
      <c r="Q194" s="211">
        <v>1</v>
      </c>
      <c r="R194" s="211">
        <f>Q194*H194</f>
        <v>2.25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188</v>
      </c>
      <c r="AT194" s="213" t="s">
        <v>296</v>
      </c>
      <c r="AU194" s="213" t="s">
        <v>87</v>
      </c>
      <c r="AY194" s="16" t="s">
        <v>140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148</v>
      </c>
      <c r="BM194" s="213" t="s">
        <v>1193</v>
      </c>
    </row>
    <row r="195" spans="1:65" s="2" customFormat="1" ht="11.25">
      <c r="A195" s="33"/>
      <c r="B195" s="34"/>
      <c r="C195" s="35"/>
      <c r="D195" s="215" t="s">
        <v>150</v>
      </c>
      <c r="E195" s="35"/>
      <c r="F195" s="216" t="s">
        <v>317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150</v>
      </c>
      <c r="AU195" s="16" t="s">
        <v>87</v>
      </c>
    </row>
    <row r="196" spans="1:65" s="13" customFormat="1" ht="11.25">
      <c r="B196" s="219"/>
      <c r="C196" s="220"/>
      <c r="D196" s="215" t="s">
        <v>157</v>
      </c>
      <c r="E196" s="221" t="s">
        <v>1</v>
      </c>
      <c r="F196" s="222" t="s">
        <v>1194</v>
      </c>
      <c r="G196" s="220"/>
      <c r="H196" s="223">
        <v>2.25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157</v>
      </c>
      <c r="AU196" s="229" t="s">
        <v>87</v>
      </c>
      <c r="AV196" s="13" t="s">
        <v>87</v>
      </c>
      <c r="AW196" s="13" t="s">
        <v>34</v>
      </c>
      <c r="AX196" s="13" t="s">
        <v>85</v>
      </c>
      <c r="AY196" s="229" t="s">
        <v>140</v>
      </c>
    </row>
    <row r="197" spans="1:65" s="2" customFormat="1" ht="21.75" customHeight="1">
      <c r="A197" s="33"/>
      <c r="B197" s="34"/>
      <c r="C197" s="231" t="s">
        <v>315</v>
      </c>
      <c r="D197" s="231" t="s">
        <v>296</v>
      </c>
      <c r="E197" s="232" t="s">
        <v>886</v>
      </c>
      <c r="F197" s="233" t="s">
        <v>887</v>
      </c>
      <c r="G197" s="234" t="s">
        <v>196</v>
      </c>
      <c r="H197" s="235">
        <v>4</v>
      </c>
      <c r="I197" s="236"/>
      <c r="J197" s="237">
        <f>ROUND(I197*H197,2)</f>
        <v>0</v>
      </c>
      <c r="K197" s="233" t="s">
        <v>147</v>
      </c>
      <c r="L197" s="238"/>
      <c r="M197" s="239" t="s">
        <v>1</v>
      </c>
      <c r="N197" s="240" t="s">
        <v>42</v>
      </c>
      <c r="O197" s="70"/>
      <c r="P197" s="211">
        <f>O197*H197</f>
        <v>0</v>
      </c>
      <c r="Q197" s="211">
        <v>1.796E-2</v>
      </c>
      <c r="R197" s="211">
        <f>Q197*H197</f>
        <v>7.1840000000000001E-2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188</v>
      </c>
      <c r="AT197" s="213" t="s">
        <v>296</v>
      </c>
      <c r="AU197" s="213" t="s">
        <v>87</v>
      </c>
      <c r="AY197" s="16" t="s">
        <v>140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148</v>
      </c>
      <c r="BM197" s="213" t="s">
        <v>1195</v>
      </c>
    </row>
    <row r="198" spans="1:65" s="2" customFormat="1" ht="11.25">
      <c r="A198" s="33"/>
      <c r="B198" s="34"/>
      <c r="C198" s="35"/>
      <c r="D198" s="215" t="s">
        <v>150</v>
      </c>
      <c r="E198" s="35"/>
      <c r="F198" s="216" t="s">
        <v>887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150</v>
      </c>
      <c r="AU198" s="16" t="s">
        <v>87</v>
      </c>
    </row>
    <row r="199" spans="1:65" s="2" customFormat="1" ht="21.75" customHeight="1">
      <c r="A199" s="33"/>
      <c r="B199" s="34"/>
      <c r="C199" s="231" t="s">
        <v>320</v>
      </c>
      <c r="D199" s="231" t="s">
        <v>296</v>
      </c>
      <c r="E199" s="232" t="s">
        <v>889</v>
      </c>
      <c r="F199" s="233" t="s">
        <v>890</v>
      </c>
      <c r="G199" s="234" t="s">
        <v>196</v>
      </c>
      <c r="H199" s="235">
        <v>8</v>
      </c>
      <c r="I199" s="236"/>
      <c r="J199" s="237">
        <f>ROUND(I199*H199,2)</f>
        <v>0</v>
      </c>
      <c r="K199" s="233" t="s">
        <v>147</v>
      </c>
      <c r="L199" s="238"/>
      <c r="M199" s="239" t="s">
        <v>1</v>
      </c>
      <c r="N199" s="240" t="s">
        <v>42</v>
      </c>
      <c r="O199" s="70"/>
      <c r="P199" s="211">
        <f>O199*H199</f>
        <v>0</v>
      </c>
      <c r="Q199" s="211">
        <v>5.9999999999999995E-4</v>
      </c>
      <c r="R199" s="211">
        <f>Q199*H199</f>
        <v>4.7999999999999996E-3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188</v>
      </c>
      <c r="AT199" s="213" t="s">
        <v>296</v>
      </c>
      <c r="AU199" s="213" t="s">
        <v>87</v>
      </c>
      <c r="AY199" s="16" t="s">
        <v>140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85</v>
      </c>
      <c r="BK199" s="214">
        <f>ROUND(I199*H199,2)</f>
        <v>0</v>
      </c>
      <c r="BL199" s="16" t="s">
        <v>148</v>
      </c>
      <c r="BM199" s="213" t="s">
        <v>1196</v>
      </c>
    </row>
    <row r="200" spans="1:65" s="2" customFormat="1" ht="11.25">
      <c r="A200" s="33"/>
      <c r="B200" s="34"/>
      <c r="C200" s="35"/>
      <c r="D200" s="215" t="s">
        <v>150</v>
      </c>
      <c r="E200" s="35"/>
      <c r="F200" s="216" t="s">
        <v>890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150</v>
      </c>
      <c r="AU200" s="16" t="s">
        <v>87</v>
      </c>
    </row>
    <row r="201" spans="1:65" s="2" customFormat="1" ht="21.75" customHeight="1">
      <c r="A201" s="33"/>
      <c r="B201" s="34"/>
      <c r="C201" s="231" t="s">
        <v>325</v>
      </c>
      <c r="D201" s="231" t="s">
        <v>296</v>
      </c>
      <c r="E201" s="232" t="s">
        <v>892</v>
      </c>
      <c r="F201" s="233" t="s">
        <v>893</v>
      </c>
      <c r="G201" s="234" t="s">
        <v>196</v>
      </c>
      <c r="H201" s="235">
        <v>8</v>
      </c>
      <c r="I201" s="236"/>
      <c r="J201" s="237">
        <f>ROUND(I201*H201,2)</f>
        <v>0</v>
      </c>
      <c r="K201" s="233" t="s">
        <v>147</v>
      </c>
      <c r="L201" s="238"/>
      <c r="M201" s="239" t="s">
        <v>1</v>
      </c>
      <c r="N201" s="240" t="s">
        <v>42</v>
      </c>
      <c r="O201" s="70"/>
      <c r="P201" s="211">
        <f>O201*H201</f>
        <v>0</v>
      </c>
      <c r="Q201" s="211">
        <v>1.2E-4</v>
      </c>
      <c r="R201" s="211">
        <f>Q201*H201</f>
        <v>9.6000000000000002E-4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188</v>
      </c>
      <c r="AT201" s="213" t="s">
        <v>296</v>
      </c>
      <c r="AU201" s="213" t="s">
        <v>87</v>
      </c>
      <c r="AY201" s="16" t="s">
        <v>140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85</v>
      </c>
      <c r="BK201" s="214">
        <f>ROUND(I201*H201,2)</f>
        <v>0</v>
      </c>
      <c r="BL201" s="16" t="s">
        <v>148</v>
      </c>
      <c r="BM201" s="213" t="s">
        <v>1197</v>
      </c>
    </row>
    <row r="202" spans="1:65" s="2" customFormat="1" ht="11.25">
      <c r="A202" s="33"/>
      <c r="B202" s="34"/>
      <c r="C202" s="35"/>
      <c r="D202" s="215" t="s">
        <v>150</v>
      </c>
      <c r="E202" s="35"/>
      <c r="F202" s="216" t="s">
        <v>893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150</v>
      </c>
      <c r="AU202" s="16" t="s">
        <v>87</v>
      </c>
    </row>
    <row r="203" spans="1:65" s="2" customFormat="1" ht="21.75" customHeight="1">
      <c r="A203" s="33"/>
      <c r="B203" s="34"/>
      <c r="C203" s="231" t="s">
        <v>329</v>
      </c>
      <c r="D203" s="231" t="s">
        <v>296</v>
      </c>
      <c r="E203" s="232" t="s">
        <v>895</v>
      </c>
      <c r="F203" s="233" t="s">
        <v>896</v>
      </c>
      <c r="G203" s="234" t="s">
        <v>196</v>
      </c>
      <c r="H203" s="235">
        <v>8</v>
      </c>
      <c r="I203" s="236"/>
      <c r="J203" s="237">
        <f>ROUND(I203*H203,2)</f>
        <v>0</v>
      </c>
      <c r="K203" s="233" t="s">
        <v>147</v>
      </c>
      <c r="L203" s="238"/>
      <c r="M203" s="239" t="s">
        <v>1</v>
      </c>
      <c r="N203" s="240" t="s">
        <v>42</v>
      </c>
      <c r="O203" s="70"/>
      <c r="P203" s="211">
        <f>O203*H203</f>
        <v>0</v>
      </c>
      <c r="Q203" s="211">
        <v>9.0000000000000006E-5</v>
      </c>
      <c r="R203" s="211">
        <f>Q203*H203</f>
        <v>7.2000000000000005E-4</v>
      </c>
      <c r="S203" s="211">
        <v>0</v>
      </c>
      <c r="T203" s="21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188</v>
      </c>
      <c r="AT203" s="213" t="s">
        <v>296</v>
      </c>
      <c r="AU203" s="213" t="s">
        <v>87</v>
      </c>
      <c r="AY203" s="16" t="s">
        <v>140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85</v>
      </c>
      <c r="BK203" s="214">
        <f>ROUND(I203*H203,2)</f>
        <v>0</v>
      </c>
      <c r="BL203" s="16" t="s">
        <v>148</v>
      </c>
      <c r="BM203" s="213" t="s">
        <v>1198</v>
      </c>
    </row>
    <row r="204" spans="1:65" s="2" customFormat="1" ht="11.25">
      <c r="A204" s="33"/>
      <c r="B204" s="34"/>
      <c r="C204" s="35"/>
      <c r="D204" s="215" t="s">
        <v>150</v>
      </c>
      <c r="E204" s="35"/>
      <c r="F204" s="216" t="s">
        <v>896</v>
      </c>
      <c r="G204" s="35"/>
      <c r="H204" s="35"/>
      <c r="I204" s="114"/>
      <c r="J204" s="35"/>
      <c r="K204" s="35"/>
      <c r="L204" s="38"/>
      <c r="M204" s="217"/>
      <c r="N204" s="218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150</v>
      </c>
      <c r="AU204" s="16" t="s">
        <v>87</v>
      </c>
    </row>
    <row r="205" spans="1:65" s="12" customFormat="1" ht="25.9" customHeight="1">
      <c r="B205" s="186"/>
      <c r="C205" s="187"/>
      <c r="D205" s="188" t="s">
        <v>76</v>
      </c>
      <c r="E205" s="189" t="s">
        <v>356</v>
      </c>
      <c r="F205" s="189" t="s">
        <v>357</v>
      </c>
      <c r="G205" s="187"/>
      <c r="H205" s="187"/>
      <c r="I205" s="190"/>
      <c r="J205" s="191">
        <f>BK205</f>
        <v>0</v>
      </c>
      <c r="K205" s="187"/>
      <c r="L205" s="192"/>
      <c r="M205" s="193"/>
      <c r="N205" s="194"/>
      <c r="O205" s="194"/>
      <c r="P205" s="195">
        <f>SUM(P206:P242)</f>
        <v>0</v>
      </c>
      <c r="Q205" s="194"/>
      <c r="R205" s="195">
        <f>SUM(R206:R242)</f>
        <v>0</v>
      </c>
      <c r="S205" s="194"/>
      <c r="T205" s="196">
        <f>SUM(T206:T242)</f>
        <v>0</v>
      </c>
      <c r="AR205" s="197" t="s">
        <v>148</v>
      </c>
      <c r="AT205" s="198" t="s">
        <v>76</v>
      </c>
      <c r="AU205" s="198" t="s">
        <v>77</v>
      </c>
      <c r="AY205" s="197" t="s">
        <v>140</v>
      </c>
      <c r="BK205" s="199">
        <f>SUM(BK206:BK242)</f>
        <v>0</v>
      </c>
    </row>
    <row r="206" spans="1:65" s="2" customFormat="1" ht="33" customHeight="1">
      <c r="A206" s="33"/>
      <c r="B206" s="34"/>
      <c r="C206" s="202" t="s">
        <v>333</v>
      </c>
      <c r="D206" s="202" t="s">
        <v>143</v>
      </c>
      <c r="E206" s="203" t="s">
        <v>1130</v>
      </c>
      <c r="F206" s="204" t="s">
        <v>1131</v>
      </c>
      <c r="G206" s="205" t="s">
        <v>312</v>
      </c>
      <c r="H206" s="206">
        <v>6.2939999999999996</v>
      </c>
      <c r="I206" s="207"/>
      <c r="J206" s="208">
        <f>ROUND(I206*H206,2)</f>
        <v>0</v>
      </c>
      <c r="K206" s="204" t="s">
        <v>147</v>
      </c>
      <c r="L206" s="38"/>
      <c r="M206" s="209" t="s">
        <v>1</v>
      </c>
      <c r="N206" s="210" t="s">
        <v>42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361</v>
      </c>
      <c r="AT206" s="213" t="s">
        <v>143</v>
      </c>
      <c r="AU206" s="213" t="s">
        <v>85</v>
      </c>
      <c r="AY206" s="16" t="s">
        <v>140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361</v>
      </c>
      <c r="BM206" s="213" t="s">
        <v>1199</v>
      </c>
    </row>
    <row r="207" spans="1:65" s="2" customFormat="1" ht="68.25">
      <c r="A207" s="33"/>
      <c r="B207" s="34"/>
      <c r="C207" s="35"/>
      <c r="D207" s="215" t="s">
        <v>150</v>
      </c>
      <c r="E207" s="35"/>
      <c r="F207" s="216" t="s">
        <v>1133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150</v>
      </c>
      <c r="AU207" s="16" t="s">
        <v>85</v>
      </c>
    </row>
    <row r="208" spans="1:65" s="2" customFormat="1" ht="19.5">
      <c r="A208" s="33"/>
      <c r="B208" s="34"/>
      <c r="C208" s="35"/>
      <c r="D208" s="215" t="s">
        <v>199</v>
      </c>
      <c r="E208" s="35"/>
      <c r="F208" s="230" t="s">
        <v>364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199</v>
      </c>
      <c r="AU208" s="16" t="s">
        <v>85</v>
      </c>
    </row>
    <row r="209" spans="1:65" s="13" customFormat="1" ht="11.25">
      <c r="B209" s="219"/>
      <c r="C209" s="220"/>
      <c r="D209" s="215" t="s">
        <v>157</v>
      </c>
      <c r="E209" s="221" t="s">
        <v>1</v>
      </c>
      <c r="F209" s="222" t="s">
        <v>1200</v>
      </c>
      <c r="G209" s="220"/>
      <c r="H209" s="223">
        <v>6.2939999999999996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157</v>
      </c>
      <c r="AU209" s="229" t="s">
        <v>85</v>
      </c>
      <c r="AV209" s="13" t="s">
        <v>87</v>
      </c>
      <c r="AW209" s="13" t="s">
        <v>34</v>
      </c>
      <c r="AX209" s="13" t="s">
        <v>85</v>
      </c>
      <c r="AY209" s="229" t="s">
        <v>140</v>
      </c>
    </row>
    <row r="210" spans="1:65" s="2" customFormat="1" ht="21.75" customHeight="1">
      <c r="A210" s="33"/>
      <c r="B210" s="34"/>
      <c r="C210" s="202" t="s">
        <v>337</v>
      </c>
      <c r="D210" s="202" t="s">
        <v>143</v>
      </c>
      <c r="E210" s="203" t="s">
        <v>367</v>
      </c>
      <c r="F210" s="204" t="s">
        <v>368</v>
      </c>
      <c r="G210" s="205" t="s">
        <v>312</v>
      </c>
      <c r="H210" s="206">
        <v>7.0000000000000001E-3</v>
      </c>
      <c r="I210" s="207"/>
      <c r="J210" s="208">
        <f>ROUND(I210*H210,2)</f>
        <v>0</v>
      </c>
      <c r="K210" s="204" t="s">
        <v>147</v>
      </c>
      <c r="L210" s="38"/>
      <c r="M210" s="209" t="s">
        <v>1</v>
      </c>
      <c r="N210" s="210" t="s">
        <v>42</v>
      </c>
      <c r="O210" s="70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361</v>
      </c>
      <c r="AT210" s="213" t="s">
        <v>143</v>
      </c>
      <c r="AU210" s="213" t="s">
        <v>85</v>
      </c>
      <c r="AY210" s="16" t="s">
        <v>140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85</v>
      </c>
      <c r="BK210" s="214">
        <f>ROUND(I210*H210,2)</f>
        <v>0</v>
      </c>
      <c r="BL210" s="16" t="s">
        <v>361</v>
      </c>
      <c r="BM210" s="213" t="s">
        <v>1201</v>
      </c>
    </row>
    <row r="211" spans="1:65" s="2" customFormat="1" ht="29.25">
      <c r="A211" s="33"/>
      <c r="B211" s="34"/>
      <c r="C211" s="35"/>
      <c r="D211" s="215" t="s">
        <v>150</v>
      </c>
      <c r="E211" s="35"/>
      <c r="F211" s="216" t="s">
        <v>370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150</v>
      </c>
      <c r="AU211" s="16" t="s">
        <v>85</v>
      </c>
    </row>
    <row r="212" spans="1:65" s="2" customFormat="1" ht="21.75" customHeight="1">
      <c r="A212" s="33"/>
      <c r="B212" s="34"/>
      <c r="C212" s="202" t="s">
        <v>341</v>
      </c>
      <c r="D212" s="202" t="s">
        <v>143</v>
      </c>
      <c r="E212" s="203" t="s">
        <v>372</v>
      </c>
      <c r="F212" s="204" t="s">
        <v>373</v>
      </c>
      <c r="G212" s="205" t="s">
        <v>312</v>
      </c>
      <c r="H212" s="206">
        <v>29.021000000000001</v>
      </c>
      <c r="I212" s="207"/>
      <c r="J212" s="208">
        <f>ROUND(I212*H212,2)</f>
        <v>0</v>
      </c>
      <c r="K212" s="204" t="s">
        <v>147</v>
      </c>
      <c r="L212" s="38"/>
      <c r="M212" s="209" t="s">
        <v>1</v>
      </c>
      <c r="N212" s="210" t="s">
        <v>42</v>
      </c>
      <c r="O212" s="70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361</v>
      </c>
      <c r="AT212" s="213" t="s">
        <v>143</v>
      </c>
      <c r="AU212" s="213" t="s">
        <v>85</v>
      </c>
      <c r="AY212" s="16" t="s">
        <v>140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85</v>
      </c>
      <c r="BK212" s="214">
        <f>ROUND(I212*H212,2)</f>
        <v>0</v>
      </c>
      <c r="BL212" s="16" t="s">
        <v>361</v>
      </c>
      <c r="BM212" s="213" t="s">
        <v>1202</v>
      </c>
    </row>
    <row r="213" spans="1:65" s="2" customFormat="1" ht="29.25">
      <c r="A213" s="33"/>
      <c r="B213" s="34"/>
      <c r="C213" s="35"/>
      <c r="D213" s="215" t="s">
        <v>150</v>
      </c>
      <c r="E213" s="35"/>
      <c r="F213" s="216" t="s">
        <v>375</v>
      </c>
      <c r="G213" s="35"/>
      <c r="H213" s="35"/>
      <c r="I213" s="114"/>
      <c r="J213" s="35"/>
      <c r="K213" s="35"/>
      <c r="L213" s="38"/>
      <c r="M213" s="217"/>
      <c r="N213" s="21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150</v>
      </c>
      <c r="AU213" s="16" t="s">
        <v>85</v>
      </c>
    </row>
    <row r="214" spans="1:65" s="13" customFormat="1" ht="11.25">
      <c r="B214" s="219"/>
      <c r="C214" s="220"/>
      <c r="D214" s="215" t="s">
        <v>157</v>
      </c>
      <c r="E214" s="221" t="s">
        <v>1</v>
      </c>
      <c r="F214" s="222" t="s">
        <v>1203</v>
      </c>
      <c r="G214" s="220"/>
      <c r="H214" s="223">
        <v>22.675000000000001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157</v>
      </c>
      <c r="AU214" s="229" t="s">
        <v>85</v>
      </c>
      <c r="AV214" s="13" t="s">
        <v>87</v>
      </c>
      <c r="AW214" s="13" t="s">
        <v>34</v>
      </c>
      <c r="AX214" s="13" t="s">
        <v>77</v>
      </c>
      <c r="AY214" s="229" t="s">
        <v>140</v>
      </c>
    </row>
    <row r="215" spans="1:65" s="13" customFormat="1" ht="11.25">
      <c r="B215" s="219"/>
      <c r="C215" s="220"/>
      <c r="D215" s="215" t="s">
        <v>157</v>
      </c>
      <c r="E215" s="221" t="s">
        <v>1</v>
      </c>
      <c r="F215" s="222" t="s">
        <v>1204</v>
      </c>
      <c r="G215" s="220"/>
      <c r="H215" s="223">
        <v>6.3460000000000001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157</v>
      </c>
      <c r="AU215" s="229" t="s">
        <v>85</v>
      </c>
      <c r="AV215" s="13" t="s">
        <v>87</v>
      </c>
      <c r="AW215" s="13" t="s">
        <v>34</v>
      </c>
      <c r="AX215" s="13" t="s">
        <v>77</v>
      </c>
      <c r="AY215" s="229" t="s">
        <v>140</v>
      </c>
    </row>
    <row r="216" spans="1:65" s="14" customFormat="1" ht="11.25">
      <c r="B216" s="241"/>
      <c r="C216" s="242"/>
      <c r="D216" s="215" t="s">
        <v>157</v>
      </c>
      <c r="E216" s="243" t="s">
        <v>1</v>
      </c>
      <c r="F216" s="244" t="s">
        <v>379</v>
      </c>
      <c r="G216" s="242"/>
      <c r="H216" s="245">
        <v>29.021000000000001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AT216" s="251" t="s">
        <v>157</v>
      </c>
      <c r="AU216" s="251" t="s">
        <v>85</v>
      </c>
      <c r="AV216" s="14" t="s">
        <v>148</v>
      </c>
      <c r="AW216" s="14" t="s">
        <v>34</v>
      </c>
      <c r="AX216" s="14" t="s">
        <v>85</v>
      </c>
      <c r="AY216" s="251" t="s">
        <v>140</v>
      </c>
    </row>
    <row r="217" spans="1:65" s="2" customFormat="1" ht="21.75" customHeight="1">
      <c r="A217" s="33"/>
      <c r="B217" s="34"/>
      <c r="C217" s="202" t="s">
        <v>345</v>
      </c>
      <c r="D217" s="202" t="s">
        <v>143</v>
      </c>
      <c r="E217" s="203" t="s">
        <v>381</v>
      </c>
      <c r="F217" s="204" t="s">
        <v>382</v>
      </c>
      <c r="G217" s="205" t="s">
        <v>312</v>
      </c>
      <c r="H217" s="206">
        <v>12.72</v>
      </c>
      <c r="I217" s="207"/>
      <c r="J217" s="208">
        <f>ROUND(I217*H217,2)</f>
        <v>0</v>
      </c>
      <c r="K217" s="204" t="s">
        <v>147</v>
      </c>
      <c r="L217" s="38"/>
      <c r="M217" s="209" t="s">
        <v>1</v>
      </c>
      <c r="N217" s="210" t="s">
        <v>42</v>
      </c>
      <c r="O217" s="70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361</v>
      </c>
      <c r="AT217" s="213" t="s">
        <v>143</v>
      </c>
      <c r="AU217" s="213" t="s">
        <v>85</v>
      </c>
      <c r="AY217" s="16" t="s">
        <v>140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85</v>
      </c>
      <c r="BK217" s="214">
        <f>ROUND(I217*H217,2)</f>
        <v>0</v>
      </c>
      <c r="BL217" s="16" t="s">
        <v>361</v>
      </c>
      <c r="BM217" s="213" t="s">
        <v>1205</v>
      </c>
    </row>
    <row r="218" spans="1:65" s="2" customFormat="1" ht="29.25">
      <c r="A218" s="33"/>
      <c r="B218" s="34"/>
      <c r="C218" s="35"/>
      <c r="D218" s="215" t="s">
        <v>150</v>
      </c>
      <c r="E218" s="35"/>
      <c r="F218" s="216" t="s">
        <v>384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85</v>
      </c>
    </row>
    <row r="219" spans="1:65" s="13" customFormat="1" ht="11.25">
      <c r="B219" s="219"/>
      <c r="C219" s="220"/>
      <c r="D219" s="215" t="s">
        <v>157</v>
      </c>
      <c r="E219" s="221" t="s">
        <v>1</v>
      </c>
      <c r="F219" s="222" t="s">
        <v>1206</v>
      </c>
      <c r="G219" s="220"/>
      <c r="H219" s="223">
        <v>12.72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157</v>
      </c>
      <c r="AU219" s="229" t="s">
        <v>85</v>
      </c>
      <c r="AV219" s="13" t="s">
        <v>87</v>
      </c>
      <c r="AW219" s="13" t="s">
        <v>34</v>
      </c>
      <c r="AX219" s="13" t="s">
        <v>85</v>
      </c>
      <c r="AY219" s="229" t="s">
        <v>140</v>
      </c>
    </row>
    <row r="220" spans="1:65" s="2" customFormat="1" ht="21.75" customHeight="1">
      <c r="A220" s="33"/>
      <c r="B220" s="34"/>
      <c r="C220" s="202" t="s">
        <v>349</v>
      </c>
      <c r="D220" s="202" t="s">
        <v>143</v>
      </c>
      <c r="E220" s="203" t="s">
        <v>541</v>
      </c>
      <c r="F220" s="204" t="s">
        <v>542</v>
      </c>
      <c r="G220" s="205" t="s">
        <v>312</v>
      </c>
      <c r="H220" s="206">
        <v>41.747999999999998</v>
      </c>
      <c r="I220" s="207"/>
      <c r="J220" s="208">
        <f>ROUND(I220*H220,2)</f>
        <v>0</v>
      </c>
      <c r="K220" s="204" t="s">
        <v>147</v>
      </c>
      <c r="L220" s="38"/>
      <c r="M220" s="209" t="s">
        <v>1</v>
      </c>
      <c r="N220" s="210" t="s">
        <v>42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361</v>
      </c>
      <c r="AT220" s="213" t="s">
        <v>143</v>
      </c>
      <c r="AU220" s="213" t="s">
        <v>85</v>
      </c>
      <c r="AY220" s="16" t="s">
        <v>140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361</v>
      </c>
      <c r="BM220" s="213" t="s">
        <v>1207</v>
      </c>
    </row>
    <row r="221" spans="1:65" s="2" customFormat="1" ht="68.25">
      <c r="A221" s="33"/>
      <c r="B221" s="34"/>
      <c r="C221" s="35"/>
      <c r="D221" s="215" t="s">
        <v>150</v>
      </c>
      <c r="E221" s="35"/>
      <c r="F221" s="216" t="s">
        <v>544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150</v>
      </c>
      <c r="AU221" s="16" t="s">
        <v>85</v>
      </c>
    </row>
    <row r="222" spans="1:65" s="2" customFormat="1" ht="19.5">
      <c r="A222" s="33"/>
      <c r="B222" s="34"/>
      <c r="C222" s="35"/>
      <c r="D222" s="215" t="s">
        <v>199</v>
      </c>
      <c r="E222" s="35"/>
      <c r="F222" s="230" t="s">
        <v>364</v>
      </c>
      <c r="G222" s="35"/>
      <c r="H222" s="35"/>
      <c r="I222" s="114"/>
      <c r="J222" s="35"/>
      <c r="K222" s="35"/>
      <c r="L222" s="38"/>
      <c r="M222" s="217"/>
      <c r="N222" s="218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199</v>
      </c>
      <c r="AU222" s="16" t="s">
        <v>85</v>
      </c>
    </row>
    <row r="223" spans="1:65" s="13" customFormat="1" ht="11.25">
      <c r="B223" s="219"/>
      <c r="C223" s="220"/>
      <c r="D223" s="215" t="s">
        <v>157</v>
      </c>
      <c r="E223" s="221" t="s">
        <v>1</v>
      </c>
      <c r="F223" s="222" t="s">
        <v>1208</v>
      </c>
      <c r="G223" s="220"/>
      <c r="H223" s="223">
        <v>41.747999999999998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157</v>
      </c>
      <c r="AU223" s="229" t="s">
        <v>85</v>
      </c>
      <c r="AV223" s="13" t="s">
        <v>87</v>
      </c>
      <c r="AW223" s="13" t="s">
        <v>34</v>
      </c>
      <c r="AX223" s="13" t="s">
        <v>85</v>
      </c>
      <c r="AY223" s="229" t="s">
        <v>140</v>
      </c>
    </row>
    <row r="224" spans="1:65" s="2" customFormat="1" ht="21.75" customHeight="1">
      <c r="A224" s="33"/>
      <c r="B224" s="34"/>
      <c r="C224" s="202" t="s">
        <v>352</v>
      </c>
      <c r="D224" s="202" t="s">
        <v>143</v>
      </c>
      <c r="E224" s="203" t="s">
        <v>399</v>
      </c>
      <c r="F224" s="204" t="s">
        <v>400</v>
      </c>
      <c r="G224" s="205" t="s">
        <v>312</v>
      </c>
      <c r="H224" s="206">
        <v>3.7040000000000002</v>
      </c>
      <c r="I224" s="207"/>
      <c r="J224" s="208">
        <f>ROUND(I224*H224,2)</f>
        <v>0</v>
      </c>
      <c r="K224" s="204" t="s">
        <v>147</v>
      </c>
      <c r="L224" s="38"/>
      <c r="M224" s="209" t="s">
        <v>1</v>
      </c>
      <c r="N224" s="210" t="s">
        <v>42</v>
      </c>
      <c r="O224" s="70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361</v>
      </c>
      <c r="AT224" s="213" t="s">
        <v>143</v>
      </c>
      <c r="AU224" s="213" t="s">
        <v>85</v>
      </c>
      <c r="AY224" s="16" t="s">
        <v>140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85</v>
      </c>
      <c r="BK224" s="214">
        <f>ROUND(I224*H224,2)</f>
        <v>0</v>
      </c>
      <c r="BL224" s="16" t="s">
        <v>361</v>
      </c>
      <c r="BM224" s="213" t="s">
        <v>1209</v>
      </c>
    </row>
    <row r="225" spans="1:65" s="2" customFormat="1" ht="68.25">
      <c r="A225" s="33"/>
      <c r="B225" s="34"/>
      <c r="C225" s="35"/>
      <c r="D225" s="215" t="s">
        <v>150</v>
      </c>
      <c r="E225" s="35"/>
      <c r="F225" s="216" t="s">
        <v>402</v>
      </c>
      <c r="G225" s="35"/>
      <c r="H225" s="35"/>
      <c r="I225" s="114"/>
      <c r="J225" s="35"/>
      <c r="K225" s="35"/>
      <c r="L225" s="38"/>
      <c r="M225" s="217"/>
      <c r="N225" s="218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150</v>
      </c>
      <c r="AU225" s="16" t="s">
        <v>85</v>
      </c>
    </row>
    <row r="226" spans="1:65" s="13" customFormat="1" ht="11.25">
      <c r="B226" s="219"/>
      <c r="C226" s="220"/>
      <c r="D226" s="215" t="s">
        <v>157</v>
      </c>
      <c r="E226" s="221" t="s">
        <v>1</v>
      </c>
      <c r="F226" s="222" t="s">
        <v>1210</v>
      </c>
      <c r="G226" s="220"/>
      <c r="H226" s="223">
        <v>3.7040000000000002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157</v>
      </c>
      <c r="AU226" s="229" t="s">
        <v>85</v>
      </c>
      <c r="AV226" s="13" t="s">
        <v>87</v>
      </c>
      <c r="AW226" s="13" t="s">
        <v>34</v>
      </c>
      <c r="AX226" s="13" t="s">
        <v>85</v>
      </c>
      <c r="AY226" s="229" t="s">
        <v>140</v>
      </c>
    </row>
    <row r="227" spans="1:65" s="2" customFormat="1" ht="21.75" customHeight="1">
      <c r="A227" s="33"/>
      <c r="B227" s="34"/>
      <c r="C227" s="202" t="s">
        <v>358</v>
      </c>
      <c r="D227" s="202" t="s">
        <v>143</v>
      </c>
      <c r="E227" s="203" t="s">
        <v>913</v>
      </c>
      <c r="F227" s="204" t="s">
        <v>914</v>
      </c>
      <c r="G227" s="205" t="s">
        <v>312</v>
      </c>
      <c r="H227" s="206">
        <v>6.5460000000000003</v>
      </c>
      <c r="I227" s="207"/>
      <c r="J227" s="208">
        <f>ROUND(I227*H227,2)</f>
        <v>0</v>
      </c>
      <c r="K227" s="204" t="s">
        <v>147</v>
      </c>
      <c r="L227" s="38"/>
      <c r="M227" s="209" t="s">
        <v>1</v>
      </c>
      <c r="N227" s="210" t="s">
        <v>42</v>
      </c>
      <c r="O227" s="70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3" t="s">
        <v>361</v>
      </c>
      <c r="AT227" s="213" t="s">
        <v>143</v>
      </c>
      <c r="AU227" s="213" t="s">
        <v>85</v>
      </c>
      <c r="AY227" s="16" t="s">
        <v>140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85</v>
      </c>
      <c r="BK227" s="214">
        <f>ROUND(I227*H227,2)</f>
        <v>0</v>
      </c>
      <c r="BL227" s="16" t="s">
        <v>361</v>
      </c>
      <c r="BM227" s="213" t="s">
        <v>1211</v>
      </c>
    </row>
    <row r="228" spans="1:65" s="2" customFormat="1" ht="68.25">
      <c r="A228" s="33"/>
      <c r="B228" s="34"/>
      <c r="C228" s="35"/>
      <c r="D228" s="215" t="s">
        <v>150</v>
      </c>
      <c r="E228" s="35"/>
      <c r="F228" s="216" t="s">
        <v>916</v>
      </c>
      <c r="G228" s="35"/>
      <c r="H228" s="35"/>
      <c r="I228" s="114"/>
      <c r="J228" s="35"/>
      <c r="K228" s="35"/>
      <c r="L228" s="38"/>
      <c r="M228" s="217"/>
      <c r="N228" s="218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150</v>
      </c>
      <c r="AU228" s="16" t="s">
        <v>85</v>
      </c>
    </row>
    <row r="229" spans="1:65" s="13" customFormat="1" ht="11.25">
      <c r="B229" s="219"/>
      <c r="C229" s="220"/>
      <c r="D229" s="215" t="s">
        <v>157</v>
      </c>
      <c r="E229" s="221" t="s">
        <v>1</v>
      </c>
      <c r="F229" s="222" t="s">
        <v>1212</v>
      </c>
      <c r="G229" s="220"/>
      <c r="H229" s="223">
        <v>6.5460000000000003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157</v>
      </c>
      <c r="AU229" s="229" t="s">
        <v>85</v>
      </c>
      <c r="AV229" s="13" t="s">
        <v>87</v>
      </c>
      <c r="AW229" s="13" t="s">
        <v>34</v>
      </c>
      <c r="AX229" s="13" t="s">
        <v>85</v>
      </c>
      <c r="AY229" s="229" t="s">
        <v>140</v>
      </c>
    </row>
    <row r="230" spans="1:65" s="2" customFormat="1" ht="21.75" customHeight="1">
      <c r="A230" s="33"/>
      <c r="B230" s="34"/>
      <c r="C230" s="202" t="s">
        <v>366</v>
      </c>
      <c r="D230" s="202" t="s">
        <v>143</v>
      </c>
      <c r="E230" s="203" t="s">
        <v>913</v>
      </c>
      <c r="F230" s="204" t="s">
        <v>914</v>
      </c>
      <c r="G230" s="205" t="s">
        <v>312</v>
      </c>
      <c r="H230" s="206">
        <v>1.6739999999999999</v>
      </c>
      <c r="I230" s="207"/>
      <c r="J230" s="208">
        <f>ROUND(I230*H230,2)</f>
        <v>0</v>
      </c>
      <c r="K230" s="204" t="s">
        <v>147</v>
      </c>
      <c r="L230" s="38"/>
      <c r="M230" s="209" t="s">
        <v>1</v>
      </c>
      <c r="N230" s="210" t="s">
        <v>42</v>
      </c>
      <c r="O230" s="70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148</v>
      </c>
      <c r="AT230" s="213" t="s">
        <v>143</v>
      </c>
      <c r="AU230" s="213" t="s">
        <v>85</v>
      </c>
      <c r="AY230" s="16" t="s">
        <v>140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85</v>
      </c>
      <c r="BK230" s="214">
        <f>ROUND(I230*H230,2)</f>
        <v>0</v>
      </c>
      <c r="BL230" s="16" t="s">
        <v>148</v>
      </c>
      <c r="BM230" s="213" t="s">
        <v>1213</v>
      </c>
    </row>
    <row r="231" spans="1:65" s="2" customFormat="1" ht="68.25">
      <c r="A231" s="33"/>
      <c r="B231" s="34"/>
      <c r="C231" s="35"/>
      <c r="D231" s="215" t="s">
        <v>150</v>
      </c>
      <c r="E231" s="35"/>
      <c r="F231" s="216" t="s">
        <v>916</v>
      </c>
      <c r="G231" s="35"/>
      <c r="H231" s="35"/>
      <c r="I231" s="114"/>
      <c r="J231" s="35"/>
      <c r="K231" s="35"/>
      <c r="L231" s="38"/>
      <c r="M231" s="217"/>
      <c r="N231" s="218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150</v>
      </c>
      <c r="AU231" s="16" t="s">
        <v>85</v>
      </c>
    </row>
    <row r="232" spans="1:65" s="13" customFormat="1" ht="11.25">
      <c r="B232" s="219"/>
      <c r="C232" s="220"/>
      <c r="D232" s="215" t="s">
        <v>157</v>
      </c>
      <c r="E232" s="221" t="s">
        <v>1</v>
      </c>
      <c r="F232" s="222" t="s">
        <v>1006</v>
      </c>
      <c r="G232" s="220"/>
      <c r="H232" s="223">
        <v>1.6739999999999999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157</v>
      </c>
      <c r="AU232" s="229" t="s">
        <v>85</v>
      </c>
      <c r="AV232" s="13" t="s">
        <v>87</v>
      </c>
      <c r="AW232" s="13" t="s">
        <v>34</v>
      </c>
      <c r="AX232" s="13" t="s">
        <v>85</v>
      </c>
      <c r="AY232" s="229" t="s">
        <v>140</v>
      </c>
    </row>
    <row r="233" spans="1:65" s="2" customFormat="1" ht="21.75" customHeight="1">
      <c r="A233" s="33"/>
      <c r="B233" s="34"/>
      <c r="C233" s="202" t="s">
        <v>371</v>
      </c>
      <c r="D233" s="202" t="s">
        <v>143</v>
      </c>
      <c r="E233" s="203" t="s">
        <v>411</v>
      </c>
      <c r="F233" s="204" t="s">
        <v>412</v>
      </c>
      <c r="G233" s="205" t="s">
        <v>312</v>
      </c>
      <c r="H233" s="206">
        <v>19.440000000000001</v>
      </c>
      <c r="I233" s="207"/>
      <c r="J233" s="208">
        <f>ROUND(I233*H233,2)</f>
        <v>0</v>
      </c>
      <c r="K233" s="204" t="s">
        <v>147</v>
      </c>
      <c r="L233" s="38"/>
      <c r="M233" s="209" t="s">
        <v>1</v>
      </c>
      <c r="N233" s="210" t="s">
        <v>42</v>
      </c>
      <c r="O233" s="70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3" t="s">
        <v>361</v>
      </c>
      <c r="AT233" s="213" t="s">
        <v>143</v>
      </c>
      <c r="AU233" s="213" t="s">
        <v>85</v>
      </c>
      <c r="AY233" s="16" t="s">
        <v>140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6" t="s">
        <v>85</v>
      </c>
      <c r="BK233" s="214">
        <f>ROUND(I233*H233,2)</f>
        <v>0</v>
      </c>
      <c r="BL233" s="16" t="s">
        <v>361</v>
      </c>
      <c r="BM233" s="213" t="s">
        <v>1214</v>
      </c>
    </row>
    <row r="234" spans="1:65" s="2" customFormat="1" ht="68.25">
      <c r="A234" s="33"/>
      <c r="B234" s="34"/>
      <c r="C234" s="35"/>
      <c r="D234" s="215" t="s">
        <v>150</v>
      </c>
      <c r="E234" s="35"/>
      <c r="F234" s="216" t="s">
        <v>414</v>
      </c>
      <c r="G234" s="35"/>
      <c r="H234" s="35"/>
      <c r="I234" s="114"/>
      <c r="J234" s="35"/>
      <c r="K234" s="35"/>
      <c r="L234" s="38"/>
      <c r="M234" s="217"/>
      <c r="N234" s="218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150</v>
      </c>
      <c r="AU234" s="16" t="s">
        <v>85</v>
      </c>
    </row>
    <row r="235" spans="1:65" s="13" customFormat="1" ht="11.25">
      <c r="B235" s="219"/>
      <c r="C235" s="220"/>
      <c r="D235" s="215" t="s">
        <v>157</v>
      </c>
      <c r="E235" s="221" t="s">
        <v>1</v>
      </c>
      <c r="F235" s="222" t="s">
        <v>1215</v>
      </c>
      <c r="G235" s="220"/>
      <c r="H235" s="223">
        <v>19.440000000000001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157</v>
      </c>
      <c r="AU235" s="229" t="s">
        <v>85</v>
      </c>
      <c r="AV235" s="13" t="s">
        <v>87</v>
      </c>
      <c r="AW235" s="13" t="s">
        <v>34</v>
      </c>
      <c r="AX235" s="13" t="s">
        <v>85</v>
      </c>
      <c r="AY235" s="229" t="s">
        <v>140</v>
      </c>
    </row>
    <row r="236" spans="1:65" s="2" customFormat="1" ht="21.75" customHeight="1">
      <c r="A236" s="33"/>
      <c r="B236" s="34"/>
      <c r="C236" s="202" t="s">
        <v>380</v>
      </c>
      <c r="D236" s="202" t="s">
        <v>143</v>
      </c>
      <c r="E236" s="203" t="s">
        <v>564</v>
      </c>
      <c r="F236" s="204" t="s">
        <v>565</v>
      </c>
      <c r="G236" s="205" t="s">
        <v>312</v>
      </c>
      <c r="H236" s="206">
        <v>20.738</v>
      </c>
      <c r="I236" s="207"/>
      <c r="J236" s="208">
        <f>ROUND(I236*H236,2)</f>
        <v>0</v>
      </c>
      <c r="K236" s="204" t="s">
        <v>147</v>
      </c>
      <c r="L236" s="38"/>
      <c r="M236" s="209" t="s">
        <v>1</v>
      </c>
      <c r="N236" s="210" t="s">
        <v>42</v>
      </c>
      <c r="O236" s="70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148</v>
      </c>
      <c r="AT236" s="213" t="s">
        <v>143</v>
      </c>
      <c r="AU236" s="213" t="s">
        <v>85</v>
      </c>
      <c r="AY236" s="16" t="s">
        <v>140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85</v>
      </c>
      <c r="BK236" s="214">
        <f>ROUND(I236*H236,2)</f>
        <v>0</v>
      </c>
      <c r="BL236" s="16" t="s">
        <v>148</v>
      </c>
      <c r="BM236" s="213" t="s">
        <v>1216</v>
      </c>
    </row>
    <row r="237" spans="1:65" s="2" customFormat="1" ht="68.25">
      <c r="A237" s="33"/>
      <c r="B237" s="34"/>
      <c r="C237" s="35"/>
      <c r="D237" s="215" t="s">
        <v>150</v>
      </c>
      <c r="E237" s="35"/>
      <c r="F237" s="216" t="s">
        <v>567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150</v>
      </c>
      <c r="AU237" s="16" t="s">
        <v>85</v>
      </c>
    </row>
    <row r="238" spans="1:65" s="13" customFormat="1" ht="11.25">
      <c r="B238" s="219"/>
      <c r="C238" s="220"/>
      <c r="D238" s="215" t="s">
        <v>157</v>
      </c>
      <c r="E238" s="221" t="s">
        <v>1</v>
      </c>
      <c r="F238" s="222" t="s">
        <v>1217</v>
      </c>
      <c r="G238" s="220"/>
      <c r="H238" s="223">
        <v>20.738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157</v>
      </c>
      <c r="AU238" s="229" t="s">
        <v>85</v>
      </c>
      <c r="AV238" s="13" t="s">
        <v>87</v>
      </c>
      <c r="AW238" s="13" t="s">
        <v>34</v>
      </c>
      <c r="AX238" s="13" t="s">
        <v>85</v>
      </c>
      <c r="AY238" s="229" t="s">
        <v>140</v>
      </c>
    </row>
    <row r="239" spans="1:65" s="2" customFormat="1" ht="33" customHeight="1">
      <c r="A239" s="33"/>
      <c r="B239" s="34"/>
      <c r="C239" s="202" t="s">
        <v>386</v>
      </c>
      <c r="D239" s="202" t="s">
        <v>143</v>
      </c>
      <c r="E239" s="203" t="s">
        <v>931</v>
      </c>
      <c r="F239" s="204" t="s">
        <v>932</v>
      </c>
      <c r="G239" s="205" t="s">
        <v>196</v>
      </c>
      <c r="H239" s="206">
        <v>1</v>
      </c>
      <c r="I239" s="207"/>
      <c r="J239" s="208">
        <f>ROUND(I239*H239,2)</f>
        <v>0</v>
      </c>
      <c r="K239" s="204" t="s">
        <v>147</v>
      </c>
      <c r="L239" s="38"/>
      <c r="M239" s="209" t="s">
        <v>1</v>
      </c>
      <c r="N239" s="210" t="s">
        <v>42</v>
      </c>
      <c r="O239" s="70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3" t="s">
        <v>148</v>
      </c>
      <c r="AT239" s="213" t="s">
        <v>143</v>
      </c>
      <c r="AU239" s="213" t="s">
        <v>85</v>
      </c>
      <c r="AY239" s="16" t="s">
        <v>140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6" t="s">
        <v>85</v>
      </c>
      <c r="BK239" s="214">
        <f>ROUND(I239*H239,2)</f>
        <v>0</v>
      </c>
      <c r="BL239" s="16" t="s">
        <v>148</v>
      </c>
      <c r="BM239" s="213" t="s">
        <v>1218</v>
      </c>
    </row>
    <row r="240" spans="1:65" s="2" customFormat="1" ht="68.25">
      <c r="A240" s="33"/>
      <c r="B240" s="34"/>
      <c r="C240" s="35"/>
      <c r="D240" s="215" t="s">
        <v>150</v>
      </c>
      <c r="E240" s="35"/>
      <c r="F240" s="216" t="s">
        <v>934</v>
      </c>
      <c r="G240" s="35"/>
      <c r="H240" s="35"/>
      <c r="I240" s="114"/>
      <c r="J240" s="35"/>
      <c r="K240" s="35"/>
      <c r="L240" s="38"/>
      <c r="M240" s="217"/>
      <c r="N240" s="21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150</v>
      </c>
      <c r="AU240" s="16" t="s">
        <v>85</v>
      </c>
    </row>
    <row r="241" spans="1:51" s="2" customFormat="1" ht="19.5">
      <c r="A241" s="33"/>
      <c r="B241" s="34"/>
      <c r="C241" s="35"/>
      <c r="D241" s="215" t="s">
        <v>199</v>
      </c>
      <c r="E241" s="35"/>
      <c r="F241" s="230" t="s">
        <v>555</v>
      </c>
      <c r="G241" s="35"/>
      <c r="H241" s="35"/>
      <c r="I241" s="114"/>
      <c r="J241" s="35"/>
      <c r="K241" s="35"/>
      <c r="L241" s="38"/>
      <c r="M241" s="217"/>
      <c r="N241" s="218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199</v>
      </c>
      <c r="AU241" s="16" t="s">
        <v>85</v>
      </c>
    </row>
    <row r="242" spans="1:51" s="13" customFormat="1" ht="11.25">
      <c r="B242" s="219"/>
      <c r="C242" s="220"/>
      <c r="D242" s="215" t="s">
        <v>157</v>
      </c>
      <c r="E242" s="221" t="s">
        <v>1</v>
      </c>
      <c r="F242" s="222" t="s">
        <v>1219</v>
      </c>
      <c r="G242" s="220"/>
      <c r="H242" s="223">
        <v>1</v>
      </c>
      <c r="I242" s="224"/>
      <c r="J242" s="220"/>
      <c r="K242" s="220"/>
      <c r="L242" s="225"/>
      <c r="M242" s="252"/>
      <c r="N242" s="253"/>
      <c r="O242" s="253"/>
      <c r="P242" s="253"/>
      <c r="Q242" s="253"/>
      <c r="R242" s="253"/>
      <c r="S242" s="253"/>
      <c r="T242" s="254"/>
      <c r="AT242" s="229" t="s">
        <v>157</v>
      </c>
      <c r="AU242" s="229" t="s">
        <v>85</v>
      </c>
      <c r="AV242" s="13" t="s">
        <v>87</v>
      </c>
      <c r="AW242" s="13" t="s">
        <v>34</v>
      </c>
      <c r="AX242" s="13" t="s">
        <v>85</v>
      </c>
      <c r="AY242" s="229" t="s">
        <v>140</v>
      </c>
    </row>
    <row r="243" spans="1:51" s="2" customFormat="1" ht="6.95" customHeight="1">
      <c r="A243" s="33"/>
      <c r="B243" s="53"/>
      <c r="C243" s="54"/>
      <c r="D243" s="54"/>
      <c r="E243" s="54"/>
      <c r="F243" s="54"/>
      <c r="G243" s="54"/>
      <c r="H243" s="54"/>
      <c r="I243" s="151"/>
      <c r="J243" s="54"/>
      <c r="K243" s="54"/>
      <c r="L243" s="38"/>
      <c r="M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</row>
  </sheetData>
  <sheetProtection algorithmName="SHA-512" hashValue="jw5tP/ag5apjyJNYSwKrIkhfnM6EgugbQtG5J/17PRF589jgMwvW8yRzHSRfINrR0wIUNoZwQPvgfNZcIyIteg==" saltValue="PZz9k6+1wqw0bsZhJtnm14mtX8WNkfd9W3m/gPb+d3cPFkt55npP0HpfRN70EdnEBcWYI5JJUQGOxEfntws3Hw==" spinCount="100000" sheet="1" objects="1" scenarios="1" formatColumns="0" formatRows="0" autoFilter="0"/>
  <autoFilter ref="C118:K24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113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1220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ROUND((SUM(BE117:BE144)),  2)</f>
        <v>0</v>
      </c>
      <c r="G33" s="33"/>
      <c r="H33" s="33"/>
      <c r="I33" s="130">
        <v>0.21</v>
      </c>
      <c r="J33" s="129">
        <f>ROUND(((SUM(BE117:BE144))*I33),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ROUND((SUM(BF117:BF144)),  2)</f>
        <v>0</v>
      </c>
      <c r="G34" s="33"/>
      <c r="H34" s="33"/>
      <c r="I34" s="130">
        <v>0.15</v>
      </c>
      <c r="J34" s="129">
        <f>ROUND(((SUM(BF117:BF144))*I34),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ROUND((SUM(BG117:BG144)),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ROUND((SUM(BH117:BH144)),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ROUND((SUM(BI117:BI144)),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VON - Oprava přejezdů na tratích 292,310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1221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125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3" t="str">
        <f>E7</f>
        <v>Oprava přejezdů na tratích 292,310</v>
      </c>
      <c r="F107" s="304"/>
      <c r="G107" s="304"/>
      <c r="H107" s="304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115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59" t="str">
        <f>E9</f>
        <v>VON - Oprava přejezdů na tratích 292,310</v>
      </c>
      <c r="F109" s="305"/>
      <c r="G109" s="305"/>
      <c r="H109" s="30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ST Ostrava</v>
      </c>
      <c r="G111" s="35"/>
      <c r="H111" s="35"/>
      <c r="I111" s="116" t="s">
        <v>22</v>
      </c>
      <c r="J111" s="65" t="str">
        <f>IF(J12="","",J12)</f>
        <v>23. 4. 2020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116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116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126</v>
      </c>
      <c r="D116" s="177" t="s">
        <v>62</v>
      </c>
      <c r="E116" s="177" t="s">
        <v>58</v>
      </c>
      <c r="F116" s="177" t="s">
        <v>59</v>
      </c>
      <c r="G116" s="177" t="s">
        <v>127</v>
      </c>
      <c r="H116" s="177" t="s">
        <v>128</v>
      </c>
      <c r="I116" s="178" t="s">
        <v>129</v>
      </c>
      <c r="J116" s="177" t="s">
        <v>119</v>
      </c>
      <c r="K116" s="179" t="s">
        <v>130</v>
      </c>
      <c r="L116" s="180"/>
      <c r="M116" s="74" t="s">
        <v>1</v>
      </c>
      <c r="N116" s="75" t="s">
        <v>41</v>
      </c>
      <c r="O116" s="75" t="s">
        <v>131</v>
      </c>
      <c r="P116" s="75" t="s">
        <v>132</v>
      </c>
      <c r="Q116" s="75" t="s">
        <v>133</v>
      </c>
      <c r="R116" s="75" t="s">
        <v>134</v>
      </c>
      <c r="S116" s="75" t="s">
        <v>135</v>
      </c>
      <c r="T116" s="76" t="s">
        <v>136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137</v>
      </c>
      <c r="D117" s="35"/>
      <c r="E117" s="35"/>
      <c r="F117" s="35"/>
      <c r="G117" s="35"/>
      <c r="H117" s="35"/>
      <c r="I117" s="114"/>
      <c r="J117" s="181">
        <f>BK117</f>
        <v>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121</v>
      </c>
      <c r="BK117" s="185">
        <f>BK118</f>
        <v>0</v>
      </c>
    </row>
    <row r="118" spans="1:65" s="12" customFormat="1" ht="25.9" customHeight="1">
      <c r="B118" s="186"/>
      <c r="C118" s="187"/>
      <c r="D118" s="188" t="s">
        <v>76</v>
      </c>
      <c r="E118" s="189" t="s">
        <v>1222</v>
      </c>
      <c r="F118" s="189" t="s">
        <v>1223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SUM(P119:P144)</f>
        <v>0</v>
      </c>
      <c r="Q118" s="194"/>
      <c r="R118" s="195">
        <f>SUM(R119:R144)</f>
        <v>0</v>
      </c>
      <c r="S118" s="194"/>
      <c r="T118" s="196">
        <f>SUM(T119:T144)</f>
        <v>0</v>
      </c>
      <c r="AR118" s="197" t="s">
        <v>141</v>
      </c>
      <c r="AT118" s="198" t="s">
        <v>76</v>
      </c>
      <c r="AU118" s="198" t="s">
        <v>77</v>
      </c>
      <c r="AY118" s="197" t="s">
        <v>140</v>
      </c>
      <c r="BK118" s="199">
        <f>SUM(BK119:BK144)</f>
        <v>0</v>
      </c>
    </row>
    <row r="119" spans="1:65" s="2" customFormat="1" ht="21.75" customHeight="1">
      <c r="A119" s="33"/>
      <c r="B119" s="34"/>
      <c r="C119" s="202" t="s">
        <v>85</v>
      </c>
      <c r="D119" s="202" t="s">
        <v>143</v>
      </c>
      <c r="E119" s="203" t="s">
        <v>1224</v>
      </c>
      <c r="F119" s="204" t="s">
        <v>1225</v>
      </c>
      <c r="G119" s="205" t="s">
        <v>1226</v>
      </c>
      <c r="H119" s="206">
        <v>36</v>
      </c>
      <c r="I119" s="207"/>
      <c r="J119" s="208">
        <f>ROUND(I119*H119,2)</f>
        <v>0</v>
      </c>
      <c r="K119" s="204" t="s">
        <v>147</v>
      </c>
      <c r="L119" s="38"/>
      <c r="M119" s="209" t="s">
        <v>1</v>
      </c>
      <c r="N119" s="210" t="s">
        <v>42</v>
      </c>
      <c r="O119" s="70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148</v>
      </c>
      <c r="AT119" s="213" t="s">
        <v>143</v>
      </c>
      <c r="AU119" s="213" t="s">
        <v>85</v>
      </c>
      <c r="AY119" s="16" t="s">
        <v>140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85</v>
      </c>
      <c r="BK119" s="214">
        <f>ROUND(I119*H119,2)</f>
        <v>0</v>
      </c>
      <c r="BL119" s="16" t="s">
        <v>148</v>
      </c>
      <c r="BM119" s="213" t="s">
        <v>1227</v>
      </c>
    </row>
    <row r="120" spans="1:65" s="2" customFormat="1" ht="29.25">
      <c r="A120" s="33"/>
      <c r="B120" s="34"/>
      <c r="C120" s="35"/>
      <c r="D120" s="215" t="s">
        <v>150</v>
      </c>
      <c r="E120" s="35"/>
      <c r="F120" s="216" t="s">
        <v>1228</v>
      </c>
      <c r="G120" s="35"/>
      <c r="H120" s="35"/>
      <c r="I120" s="114"/>
      <c r="J120" s="35"/>
      <c r="K120" s="35"/>
      <c r="L120" s="38"/>
      <c r="M120" s="217"/>
      <c r="N120" s="218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150</v>
      </c>
      <c r="AU120" s="16" t="s">
        <v>85</v>
      </c>
    </row>
    <row r="121" spans="1:65" s="13" customFormat="1" ht="11.25">
      <c r="B121" s="219"/>
      <c r="C121" s="220"/>
      <c r="D121" s="215" t="s">
        <v>157</v>
      </c>
      <c r="E121" s="221" t="s">
        <v>1</v>
      </c>
      <c r="F121" s="222" t="s">
        <v>1229</v>
      </c>
      <c r="G121" s="220"/>
      <c r="H121" s="223">
        <v>36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157</v>
      </c>
      <c r="AU121" s="229" t="s">
        <v>85</v>
      </c>
      <c r="AV121" s="13" t="s">
        <v>87</v>
      </c>
      <c r="AW121" s="13" t="s">
        <v>34</v>
      </c>
      <c r="AX121" s="13" t="s">
        <v>85</v>
      </c>
      <c r="AY121" s="229" t="s">
        <v>140</v>
      </c>
    </row>
    <row r="122" spans="1:65" s="2" customFormat="1" ht="21.75" customHeight="1">
      <c r="A122" s="33"/>
      <c r="B122" s="34"/>
      <c r="C122" s="202" t="s">
        <v>87</v>
      </c>
      <c r="D122" s="202" t="s">
        <v>143</v>
      </c>
      <c r="E122" s="203" t="s">
        <v>1230</v>
      </c>
      <c r="F122" s="204" t="s">
        <v>1231</v>
      </c>
      <c r="G122" s="205" t="s">
        <v>1232</v>
      </c>
      <c r="H122" s="206">
        <v>6</v>
      </c>
      <c r="I122" s="207"/>
      <c r="J122" s="208">
        <f>ROUND(I122*H122,2)</f>
        <v>0</v>
      </c>
      <c r="K122" s="204" t="s">
        <v>147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148</v>
      </c>
      <c r="AT122" s="213" t="s">
        <v>143</v>
      </c>
      <c r="AU122" s="213" t="s">
        <v>85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148</v>
      </c>
      <c r="BM122" s="213" t="s">
        <v>1233</v>
      </c>
    </row>
    <row r="123" spans="1:65" s="2" customFormat="1" ht="11.25">
      <c r="A123" s="33"/>
      <c r="B123" s="34"/>
      <c r="C123" s="35"/>
      <c r="D123" s="215" t="s">
        <v>150</v>
      </c>
      <c r="E123" s="35"/>
      <c r="F123" s="216" t="s">
        <v>1231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85</v>
      </c>
    </row>
    <row r="124" spans="1:65" s="13" customFormat="1" ht="11.25">
      <c r="B124" s="219"/>
      <c r="C124" s="220"/>
      <c r="D124" s="215" t="s">
        <v>157</v>
      </c>
      <c r="E124" s="221" t="s">
        <v>1</v>
      </c>
      <c r="F124" s="222" t="s">
        <v>1234</v>
      </c>
      <c r="G124" s="220"/>
      <c r="H124" s="223">
        <v>6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157</v>
      </c>
      <c r="AU124" s="229" t="s">
        <v>85</v>
      </c>
      <c r="AV124" s="13" t="s">
        <v>87</v>
      </c>
      <c r="AW124" s="13" t="s">
        <v>34</v>
      </c>
      <c r="AX124" s="13" t="s">
        <v>85</v>
      </c>
      <c r="AY124" s="229" t="s">
        <v>140</v>
      </c>
    </row>
    <row r="125" spans="1:65" s="2" customFormat="1" ht="21.75" customHeight="1">
      <c r="A125" s="33"/>
      <c r="B125" s="34"/>
      <c r="C125" s="202" t="s">
        <v>159</v>
      </c>
      <c r="D125" s="202" t="s">
        <v>143</v>
      </c>
      <c r="E125" s="203" t="s">
        <v>1235</v>
      </c>
      <c r="F125" s="204" t="s">
        <v>1231</v>
      </c>
      <c r="G125" s="205" t="s">
        <v>1232</v>
      </c>
      <c r="H125" s="206">
        <v>2</v>
      </c>
      <c r="I125" s="207"/>
      <c r="J125" s="208">
        <f>ROUND(I125*H125,2)</f>
        <v>0</v>
      </c>
      <c r="K125" s="204" t="s">
        <v>147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148</v>
      </c>
      <c r="AT125" s="213" t="s">
        <v>143</v>
      </c>
      <c r="AU125" s="213" t="s">
        <v>85</v>
      </c>
      <c r="AY125" s="16" t="s">
        <v>140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148</v>
      </c>
      <c r="BM125" s="213" t="s">
        <v>1236</v>
      </c>
    </row>
    <row r="126" spans="1:65" s="2" customFormat="1" ht="11.25">
      <c r="A126" s="33"/>
      <c r="B126" s="34"/>
      <c r="C126" s="35"/>
      <c r="D126" s="215" t="s">
        <v>150</v>
      </c>
      <c r="E126" s="35"/>
      <c r="F126" s="216" t="s">
        <v>1231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150</v>
      </c>
      <c r="AU126" s="16" t="s">
        <v>85</v>
      </c>
    </row>
    <row r="127" spans="1:65" s="13" customFormat="1" ht="11.25">
      <c r="B127" s="219"/>
      <c r="C127" s="220"/>
      <c r="D127" s="215" t="s">
        <v>157</v>
      </c>
      <c r="E127" s="221" t="s">
        <v>1</v>
      </c>
      <c r="F127" s="222" t="s">
        <v>1237</v>
      </c>
      <c r="G127" s="220"/>
      <c r="H127" s="223">
        <v>2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157</v>
      </c>
      <c r="AU127" s="229" t="s">
        <v>85</v>
      </c>
      <c r="AV127" s="13" t="s">
        <v>87</v>
      </c>
      <c r="AW127" s="13" t="s">
        <v>34</v>
      </c>
      <c r="AX127" s="13" t="s">
        <v>85</v>
      </c>
      <c r="AY127" s="229" t="s">
        <v>140</v>
      </c>
    </row>
    <row r="128" spans="1:65" s="2" customFormat="1" ht="21.75" customHeight="1">
      <c r="A128" s="33"/>
      <c r="B128" s="34"/>
      <c r="C128" s="202" t="s">
        <v>148</v>
      </c>
      <c r="D128" s="202" t="s">
        <v>143</v>
      </c>
      <c r="E128" s="203" t="s">
        <v>1238</v>
      </c>
      <c r="F128" s="204" t="s">
        <v>1231</v>
      </c>
      <c r="G128" s="205" t="s">
        <v>1232</v>
      </c>
      <c r="H128" s="206">
        <v>1</v>
      </c>
      <c r="I128" s="207"/>
      <c r="J128" s="208">
        <f>ROUND(I128*H128,2)</f>
        <v>0</v>
      </c>
      <c r="K128" s="204" t="s">
        <v>147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148</v>
      </c>
      <c r="AT128" s="213" t="s">
        <v>143</v>
      </c>
      <c r="AU128" s="213" t="s">
        <v>85</v>
      </c>
      <c r="AY128" s="16" t="s">
        <v>140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148</v>
      </c>
      <c r="BM128" s="213" t="s">
        <v>1239</v>
      </c>
    </row>
    <row r="129" spans="1:65" s="2" customFormat="1" ht="11.25">
      <c r="A129" s="33"/>
      <c r="B129" s="34"/>
      <c r="C129" s="35"/>
      <c r="D129" s="215" t="s">
        <v>150</v>
      </c>
      <c r="E129" s="35"/>
      <c r="F129" s="216" t="s">
        <v>1231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85</v>
      </c>
    </row>
    <row r="130" spans="1:65" s="13" customFormat="1" ht="11.25">
      <c r="B130" s="219"/>
      <c r="C130" s="220"/>
      <c r="D130" s="215" t="s">
        <v>157</v>
      </c>
      <c r="E130" s="221" t="s">
        <v>1</v>
      </c>
      <c r="F130" s="222" t="s">
        <v>1240</v>
      </c>
      <c r="G130" s="220"/>
      <c r="H130" s="223">
        <v>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157</v>
      </c>
      <c r="AU130" s="229" t="s">
        <v>85</v>
      </c>
      <c r="AV130" s="13" t="s">
        <v>87</v>
      </c>
      <c r="AW130" s="13" t="s">
        <v>34</v>
      </c>
      <c r="AX130" s="13" t="s">
        <v>85</v>
      </c>
      <c r="AY130" s="229" t="s">
        <v>140</v>
      </c>
    </row>
    <row r="131" spans="1:65" s="2" customFormat="1" ht="33" customHeight="1">
      <c r="A131" s="33"/>
      <c r="B131" s="34"/>
      <c r="C131" s="202" t="s">
        <v>141</v>
      </c>
      <c r="D131" s="202" t="s">
        <v>143</v>
      </c>
      <c r="E131" s="203" t="s">
        <v>1241</v>
      </c>
      <c r="F131" s="204" t="s">
        <v>1242</v>
      </c>
      <c r="G131" s="205" t="s">
        <v>1232</v>
      </c>
      <c r="H131" s="206">
        <v>1</v>
      </c>
      <c r="I131" s="207"/>
      <c r="J131" s="208">
        <f>ROUND(I131*H131,2)</f>
        <v>0</v>
      </c>
      <c r="K131" s="204" t="s">
        <v>147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148</v>
      </c>
      <c r="AT131" s="213" t="s">
        <v>143</v>
      </c>
      <c r="AU131" s="213" t="s">
        <v>85</v>
      </c>
      <c r="AY131" s="16" t="s">
        <v>140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148</v>
      </c>
      <c r="BM131" s="213" t="s">
        <v>1243</v>
      </c>
    </row>
    <row r="132" spans="1:65" s="2" customFormat="1" ht="19.5">
      <c r="A132" s="33"/>
      <c r="B132" s="34"/>
      <c r="C132" s="35"/>
      <c r="D132" s="215" t="s">
        <v>150</v>
      </c>
      <c r="E132" s="35"/>
      <c r="F132" s="216" t="s">
        <v>1242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150</v>
      </c>
      <c r="AU132" s="16" t="s">
        <v>85</v>
      </c>
    </row>
    <row r="133" spans="1:65" s="2" customFormat="1" ht="21.75" customHeight="1">
      <c r="A133" s="33"/>
      <c r="B133" s="34"/>
      <c r="C133" s="202" t="s">
        <v>176</v>
      </c>
      <c r="D133" s="202" t="s">
        <v>143</v>
      </c>
      <c r="E133" s="203" t="s">
        <v>1244</v>
      </c>
      <c r="F133" s="204" t="s">
        <v>1245</v>
      </c>
      <c r="G133" s="205" t="s">
        <v>172</v>
      </c>
      <c r="H133" s="206">
        <v>9.3000000000000007</v>
      </c>
      <c r="I133" s="207"/>
      <c r="J133" s="208">
        <f>ROUND(I133*H133,2)</f>
        <v>0</v>
      </c>
      <c r="K133" s="204" t="s">
        <v>147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148</v>
      </c>
      <c r="AT133" s="213" t="s">
        <v>143</v>
      </c>
      <c r="AU133" s="213" t="s">
        <v>85</v>
      </c>
      <c r="AY133" s="16" t="s">
        <v>140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148</v>
      </c>
      <c r="BM133" s="213" t="s">
        <v>1246</v>
      </c>
    </row>
    <row r="134" spans="1:65" s="2" customFormat="1" ht="11.25">
      <c r="A134" s="33"/>
      <c r="B134" s="34"/>
      <c r="C134" s="35"/>
      <c r="D134" s="215" t="s">
        <v>150</v>
      </c>
      <c r="E134" s="35"/>
      <c r="F134" s="216" t="s">
        <v>1245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85</v>
      </c>
    </row>
    <row r="135" spans="1:65" s="13" customFormat="1" ht="22.5">
      <c r="B135" s="219"/>
      <c r="C135" s="220"/>
      <c r="D135" s="215" t="s">
        <v>157</v>
      </c>
      <c r="E135" s="221" t="s">
        <v>1</v>
      </c>
      <c r="F135" s="222" t="s">
        <v>1247</v>
      </c>
      <c r="G135" s="220"/>
      <c r="H135" s="223">
        <v>9.3000000000000007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157</v>
      </c>
      <c r="AU135" s="229" t="s">
        <v>85</v>
      </c>
      <c r="AV135" s="13" t="s">
        <v>87</v>
      </c>
      <c r="AW135" s="13" t="s">
        <v>34</v>
      </c>
      <c r="AX135" s="13" t="s">
        <v>85</v>
      </c>
      <c r="AY135" s="229" t="s">
        <v>140</v>
      </c>
    </row>
    <row r="136" spans="1:65" s="2" customFormat="1" ht="21.75" customHeight="1">
      <c r="A136" s="33"/>
      <c r="B136" s="34"/>
      <c r="C136" s="202" t="s">
        <v>183</v>
      </c>
      <c r="D136" s="202" t="s">
        <v>143</v>
      </c>
      <c r="E136" s="203" t="s">
        <v>1248</v>
      </c>
      <c r="F136" s="204" t="s">
        <v>1249</v>
      </c>
      <c r="G136" s="205" t="s">
        <v>172</v>
      </c>
      <c r="H136" s="206">
        <v>9.3000000000000007</v>
      </c>
      <c r="I136" s="207"/>
      <c r="J136" s="208">
        <f>ROUND(I136*H136,2)</f>
        <v>0</v>
      </c>
      <c r="K136" s="204" t="s">
        <v>147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148</v>
      </c>
      <c r="AT136" s="213" t="s">
        <v>143</v>
      </c>
      <c r="AU136" s="213" t="s">
        <v>85</v>
      </c>
      <c r="AY136" s="16" t="s">
        <v>140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148</v>
      </c>
      <c r="BM136" s="213" t="s">
        <v>1250</v>
      </c>
    </row>
    <row r="137" spans="1:65" s="2" customFormat="1" ht="11.25">
      <c r="A137" s="33"/>
      <c r="B137" s="34"/>
      <c r="C137" s="35"/>
      <c r="D137" s="215" t="s">
        <v>150</v>
      </c>
      <c r="E137" s="35"/>
      <c r="F137" s="216" t="s">
        <v>1249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85</v>
      </c>
    </row>
    <row r="138" spans="1:65" s="13" customFormat="1" ht="22.5">
      <c r="B138" s="219"/>
      <c r="C138" s="220"/>
      <c r="D138" s="215" t="s">
        <v>157</v>
      </c>
      <c r="E138" s="221" t="s">
        <v>1</v>
      </c>
      <c r="F138" s="222" t="s">
        <v>1247</v>
      </c>
      <c r="G138" s="220"/>
      <c r="H138" s="223">
        <v>9.3000000000000007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157</v>
      </c>
      <c r="AU138" s="229" t="s">
        <v>85</v>
      </c>
      <c r="AV138" s="13" t="s">
        <v>87</v>
      </c>
      <c r="AW138" s="13" t="s">
        <v>34</v>
      </c>
      <c r="AX138" s="13" t="s">
        <v>85</v>
      </c>
      <c r="AY138" s="229" t="s">
        <v>140</v>
      </c>
    </row>
    <row r="139" spans="1:65" s="2" customFormat="1" ht="21.75" customHeight="1">
      <c r="A139" s="33"/>
      <c r="B139" s="34"/>
      <c r="C139" s="202" t="s">
        <v>188</v>
      </c>
      <c r="D139" s="202" t="s">
        <v>143</v>
      </c>
      <c r="E139" s="203" t="s">
        <v>1251</v>
      </c>
      <c r="F139" s="204" t="s">
        <v>1252</v>
      </c>
      <c r="G139" s="205" t="s">
        <v>172</v>
      </c>
      <c r="H139" s="206">
        <v>9.3000000000000007</v>
      </c>
      <c r="I139" s="207"/>
      <c r="J139" s="208">
        <f>ROUND(I139*H139,2)</f>
        <v>0</v>
      </c>
      <c r="K139" s="204" t="s">
        <v>147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148</v>
      </c>
      <c r="AT139" s="213" t="s">
        <v>143</v>
      </c>
      <c r="AU139" s="213" t="s">
        <v>85</v>
      </c>
      <c r="AY139" s="16" t="s">
        <v>140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148</v>
      </c>
      <c r="BM139" s="213" t="s">
        <v>1253</v>
      </c>
    </row>
    <row r="140" spans="1:65" s="2" customFormat="1" ht="11.25">
      <c r="A140" s="33"/>
      <c r="B140" s="34"/>
      <c r="C140" s="35"/>
      <c r="D140" s="215" t="s">
        <v>150</v>
      </c>
      <c r="E140" s="35"/>
      <c r="F140" s="216" t="s">
        <v>1252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85</v>
      </c>
    </row>
    <row r="141" spans="1:65" s="13" customFormat="1" ht="22.5">
      <c r="B141" s="219"/>
      <c r="C141" s="220"/>
      <c r="D141" s="215" t="s">
        <v>157</v>
      </c>
      <c r="E141" s="221" t="s">
        <v>1</v>
      </c>
      <c r="F141" s="222" t="s">
        <v>1247</v>
      </c>
      <c r="G141" s="220"/>
      <c r="H141" s="223">
        <v>9.3000000000000007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157</v>
      </c>
      <c r="AU141" s="229" t="s">
        <v>85</v>
      </c>
      <c r="AV141" s="13" t="s">
        <v>87</v>
      </c>
      <c r="AW141" s="13" t="s">
        <v>34</v>
      </c>
      <c r="AX141" s="13" t="s">
        <v>85</v>
      </c>
      <c r="AY141" s="229" t="s">
        <v>140</v>
      </c>
    </row>
    <row r="142" spans="1:65" s="2" customFormat="1" ht="21.75" customHeight="1">
      <c r="A142" s="33"/>
      <c r="B142" s="34"/>
      <c r="C142" s="202" t="s">
        <v>193</v>
      </c>
      <c r="D142" s="202" t="s">
        <v>143</v>
      </c>
      <c r="E142" s="203" t="s">
        <v>1254</v>
      </c>
      <c r="F142" s="204" t="s">
        <v>1255</v>
      </c>
      <c r="G142" s="205" t="s">
        <v>146</v>
      </c>
      <c r="H142" s="206">
        <v>820</v>
      </c>
      <c r="I142" s="207"/>
      <c r="J142" s="208">
        <f>ROUND(I142*H142,2)</f>
        <v>0</v>
      </c>
      <c r="K142" s="204" t="s">
        <v>147</v>
      </c>
      <c r="L142" s="38"/>
      <c r="M142" s="209" t="s">
        <v>1</v>
      </c>
      <c r="N142" s="210" t="s">
        <v>42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148</v>
      </c>
      <c r="AT142" s="213" t="s">
        <v>143</v>
      </c>
      <c r="AU142" s="213" t="s">
        <v>85</v>
      </c>
      <c r="AY142" s="16" t="s">
        <v>140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85</v>
      </c>
      <c r="BK142" s="214">
        <f>ROUND(I142*H142,2)</f>
        <v>0</v>
      </c>
      <c r="BL142" s="16" t="s">
        <v>148</v>
      </c>
      <c r="BM142" s="213" t="s">
        <v>1256</v>
      </c>
    </row>
    <row r="143" spans="1:65" s="2" customFormat="1" ht="29.25">
      <c r="A143" s="33"/>
      <c r="B143" s="34"/>
      <c r="C143" s="35"/>
      <c r="D143" s="215" t="s">
        <v>150</v>
      </c>
      <c r="E143" s="35"/>
      <c r="F143" s="216" t="s">
        <v>1257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150</v>
      </c>
      <c r="AU143" s="16" t="s">
        <v>85</v>
      </c>
    </row>
    <row r="144" spans="1:65" s="13" customFormat="1" ht="11.25">
      <c r="B144" s="219"/>
      <c r="C144" s="220"/>
      <c r="D144" s="215" t="s">
        <v>157</v>
      </c>
      <c r="E144" s="221" t="s">
        <v>1</v>
      </c>
      <c r="F144" s="222" t="s">
        <v>1258</v>
      </c>
      <c r="G144" s="220"/>
      <c r="H144" s="223">
        <v>820</v>
      </c>
      <c r="I144" s="224"/>
      <c r="J144" s="220"/>
      <c r="K144" s="220"/>
      <c r="L144" s="225"/>
      <c r="M144" s="252"/>
      <c r="N144" s="253"/>
      <c r="O144" s="253"/>
      <c r="P144" s="253"/>
      <c r="Q144" s="253"/>
      <c r="R144" s="253"/>
      <c r="S144" s="253"/>
      <c r="T144" s="254"/>
      <c r="AT144" s="229" t="s">
        <v>157</v>
      </c>
      <c r="AU144" s="229" t="s">
        <v>85</v>
      </c>
      <c r="AV144" s="13" t="s">
        <v>87</v>
      </c>
      <c r="AW144" s="13" t="s">
        <v>34</v>
      </c>
      <c r="AX144" s="13" t="s">
        <v>85</v>
      </c>
      <c r="AY144" s="229" t="s">
        <v>140</v>
      </c>
    </row>
    <row r="145" spans="1:31" s="2" customFormat="1" ht="6.95" customHeight="1">
      <c r="A145" s="33"/>
      <c r="B145" s="53"/>
      <c r="C145" s="54"/>
      <c r="D145" s="54"/>
      <c r="E145" s="54"/>
      <c r="F145" s="54"/>
      <c r="G145" s="54"/>
      <c r="H145" s="54"/>
      <c r="I145" s="151"/>
      <c r="J145" s="54"/>
      <c r="K145" s="54"/>
      <c r="L145" s="38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sheetProtection algorithmName="SHA-512" hashValue="00VEdpD5hYOLwcfI5v5o8F+uHVK2qEcIgwrQhos2I53VPjyvXu7nYtarF+C7BLjSixrHadrHPRSVfr2Z4fOdWw==" saltValue="+dH3dD574ubTSjj0TLkK22GJZnTJ3q+LwfBWNuY1Xf/KF1H1bmSS5rJQ+WGxeJvMtYM5uoKQrm86PVd0v3vzeQ==" spinCount="100000" sheet="1" objects="1" scenarios="1" formatColumns="0" formatRows="0" autoFilter="0"/>
  <autoFilter ref="C116:K14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116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ROUND((SUM(BE119:BE272)),  2)</f>
        <v>0</v>
      </c>
      <c r="G33" s="33"/>
      <c r="H33" s="33"/>
      <c r="I33" s="130">
        <v>0.21</v>
      </c>
      <c r="J33" s="129">
        <f>ROUND(((SUM(BE119:BE272))*I33),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ROUND((SUM(BF119:BF272)),  2)</f>
        <v>0</v>
      </c>
      <c r="G34" s="33"/>
      <c r="H34" s="33"/>
      <c r="I34" s="130">
        <v>0.15</v>
      </c>
      <c r="J34" s="129">
        <f>ROUND(((SUM(BF119:BF272))*I34),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ROUND((SUM(BG119:BG272)),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ROUND((SUM(BH119:BH272)),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ROUND((SUM(BI119:BI272)),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SO 01 - Oprava železničního přejezdu P6505 v km 251,286 Hranice na Moravě - Bohumín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124</v>
      </c>
      <c r="E99" s="163"/>
      <c r="F99" s="163"/>
      <c r="G99" s="163"/>
      <c r="H99" s="163"/>
      <c r="I99" s="164"/>
      <c r="J99" s="165">
        <f>J232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125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přejezdů na tratích 292,310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SO 01 - Oprava železničního přejezdu P6505 v km 251,286 Hranice na Moravě - Bohumín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ST Ostrava</v>
      </c>
      <c r="G113" s="35"/>
      <c r="H113" s="35"/>
      <c r="I113" s="116" t="s">
        <v>22</v>
      </c>
      <c r="J113" s="65" t="str">
        <f>IF(J12="","",J12)</f>
        <v>23. 4. 2020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126</v>
      </c>
      <c r="D118" s="177" t="s">
        <v>62</v>
      </c>
      <c r="E118" s="177" t="s">
        <v>58</v>
      </c>
      <c r="F118" s="177" t="s">
        <v>59</v>
      </c>
      <c r="G118" s="177" t="s">
        <v>127</v>
      </c>
      <c r="H118" s="177" t="s">
        <v>128</v>
      </c>
      <c r="I118" s="178" t="s">
        <v>129</v>
      </c>
      <c r="J118" s="177" t="s">
        <v>119</v>
      </c>
      <c r="K118" s="179" t="s">
        <v>130</v>
      </c>
      <c r="L118" s="180"/>
      <c r="M118" s="74" t="s">
        <v>1</v>
      </c>
      <c r="N118" s="75" t="s">
        <v>41</v>
      </c>
      <c r="O118" s="75" t="s">
        <v>131</v>
      </c>
      <c r="P118" s="75" t="s">
        <v>132</v>
      </c>
      <c r="Q118" s="75" t="s">
        <v>133</v>
      </c>
      <c r="R118" s="75" t="s">
        <v>134</v>
      </c>
      <c r="S118" s="75" t="s">
        <v>135</v>
      </c>
      <c r="T118" s="76" t="s">
        <v>136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137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P120+P232</f>
        <v>0</v>
      </c>
      <c r="Q119" s="78"/>
      <c r="R119" s="183">
        <f>R120+R232</f>
        <v>271.73384600000003</v>
      </c>
      <c r="S119" s="78"/>
      <c r="T119" s="184">
        <f>T120+T232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121</v>
      </c>
      <c r="BK119" s="185">
        <f>BK120+BK232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138</v>
      </c>
      <c r="F120" s="189" t="s">
        <v>139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271.73384600000003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140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141</v>
      </c>
      <c r="F121" s="200" t="s">
        <v>142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SUM(P122:P231)</f>
        <v>0</v>
      </c>
      <c r="Q121" s="194"/>
      <c r="R121" s="195">
        <f>SUM(R122:R231)</f>
        <v>271.73384600000003</v>
      </c>
      <c r="S121" s="194"/>
      <c r="T121" s="196">
        <f>SUM(T122:T231)</f>
        <v>0</v>
      </c>
      <c r="AR121" s="197" t="s">
        <v>85</v>
      </c>
      <c r="AT121" s="198" t="s">
        <v>76</v>
      </c>
      <c r="AU121" s="198" t="s">
        <v>85</v>
      </c>
      <c r="AY121" s="197" t="s">
        <v>140</v>
      </c>
      <c r="BK121" s="199">
        <f>SUM(BK122:BK231)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143</v>
      </c>
      <c r="E122" s="203" t="s">
        <v>144</v>
      </c>
      <c r="F122" s="204" t="s">
        <v>145</v>
      </c>
      <c r="G122" s="205" t="s">
        <v>146</v>
      </c>
      <c r="H122" s="206">
        <v>10.5</v>
      </c>
      <c r="I122" s="207"/>
      <c r="J122" s="208">
        <f>ROUND(I122*H122,2)</f>
        <v>0</v>
      </c>
      <c r="K122" s="204" t="s">
        <v>147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148</v>
      </c>
      <c r="AT122" s="213" t="s">
        <v>143</v>
      </c>
      <c r="AU122" s="213" t="s">
        <v>87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148</v>
      </c>
      <c r="BM122" s="213" t="s">
        <v>149</v>
      </c>
    </row>
    <row r="123" spans="1:65" s="2" customFormat="1" ht="11.25">
      <c r="A123" s="33"/>
      <c r="B123" s="34"/>
      <c r="C123" s="35"/>
      <c r="D123" s="215" t="s">
        <v>150</v>
      </c>
      <c r="E123" s="35"/>
      <c r="F123" s="216" t="s">
        <v>151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143</v>
      </c>
      <c r="E124" s="203" t="s">
        <v>152</v>
      </c>
      <c r="F124" s="204" t="s">
        <v>153</v>
      </c>
      <c r="G124" s="205" t="s">
        <v>154</v>
      </c>
      <c r="H124" s="206">
        <v>47.055</v>
      </c>
      <c r="I124" s="207"/>
      <c r="J124" s="208">
        <f>ROUND(I124*H124,2)</f>
        <v>0</v>
      </c>
      <c r="K124" s="204" t="s">
        <v>147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148</v>
      </c>
      <c r="AT124" s="213" t="s">
        <v>143</v>
      </c>
      <c r="AU124" s="213" t="s">
        <v>87</v>
      </c>
      <c r="AY124" s="16" t="s">
        <v>140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148</v>
      </c>
      <c r="BM124" s="213" t="s">
        <v>155</v>
      </c>
    </row>
    <row r="125" spans="1:65" s="2" customFormat="1" ht="19.5">
      <c r="A125" s="33"/>
      <c r="B125" s="34"/>
      <c r="C125" s="35"/>
      <c r="D125" s="215" t="s">
        <v>150</v>
      </c>
      <c r="E125" s="35"/>
      <c r="F125" s="216" t="s">
        <v>156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150</v>
      </c>
      <c r="AU125" s="16" t="s">
        <v>87</v>
      </c>
    </row>
    <row r="126" spans="1:65" s="13" customFormat="1" ht="11.25">
      <c r="B126" s="219"/>
      <c r="C126" s="220"/>
      <c r="D126" s="215" t="s">
        <v>157</v>
      </c>
      <c r="E126" s="221" t="s">
        <v>1</v>
      </c>
      <c r="F126" s="222" t="s">
        <v>158</v>
      </c>
      <c r="G126" s="220"/>
      <c r="H126" s="223">
        <v>47.055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157</v>
      </c>
      <c r="AU126" s="229" t="s">
        <v>87</v>
      </c>
      <c r="AV126" s="13" t="s">
        <v>87</v>
      </c>
      <c r="AW126" s="13" t="s">
        <v>34</v>
      </c>
      <c r="AX126" s="13" t="s">
        <v>85</v>
      </c>
      <c r="AY126" s="229" t="s">
        <v>140</v>
      </c>
    </row>
    <row r="127" spans="1:65" s="2" customFormat="1" ht="21.75" customHeight="1">
      <c r="A127" s="33"/>
      <c r="B127" s="34"/>
      <c r="C127" s="202" t="s">
        <v>159</v>
      </c>
      <c r="D127" s="202" t="s">
        <v>143</v>
      </c>
      <c r="E127" s="203" t="s">
        <v>160</v>
      </c>
      <c r="F127" s="204" t="s">
        <v>161</v>
      </c>
      <c r="G127" s="205" t="s">
        <v>146</v>
      </c>
      <c r="H127" s="206">
        <v>1.8</v>
      </c>
      <c r="I127" s="207"/>
      <c r="J127" s="208">
        <f>ROUND(I127*H127,2)</f>
        <v>0</v>
      </c>
      <c r="K127" s="204" t="s">
        <v>147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148</v>
      </c>
      <c r="AT127" s="213" t="s">
        <v>143</v>
      </c>
      <c r="AU127" s="213" t="s">
        <v>87</v>
      </c>
      <c r="AY127" s="16" t="s">
        <v>140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148</v>
      </c>
      <c r="BM127" s="213" t="s">
        <v>162</v>
      </c>
    </row>
    <row r="128" spans="1:65" s="2" customFormat="1" ht="19.5">
      <c r="A128" s="33"/>
      <c r="B128" s="34"/>
      <c r="C128" s="35"/>
      <c r="D128" s="215" t="s">
        <v>150</v>
      </c>
      <c r="E128" s="35"/>
      <c r="F128" s="216" t="s">
        <v>163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150</v>
      </c>
      <c r="AU128" s="16" t="s">
        <v>87</v>
      </c>
    </row>
    <row r="129" spans="1:65" s="13" customFormat="1" ht="11.25">
      <c r="B129" s="219"/>
      <c r="C129" s="220"/>
      <c r="D129" s="215" t="s">
        <v>157</v>
      </c>
      <c r="E129" s="221" t="s">
        <v>1</v>
      </c>
      <c r="F129" s="222" t="s">
        <v>164</v>
      </c>
      <c r="G129" s="220"/>
      <c r="H129" s="223">
        <v>1.8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157</v>
      </c>
      <c r="AU129" s="229" t="s">
        <v>87</v>
      </c>
      <c r="AV129" s="13" t="s">
        <v>87</v>
      </c>
      <c r="AW129" s="13" t="s">
        <v>34</v>
      </c>
      <c r="AX129" s="13" t="s">
        <v>85</v>
      </c>
      <c r="AY129" s="229" t="s">
        <v>140</v>
      </c>
    </row>
    <row r="130" spans="1:65" s="2" customFormat="1" ht="21.75" customHeight="1">
      <c r="A130" s="33"/>
      <c r="B130" s="34"/>
      <c r="C130" s="202" t="s">
        <v>148</v>
      </c>
      <c r="D130" s="202" t="s">
        <v>143</v>
      </c>
      <c r="E130" s="203" t="s">
        <v>165</v>
      </c>
      <c r="F130" s="204" t="s">
        <v>166</v>
      </c>
      <c r="G130" s="205" t="s">
        <v>146</v>
      </c>
      <c r="H130" s="206">
        <v>12.6</v>
      </c>
      <c r="I130" s="207"/>
      <c r="J130" s="208">
        <f>ROUND(I130*H130,2)</f>
        <v>0</v>
      </c>
      <c r="K130" s="204" t="s">
        <v>147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148</v>
      </c>
      <c r="AT130" s="213" t="s">
        <v>143</v>
      </c>
      <c r="AU130" s="213" t="s">
        <v>87</v>
      </c>
      <c r="AY130" s="16" t="s">
        <v>140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148</v>
      </c>
      <c r="BM130" s="213" t="s">
        <v>167</v>
      </c>
    </row>
    <row r="131" spans="1:65" s="2" customFormat="1" ht="19.5">
      <c r="A131" s="33"/>
      <c r="B131" s="34"/>
      <c r="C131" s="35"/>
      <c r="D131" s="215" t="s">
        <v>150</v>
      </c>
      <c r="E131" s="35"/>
      <c r="F131" s="216" t="s">
        <v>168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150</v>
      </c>
      <c r="AU131" s="16" t="s">
        <v>87</v>
      </c>
    </row>
    <row r="132" spans="1:65" s="13" customFormat="1" ht="11.25">
      <c r="B132" s="219"/>
      <c r="C132" s="220"/>
      <c r="D132" s="215" t="s">
        <v>157</v>
      </c>
      <c r="E132" s="221" t="s">
        <v>1</v>
      </c>
      <c r="F132" s="222" t="s">
        <v>169</v>
      </c>
      <c r="G132" s="220"/>
      <c r="H132" s="223">
        <v>12.6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157</v>
      </c>
      <c r="AU132" s="229" t="s">
        <v>87</v>
      </c>
      <c r="AV132" s="13" t="s">
        <v>87</v>
      </c>
      <c r="AW132" s="13" t="s">
        <v>34</v>
      </c>
      <c r="AX132" s="13" t="s">
        <v>85</v>
      </c>
      <c r="AY132" s="229" t="s">
        <v>140</v>
      </c>
    </row>
    <row r="133" spans="1:65" s="2" customFormat="1" ht="21.75" customHeight="1">
      <c r="A133" s="33"/>
      <c r="B133" s="34"/>
      <c r="C133" s="202" t="s">
        <v>141</v>
      </c>
      <c r="D133" s="202" t="s">
        <v>143</v>
      </c>
      <c r="E133" s="203" t="s">
        <v>170</v>
      </c>
      <c r="F133" s="204" t="s">
        <v>171</v>
      </c>
      <c r="G133" s="205" t="s">
        <v>172</v>
      </c>
      <c r="H133" s="206">
        <v>1.7000000000000001E-2</v>
      </c>
      <c r="I133" s="207"/>
      <c r="J133" s="208">
        <f>ROUND(I133*H133,2)</f>
        <v>0</v>
      </c>
      <c r="K133" s="204" t="s">
        <v>147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148</v>
      </c>
      <c r="AT133" s="213" t="s">
        <v>143</v>
      </c>
      <c r="AU133" s="213" t="s">
        <v>87</v>
      </c>
      <c r="AY133" s="16" t="s">
        <v>140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148</v>
      </c>
      <c r="BM133" s="213" t="s">
        <v>173</v>
      </c>
    </row>
    <row r="134" spans="1:65" s="2" customFormat="1" ht="29.25">
      <c r="A134" s="33"/>
      <c r="B134" s="34"/>
      <c r="C134" s="35"/>
      <c r="D134" s="215" t="s">
        <v>150</v>
      </c>
      <c r="E134" s="35"/>
      <c r="F134" s="216" t="s">
        <v>174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87</v>
      </c>
    </row>
    <row r="135" spans="1:65" s="13" customFormat="1" ht="11.25">
      <c r="B135" s="219"/>
      <c r="C135" s="220"/>
      <c r="D135" s="215" t="s">
        <v>157</v>
      </c>
      <c r="E135" s="221" t="s">
        <v>1</v>
      </c>
      <c r="F135" s="222" t="s">
        <v>175</v>
      </c>
      <c r="G135" s="220"/>
      <c r="H135" s="223">
        <v>1.7000000000000001E-2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157</v>
      </c>
      <c r="AU135" s="229" t="s">
        <v>87</v>
      </c>
      <c r="AV135" s="13" t="s">
        <v>87</v>
      </c>
      <c r="AW135" s="13" t="s">
        <v>34</v>
      </c>
      <c r="AX135" s="13" t="s">
        <v>85</v>
      </c>
      <c r="AY135" s="229" t="s">
        <v>140</v>
      </c>
    </row>
    <row r="136" spans="1:65" s="2" customFormat="1" ht="21.75" customHeight="1">
      <c r="A136" s="33"/>
      <c r="B136" s="34"/>
      <c r="C136" s="202" t="s">
        <v>176</v>
      </c>
      <c r="D136" s="202" t="s">
        <v>143</v>
      </c>
      <c r="E136" s="203" t="s">
        <v>177</v>
      </c>
      <c r="F136" s="204" t="s">
        <v>178</v>
      </c>
      <c r="G136" s="205" t="s">
        <v>179</v>
      </c>
      <c r="H136" s="206">
        <v>17.808</v>
      </c>
      <c r="I136" s="207"/>
      <c r="J136" s="208">
        <f>ROUND(I136*H136,2)</f>
        <v>0</v>
      </c>
      <c r="K136" s="204" t="s">
        <v>147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148</v>
      </c>
      <c r="AT136" s="213" t="s">
        <v>143</v>
      </c>
      <c r="AU136" s="213" t="s">
        <v>87</v>
      </c>
      <c r="AY136" s="16" t="s">
        <v>140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148</v>
      </c>
      <c r="BM136" s="213" t="s">
        <v>180</v>
      </c>
    </row>
    <row r="137" spans="1:65" s="2" customFormat="1" ht="29.25">
      <c r="A137" s="33"/>
      <c r="B137" s="34"/>
      <c r="C137" s="35"/>
      <c r="D137" s="215" t="s">
        <v>150</v>
      </c>
      <c r="E137" s="35"/>
      <c r="F137" s="216" t="s">
        <v>181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87</v>
      </c>
    </row>
    <row r="138" spans="1:65" s="13" customFormat="1" ht="11.25">
      <c r="B138" s="219"/>
      <c r="C138" s="220"/>
      <c r="D138" s="215" t="s">
        <v>157</v>
      </c>
      <c r="E138" s="221" t="s">
        <v>1</v>
      </c>
      <c r="F138" s="222" t="s">
        <v>182</v>
      </c>
      <c r="G138" s="220"/>
      <c r="H138" s="223">
        <v>17.808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157</v>
      </c>
      <c r="AU138" s="229" t="s">
        <v>87</v>
      </c>
      <c r="AV138" s="13" t="s">
        <v>87</v>
      </c>
      <c r="AW138" s="13" t="s">
        <v>34</v>
      </c>
      <c r="AX138" s="13" t="s">
        <v>85</v>
      </c>
      <c r="AY138" s="229" t="s">
        <v>140</v>
      </c>
    </row>
    <row r="139" spans="1:65" s="2" customFormat="1" ht="21.75" customHeight="1">
      <c r="A139" s="33"/>
      <c r="B139" s="34"/>
      <c r="C139" s="202" t="s">
        <v>183</v>
      </c>
      <c r="D139" s="202" t="s">
        <v>143</v>
      </c>
      <c r="E139" s="203" t="s">
        <v>184</v>
      </c>
      <c r="F139" s="204" t="s">
        <v>185</v>
      </c>
      <c r="G139" s="205" t="s">
        <v>179</v>
      </c>
      <c r="H139" s="206">
        <v>17.808</v>
      </c>
      <c r="I139" s="207"/>
      <c r="J139" s="208">
        <f>ROUND(I139*H139,2)</f>
        <v>0</v>
      </c>
      <c r="K139" s="204" t="s">
        <v>147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148</v>
      </c>
      <c r="AT139" s="213" t="s">
        <v>143</v>
      </c>
      <c r="AU139" s="213" t="s">
        <v>87</v>
      </c>
      <c r="AY139" s="16" t="s">
        <v>140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148</v>
      </c>
      <c r="BM139" s="213" t="s">
        <v>186</v>
      </c>
    </row>
    <row r="140" spans="1:65" s="2" customFormat="1" ht="39">
      <c r="A140" s="33"/>
      <c r="B140" s="34"/>
      <c r="C140" s="35"/>
      <c r="D140" s="215" t="s">
        <v>150</v>
      </c>
      <c r="E140" s="35"/>
      <c r="F140" s="216" t="s">
        <v>187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87</v>
      </c>
    </row>
    <row r="141" spans="1:65" s="13" customFormat="1" ht="11.25">
      <c r="B141" s="219"/>
      <c r="C141" s="220"/>
      <c r="D141" s="215" t="s">
        <v>157</v>
      </c>
      <c r="E141" s="221" t="s">
        <v>1</v>
      </c>
      <c r="F141" s="222" t="s">
        <v>182</v>
      </c>
      <c r="G141" s="220"/>
      <c r="H141" s="223">
        <v>17.808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157</v>
      </c>
      <c r="AU141" s="229" t="s">
        <v>87</v>
      </c>
      <c r="AV141" s="13" t="s">
        <v>87</v>
      </c>
      <c r="AW141" s="13" t="s">
        <v>34</v>
      </c>
      <c r="AX141" s="13" t="s">
        <v>85</v>
      </c>
      <c r="AY141" s="229" t="s">
        <v>140</v>
      </c>
    </row>
    <row r="142" spans="1:65" s="2" customFormat="1" ht="21.75" customHeight="1">
      <c r="A142" s="33"/>
      <c r="B142" s="34"/>
      <c r="C142" s="202" t="s">
        <v>188</v>
      </c>
      <c r="D142" s="202" t="s">
        <v>143</v>
      </c>
      <c r="E142" s="203" t="s">
        <v>189</v>
      </c>
      <c r="F142" s="204" t="s">
        <v>190</v>
      </c>
      <c r="G142" s="205" t="s">
        <v>172</v>
      </c>
      <c r="H142" s="206">
        <v>1.7000000000000001E-2</v>
      </c>
      <c r="I142" s="207"/>
      <c r="J142" s="208">
        <f>ROUND(I142*H142,2)</f>
        <v>0</v>
      </c>
      <c r="K142" s="204" t="s">
        <v>147</v>
      </c>
      <c r="L142" s="38"/>
      <c r="M142" s="209" t="s">
        <v>1</v>
      </c>
      <c r="N142" s="210" t="s">
        <v>42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148</v>
      </c>
      <c r="AT142" s="213" t="s">
        <v>143</v>
      </c>
      <c r="AU142" s="213" t="s">
        <v>87</v>
      </c>
      <c r="AY142" s="16" t="s">
        <v>140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85</v>
      </c>
      <c r="BK142" s="214">
        <f>ROUND(I142*H142,2)</f>
        <v>0</v>
      </c>
      <c r="BL142" s="16" t="s">
        <v>148</v>
      </c>
      <c r="BM142" s="213" t="s">
        <v>191</v>
      </c>
    </row>
    <row r="143" spans="1:65" s="2" customFormat="1" ht="29.25">
      <c r="A143" s="33"/>
      <c r="B143" s="34"/>
      <c r="C143" s="35"/>
      <c r="D143" s="215" t="s">
        <v>150</v>
      </c>
      <c r="E143" s="35"/>
      <c r="F143" s="216" t="s">
        <v>192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150</v>
      </c>
      <c r="AU143" s="16" t="s">
        <v>87</v>
      </c>
    </row>
    <row r="144" spans="1:65" s="13" customFormat="1" ht="11.25">
      <c r="B144" s="219"/>
      <c r="C144" s="220"/>
      <c r="D144" s="215" t="s">
        <v>157</v>
      </c>
      <c r="E144" s="221" t="s">
        <v>1</v>
      </c>
      <c r="F144" s="222" t="s">
        <v>175</v>
      </c>
      <c r="G144" s="220"/>
      <c r="H144" s="223">
        <v>1.7000000000000001E-2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157</v>
      </c>
      <c r="AU144" s="229" t="s">
        <v>87</v>
      </c>
      <c r="AV144" s="13" t="s">
        <v>87</v>
      </c>
      <c r="AW144" s="13" t="s">
        <v>34</v>
      </c>
      <c r="AX144" s="13" t="s">
        <v>85</v>
      </c>
      <c r="AY144" s="229" t="s">
        <v>140</v>
      </c>
    </row>
    <row r="145" spans="1:65" s="2" customFormat="1" ht="21.75" customHeight="1">
      <c r="A145" s="33"/>
      <c r="B145" s="34"/>
      <c r="C145" s="202" t="s">
        <v>193</v>
      </c>
      <c r="D145" s="202" t="s">
        <v>143</v>
      </c>
      <c r="E145" s="203" t="s">
        <v>194</v>
      </c>
      <c r="F145" s="204" t="s">
        <v>195</v>
      </c>
      <c r="G145" s="205" t="s">
        <v>196</v>
      </c>
      <c r="H145" s="206">
        <v>8</v>
      </c>
      <c r="I145" s="207"/>
      <c r="J145" s="208">
        <f>ROUND(I145*H145,2)</f>
        <v>0</v>
      </c>
      <c r="K145" s="204" t="s">
        <v>147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148</v>
      </c>
      <c r="AT145" s="213" t="s">
        <v>143</v>
      </c>
      <c r="AU145" s="213" t="s">
        <v>87</v>
      </c>
      <c r="AY145" s="16" t="s">
        <v>140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148</v>
      </c>
      <c r="BM145" s="213" t="s">
        <v>197</v>
      </c>
    </row>
    <row r="146" spans="1:65" s="2" customFormat="1" ht="19.5">
      <c r="A146" s="33"/>
      <c r="B146" s="34"/>
      <c r="C146" s="35"/>
      <c r="D146" s="215" t="s">
        <v>150</v>
      </c>
      <c r="E146" s="35"/>
      <c r="F146" s="216" t="s">
        <v>198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150</v>
      </c>
      <c r="AU146" s="16" t="s">
        <v>87</v>
      </c>
    </row>
    <row r="147" spans="1:65" s="2" customFormat="1" ht="19.5">
      <c r="A147" s="33"/>
      <c r="B147" s="34"/>
      <c r="C147" s="35"/>
      <c r="D147" s="215" t="s">
        <v>199</v>
      </c>
      <c r="E147" s="35"/>
      <c r="F147" s="230" t="s">
        <v>200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199</v>
      </c>
      <c r="AU147" s="16" t="s">
        <v>87</v>
      </c>
    </row>
    <row r="148" spans="1:65" s="13" customFormat="1" ht="11.25">
      <c r="B148" s="219"/>
      <c r="C148" s="220"/>
      <c r="D148" s="215" t="s">
        <v>157</v>
      </c>
      <c r="E148" s="221" t="s">
        <v>1</v>
      </c>
      <c r="F148" s="222" t="s">
        <v>201</v>
      </c>
      <c r="G148" s="220"/>
      <c r="H148" s="223">
        <v>8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157</v>
      </c>
      <c r="AU148" s="229" t="s">
        <v>87</v>
      </c>
      <c r="AV148" s="13" t="s">
        <v>87</v>
      </c>
      <c r="AW148" s="13" t="s">
        <v>34</v>
      </c>
      <c r="AX148" s="13" t="s">
        <v>85</v>
      </c>
      <c r="AY148" s="229" t="s">
        <v>140</v>
      </c>
    </row>
    <row r="149" spans="1:65" s="2" customFormat="1" ht="21.75" customHeight="1">
      <c r="A149" s="33"/>
      <c r="B149" s="34"/>
      <c r="C149" s="202" t="s">
        <v>202</v>
      </c>
      <c r="D149" s="202" t="s">
        <v>143</v>
      </c>
      <c r="E149" s="203" t="s">
        <v>203</v>
      </c>
      <c r="F149" s="204" t="s">
        <v>204</v>
      </c>
      <c r="G149" s="205" t="s">
        <v>146</v>
      </c>
      <c r="H149" s="206">
        <v>167</v>
      </c>
      <c r="I149" s="207"/>
      <c r="J149" s="208">
        <f>ROUND(I149*H149,2)</f>
        <v>0</v>
      </c>
      <c r="K149" s="204" t="s">
        <v>147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148</v>
      </c>
      <c r="AT149" s="213" t="s">
        <v>143</v>
      </c>
      <c r="AU149" s="213" t="s">
        <v>87</v>
      </c>
      <c r="AY149" s="16" t="s">
        <v>140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148</v>
      </c>
      <c r="BM149" s="213" t="s">
        <v>205</v>
      </c>
    </row>
    <row r="150" spans="1:65" s="2" customFormat="1" ht="39">
      <c r="A150" s="33"/>
      <c r="B150" s="34"/>
      <c r="C150" s="35"/>
      <c r="D150" s="215" t="s">
        <v>150</v>
      </c>
      <c r="E150" s="35"/>
      <c r="F150" s="216" t="s">
        <v>206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150</v>
      </c>
      <c r="AU150" s="16" t="s">
        <v>87</v>
      </c>
    </row>
    <row r="151" spans="1:65" s="2" customFormat="1" ht="19.5">
      <c r="A151" s="33"/>
      <c r="B151" s="34"/>
      <c r="C151" s="35"/>
      <c r="D151" s="215" t="s">
        <v>199</v>
      </c>
      <c r="E151" s="35"/>
      <c r="F151" s="230" t="s">
        <v>207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199</v>
      </c>
      <c r="AU151" s="16" t="s">
        <v>87</v>
      </c>
    </row>
    <row r="152" spans="1:65" s="2" customFormat="1" ht="21.75" customHeight="1">
      <c r="A152" s="33"/>
      <c r="B152" s="34"/>
      <c r="C152" s="202" t="s">
        <v>208</v>
      </c>
      <c r="D152" s="202" t="s">
        <v>143</v>
      </c>
      <c r="E152" s="203" t="s">
        <v>209</v>
      </c>
      <c r="F152" s="204" t="s">
        <v>210</v>
      </c>
      <c r="G152" s="205" t="s">
        <v>211</v>
      </c>
      <c r="H152" s="206">
        <v>8</v>
      </c>
      <c r="I152" s="207"/>
      <c r="J152" s="208">
        <f>ROUND(I152*H152,2)</f>
        <v>0</v>
      </c>
      <c r="K152" s="204" t="s">
        <v>147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148</v>
      </c>
      <c r="AT152" s="213" t="s">
        <v>143</v>
      </c>
      <c r="AU152" s="213" t="s">
        <v>87</v>
      </c>
      <c r="AY152" s="16" t="s">
        <v>140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148</v>
      </c>
      <c r="BM152" s="213" t="s">
        <v>212</v>
      </c>
    </row>
    <row r="153" spans="1:65" s="2" customFormat="1" ht="39">
      <c r="A153" s="33"/>
      <c r="B153" s="34"/>
      <c r="C153" s="35"/>
      <c r="D153" s="215" t="s">
        <v>150</v>
      </c>
      <c r="E153" s="35"/>
      <c r="F153" s="216" t="s">
        <v>213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87</v>
      </c>
    </row>
    <row r="154" spans="1:65" s="13" customFormat="1" ht="11.25">
      <c r="B154" s="219"/>
      <c r="C154" s="220"/>
      <c r="D154" s="215" t="s">
        <v>157</v>
      </c>
      <c r="E154" s="221" t="s">
        <v>1</v>
      </c>
      <c r="F154" s="222" t="s">
        <v>201</v>
      </c>
      <c r="G154" s="220"/>
      <c r="H154" s="223">
        <v>8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157</v>
      </c>
      <c r="AU154" s="229" t="s">
        <v>87</v>
      </c>
      <c r="AV154" s="13" t="s">
        <v>87</v>
      </c>
      <c r="AW154" s="13" t="s">
        <v>34</v>
      </c>
      <c r="AX154" s="13" t="s">
        <v>85</v>
      </c>
      <c r="AY154" s="229" t="s">
        <v>140</v>
      </c>
    </row>
    <row r="155" spans="1:65" s="2" customFormat="1" ht="21.75" customHeight="1">
      <c r="A155" s="33"/>
      <c r="B155" s="34"/>
      <c r="C155" s="202" t="s">
        <v>214</v>
      </c>
      <c r="D155" s="202" t="s">
        <v>143</v>
      </c>
      <c r="E155" s="203" t="s">
        <v>215</v>
      </c>
      <c r="F155" s="204" t="s">
        <v>216</v>
      </c>
      <c r="G155" s="205" t="s">
        <v>146</v>
      </c>
      <c r="H155" s="206">
        <v>600</v>
      </c>
      <c r="I155" s="207"/>
      <c r="J155" s="208">
        <f>ROUND(I155*H155,2)</f>
        <v>0</v>
      </c>
      <c r="K155" s="204" t="s">
        <v>147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148</v>
      </c>
      <c r="AT155" s="213" t="s">
        <v>143</v>
      </c>
      <c r="AU155" s="213" t="s">
        <v>87</v>
      </c>
      <c r="AY155" s="16" t="s">
        <v>140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148</v>
      </c>
      <c r="BM155" s="213" t="s">
        <v>217</v>
      </c>
    </row>
    <row r="156" spans="1:65" s="2" customFormat="1" ht="29.25">
      <c r="A156" s="33"/>
      <c r="B156" s="34"/>
      <c r="C156" s="35"/>
      <c r="D156" s="215" t="s">
        <v>150</v>
      </c>
      <c r="E156" s="35"/>
      <c r="F156" s="216" t="s">
        <v>218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87</v>
      </c>
    </row>
    <row r="157" spans="1:65" s="2" customFormat="1" ht="19.5">
      <c r="A157" s="33"/>
      <c r="B157" s="34"/>
      <c r="C157" s="35"/>
      <c r="D157" s="215" t="s">
        <v>199</v>
      </c>
      <c r="E157" s="35"/>
      <c r="F157" s="230" t="s">
        <v>207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199</v>
      </c>
      <c r="AU157" s="16" t="s">
        <v>87</v>
      </c>
    </row>
    <row r="158" spans="1:65" s="2" customFormat="1" ht="21.75" customHeight="1">
      <c r="A158" s="33"/>
      <c r="B158" s="34"/>
      <c r="C158" s="202" t="s">
        <v>219</v>
      </c>
      <c r="D158" s="202" t="s">
        <v>143</v>
      </c>
      <c r="E158" s="203" t="s">
        <v>220</v>
      </c>
      <c r="F158" s="204" t="s">
        <v>221</v>
      </c>
      <c r="G158" s="205" t="s">
        <v>146</v>
      </c>
      <c r="H158" s="206">
        <v>600</v>
      </c>
      <c r="I158" s="207"/>
      <c r="J158" s="208">
        <f>ROUND(I158*H158,2)</f>
        <v>0</v>
      </c>
      <c r="K158" s="204" t="s">
        <v>147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148</v>
      </c>
      <c r="AT158" s="213" t="s">
        <v>143</v>
      </c>
      <c r="AU158" s="213" t="s">
        <v>87</v>
      </c>
      <c r="AY158" s="16" t="s">
        <v>140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148</v>
      </c>
      <c r="BM158" s="213" t="s">
        <v>222</v>
      </c>
    </row>
    <row r="159" spans="1:65" s="2" customFormat="1" ht="29.25">
      <c r="A159" s="33"/>
      <c r="B159" s="34"/>
      <c r="C159" s="35"/>
      <c r="D159" s="215" t="s">
        <v>150</v>
      </c>
      <c r="E159" s="35"/>
      <c r="F159" s="216" t="s">
        <v>223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87</v>
      </c>
    </row>
    <row r="160" spans="1:65" s="2" customFormat="1" ht="19.5">
      <c r="A160" s="33"/>
      <c r="B160" s="34"/>
      <c r="C160" s="35"/>
      <c r="D160" s="215" t="s">
        <v>199</v>
      </c>
      <c r="E160" s="35"/>
      <c r="F160" s="230" t="s">
        <v>207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199</v>
      </c>
      <c r="AU160" s="16" t="s">
        <v>87</v>
      </c>
    </row>
    <row r="161" spans="1:65" s="2" customFormat="1" ht="21.75" customHeight="1">
      <c r="A161" s="33"/>
      <c r="B161" s="34"/>
      <c r="C161" s="202" t="s">
        <v>224</v>
      </c>
      <c r="D161" s="202" t="s">
        <v>143</v>
      </c>
      <c r="E161" s="203" t="s">
        <v>225</v>
      </c>
      <c r="F161" s="204" t="s">
        <v>226</v>
      </c>
      <c r="G161" s="205" t="s">
        <v>211</v>
      </c>
      <c r="H161" s="206">
        <v>4</v>
      </c>
      <c r="I161" s="207"/>
      <c r="J161" s="208">
        <f>ROUND(I161*H161,2)</f>
        <v>0</v>
      </c>
      <c r="K161" s="204" t="s">
        <v>147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148</v>
      </c>
      <c r="AT161" s="213" t="s">
        <v>143</v>
      </c>
      <c r="AU161" s="213" t="s">
        <v>87</v>
      </c>
      <c r="AY161" s="16" t="s">
        <v>140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148</v>
      </c>
      <c r="BM161" s="213" t="s">
        <v>227</v>
      </c>
    </row>
    <row r="162" spans="1:65" s="2" customFormat="1" ht="29.25">
      <c r="A162" s="33"/>
      <c r="B162" s="34"/>
      <c r="C162" s="35"/>
      <c r="D162" s="215" t="s">
        <v>150</v>
      </c>
      <c r="E162" s="35"/>
      <c r="F162" s="216" t="s">
        <v>228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150</v>
      </c>
      <c r="AU162" s="16" t="s">
        <v>87</v>
      </c>
    </row>
    <row r="163" spans="1:65" s="2" customFormat="1" ht="21.75" customHeight="1">
      <c r="A163" s="33"/>
      <c r="B163" s="34"/>
      <c r="C163" s="202" t="s">
        <v>8</v>
      </c>
      <c r="D163" s="202" t="s">
        <v>143</v>
      </c>
      <c r="E163" s="203" t="s">
        <v>229</v>
      </c>
      <c r="F163" s="204" t="s">
        <v>230</v>
      </c>
      <c r="G163" s="205" t="s">
        <v>172</v>
      </c>
      <c r="H163" s="206">
        <v>2.4</v>
      </c>
      <c r="I163" s="207"/>
      <c r="J163" s="208">
        <f>ROUND(I163*H163,2)</f>
        <v>0</v>
      </c>
      <c r="K163" s="204" t="s">
        <v>147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148</v>
      </c>
      <c r="AT163" s="213" t="s">
        <v>143</v>
      </c>
      <c r="AU163" s="213" t="s">
        <v>87</v>
      </c>
      <c r="AY163" s="16" t="s">
        <v>140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148</v>
      </c>
      <c r="BM163" s="213" t="s">
        <v>231</v>
      </c>
    </row>
    <row r="164" spans="1:65" s="2" customFormat="1" ht="39">
      <c r="A164" s="33"/>
      <c r="B164" s="34"/>
      <c r="C164" s="35"/>
      <c r="D164" s="215" t="s">
        <v>150</v>
      </c>
      <c r="E164" s="35"/>
      <c r="F164" s="216" t="s">
        <v>232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87</v>
      </c>
    </row>
    <row r="165" spans="1:65" s="2" customFormat="1" ht="19.5">
      <c r="A165" s="33"/>
      <c r="B165" s="34"/>
      <c r="C165" s="35"/>
      <c r="D165" s="215" t="s">
        <v>199</v>
      </c>
      <c r="E165" s="35"/>
      <c r="F165" s="230" t="s">
        <v>233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199</v>
      </c>
      <c r="AU165" s="16" t="s">
        <v>87</v>
      </c>
    </row>
    <row r="166" spans="1:65" s="13" customFormat="1" ht="11.25">
      <c r="B166" s="219"/>
      <c r="C166" s="220"/>
      <c r="D166" s="215" t="s">
        <v>157</v>
      </c>
      <c r="E166" s="221" t="s">
        <v>1</v>
      </c>
      <c r="F166" s="222" t="s">
        <v>234</v>
      </c>
      <c r="G166" s="220"/>
      <c r="H166" s="223">
        <v>2.4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157</v>
      </c>
      <c r="AU166" s="229" t="s">
        <v>87</v>
      </c>
      <c r="AV166" s="13" t="s">
        <v>87</v>
      </c>
      <c r="AW166" s="13" t="s">
        <v>34</v>
      </c>
      <c r="AX166" s="13" t="s">
        <v>85</v>
      </c>
      <c r="AY166" s="229" t="s">
        <v>140</v>
      </c>
    </row>
    <row r="167" spans="1:65" s="2" customFormat="1" ht="21.75" customHeight="1">
      <c r="A167" s="33"/>
      <c r="B167" s="34"/>
      <c r="C167" s="202" t="s">
        <v>235</v>
      </c>
      <c r="D167" s="202" t="s">
        <v>143</v>
      </c>
      <c r="E167" s="203" t="s">
        <v>236</v>
      </c>
      <c r="F167" s="204" t="s">
        <v>237</v>
      </c>
      <c r="G167" s="205" t="s">
        <v>179</v>
      </c>
      <c r="H167" s="206">
        <v>105</v>
      </c>
      <c r="I167" s="207"/>
      <c r="J167" s="208">
        <f>ROUND(I167*H167,2)</f>
        <v>0</v>
      </c>
      <c r="K167" s="204" t="s">
        <v>147</v>
      </c>
      <c r="L167" s="38"/>
      <c r="M167" s="209" t="s">
        <v>1</v>
      </c>
      <c r="N167" s="210" t="s">
        <v>42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148</v>
      </c>
      <c r="AT167" s="213" t="s">
        <v>143</v>
      </c>
      <c r="AU167" s="213" t="s">
        <v>87</v>
      </c>
      <c r="AY167" s="16" t="s">
        <v>140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148</v>
      </c>
      <c r="BM167" s="213" t="s">
        <v>238</v>
      </c>
    </row>
    <row r="168" spans="1:65" s="2" customFormat="1" ht="19.5">
      <c r="A168" s="33"/>
      <c r="B168" s="34"/>
      <c r="C168" s="35"/>
      <c r="D168" s="215" t="s">
        <v>150</v>
      </c>
      <c r="E168" s="35"/>
      <c r="F168" s="216" t="s">
        <v>239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150</v>
      </c>
      <c r="AU168" s="16" t="s">
        <v>87</v>
      </c>
    </row>
    <row r="169" spans="1:65" s="2" customFormat="1" ht="21.75" customHeight="1">
      <c r="A169" s="33"/>
      <c r="B169" s="34"/>
      <c r="C169" s="202" t="s">
        <v>240</v>
      </c>
      <c r="D169" s="202" t="s">
        <v>143</v>
      </c>
      <c r="E169" s="203" t="s">
        <v>241</v>
      </c>
      <c r="F169" s="204" t="s">
        <v>242</v>
      </c>
      <c r="G169" s="205" t="s">
        <v>172</v>
      </c>
      <c r="H169" s="206">
        <v>2.4</v>
      </c>
      <c r="I169" s="207"/>
      <c r="J169" s="208">
        <f>ROUND(I169*H169,2)</f>
        <v>0</v>
      </c>
      <c r="K169" s="204" t="s">
        <v>147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148</v>
      </c>
      <c r="AT169" s="213" t="s">
        <v>143</v>
      </c>
      <c r="AU169" s="213" t="s">
        <v>87</v>
      </c>
      <c r="AY169" s="16" t="s">
        <v>140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148</v>
      </c>
      <c r="BM169" s="213" t="s">
        <v>243</v>
      </c>
    </row>
    <row r="170" spans="1:65" s="2" customFormat="1" ht="19.5">
      <c r="A170" s="33"/>
      <c r="B170" s="34"/>
      <c r="C170" s="35"/>
      <c r="D170" s="215" t="s">
        <v>150</v>
      </c>
      <c r="E170" s="35"/>
      <c r="F170" s="216" t="s">
        <v>244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87</v>
      </c>
    </row>
    <row r="171" spans="1:65" s="2" customFormat="1" ht="19.5">
      <c r="A171" s="33"/>
      <c r="B171" s="34"/>
      <c r="C171" s="35"/>
      <c r="D171" s="215" t="s">
        <v>199</v>
      </c>
      <c r="E171" s="35"/>
      <c r="F171" s="230" t="s">
        <v>233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199</v>
      </c>
      <c r="AU171" s="16" t="s">
        <v>87</v>
      </c>
    </row>
    <row r="172" spans="1:65" s="2" customFormat="1" ht="21.75" customHeight="1">
      <c r="A172" s="33"/>
      <c r="B172" s="34"/>
      <c r="C172" s="202" t="s">
        <v>245</v>
      </c>
      <c r="D172" s="202" t="s">
        <v>143</v>
      </c>
      <c r="E172" s="203" t="s">
        <v>246</v>
      </c>
      <c r="F172" s="204" t="s">
        <v>247</v>
      </c>
      <c r="G172" s="205" t="s">
        <v>196</v>
      </c>
      <c r="H172" s="206">
        <v>12</v>
      </c>
      <c r="I172" s="207"/>
      <c r="J172" s="208">
        <f>ROUND(I172*H172,2)</f>
        <v>0</v>
      </c>
      <c r="K172" s="204" t="s">
        <v>147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148</v>
      </c>
      <c r="AT172" s="213" t="s">
        <v>143</v>
      </c>
      <c r="AU172" s="213" t="s">
        <v>87</v>
      </c>
      <c r="AY172" s="16" t="s">
        <v>140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148</v>
      </c>
      <c r="BM172" s="213" t="s">
        <v>248</v>
      </c>
    </row>
    <row r="173" spans="1:65" s="2" customFormat="1" ht="19.5">
      <c r="A173" s="33"/>
      <c r="B173" s="34"/>
      <c r="C173" s="35"/>
      <c r="D173" s="215" t="s">
        <v>150</v>
      </c>
      <c r="E173" s="35"/>
      <c r="F173" s="216" t="s">
        <v>249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150</v>
      </c>
      <c r="AU173" s="16" t="s">
        <v>87</v>
      </c>
    </row>
    <row r="174" spans="1:65" s="2" customFormat="1" ht="19.5">
      <c r="A174" s="33"/>
      <c r="B174" s="34"/>
      <c r="C174" s="35"/>
      <c r="D174" s="215" t="s">
        <v>199</v>
      </c>
      <c r="E174" s="35"/>
      <c r="F174" s="230" t="s">
        <v>250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199</v>
      </c>
      <c r="AU174" s="16" t="s">
        <v>87</v>
      </c>
    </row>
    <row r="175" spans="1:65" s="13" customFormat="1" ht="11.25">
      <c r="B175" s="219"/>
      <c r="C175" s="220"/>
      <c r="D175" s="215" t="s">
        <v>157</v>
      </c>
      <c r="E175" s="221" t="s">
        <v>1</v>
      </c>
      <c r="F175" s="222" t="s">
        <v>251</v>
      </c>
      <c r="G175" s="220"/>
      <c r="H175" s="223">
        <v>12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157</v>
      </c>
      <c r="AU175" s="229" t="s">
        <v>87</v>
      </c>
      <c r="AV175" s="13" t="s">
        <v>87</v>
      </c>
      <c r="AW175" s="13" t="s">
        <v>34</v>
      </c>
      <c r="AX175" s="13" t="s">
        <v>85</v>
      </c>
      <c r="AY175" s="229" t="s">
        <v>140</v>
      </c>
    </row>
    <row r="176" spans="1:65" s="2" customFormat="1" ht="21.75" customHeight="1">
      <c r="A176" s="33"/>
      <c r="B176" s="34"/>
      <c r="C176" s="202" t="s">
        <v>252</v>
      </c>
      <c r="D176" s="202" t="s">
        <v>143</v>
      </c>
      <c r="E176" s="203" t="s">
        <v>253</v>
      </c>
      <c r="F176" s="204" t="s">
        <v>254</v>
      </c>
      <c r="G176" s="205" t="s">
        <v>179</v>
      </c>
      <c r="H176" s="206">
        <v>4.851</v>
      </c>
      <c r="I176" s="207"/>
      <c r="J176" s="208">
        <f>ROUND(I176*H176,2)</f>
        <v>0</v>
      </c>
      <c r="K176" s="204" t="s">
        <v>147</v>
      </c>
      <c r="L176" s="38"/>
      <c r="M176" s="209" t="s">
        <v>1</v>
      </c>
      <c r="N176" s="210" t="s">
        <v>42</v>
      </c>
      <c r="O176" s="70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148</v>
      </c>
      <c r="AT176" s="213" t="s">
        <v>143</v>
      </c>
      <c r="AU176" s="213" t="s">
        <v>87</v>
      </c>
      <c r="AY176" s="16" t="s">
        <v>140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148</v>
      </c>
      <c r="BM176" s="213" t="s">
        <v>255</v>
      </c>
    </row>
    <row r="177" spans="1:65" s="2" customFormat="1" ht="19.5">
      <c r="A177" s="33"/>
      <c r="B177" s="34"/>
      <c r="C177" s="35"/>
      <c r="D177" s="215" t="s">
        <v>150</v>
      </c>
      <c r="E177" s="35"/>
      <c r="F177" s="216" t="s">
        <v>256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150</v>
      </c>
      <c r="AU177" s="16" t="s">
        <v>87</v>
      </c>
    </row>
    <row r="178" spans="1:65" s="13" customFormat="1" ht="11.25">
      <c r="B178" s="219"/>
      <c r="C178" s="220"/>
      <c r="D178" s="215" t="s">
        <v>157</v>
      </c>
      <c r="E178" s="221" t="s">
        <v>1</v>
      </c>
      <c r="F178" s="222" t="s">
        <v>257</v>
      </c>
      <c r="G178" s="220"/>
      <c r="H178" s="223">
        <v>4.851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157</v>
      </c>
      <c r="AU178" s="229" t="s">
        <v>87</v>
      </c>
      <c r="AV178" s="13" t="s">
        <v>87</v>
      </c>
      <c r="AW178" s="13" t="s">
        <v>34</v>
      </c>
      <c r="AX178" s="13" t="s">
        <v>85</v>
      </c>
      <c r="AY178" s="229" t="s">
        <v>140</v>
      </c>
    </row>
    <row r="179" spans="1:65" s="2" customFormat="1" ht="21.75" customHeight="1">
      <c r="A179" s="33"/>
      <c r="B179" s="34"/>
      <c r="C179" s="202" t="s">
        <v>258</v>
      </c>
      <c r="D179" s="202" t="s">
        <v>143</v>
      </c>
      <c r="E179" s="203" t="s">
        <v>259</v>
      </c>
      <c r="F179" s="204" t="s">
        <v>260</v>
      </c>
      <c r="G179" s="205" t="s">
        <v>146</v>
      </c>
      <c r="H179" s="206">
        <v>12.6</v>
      </c>
      <c r="I179" s="207"/>
      <c r="J179" s="208">
        <f>ROUND(I179*H179,2)</f>
        <v>0</v>
      </c>
      <c r="K179" s="204" t="s">
        <v>147</v>
      </c>
      <c r="L179" s="38"/>
      <c r="M179" s="209" t="s">
        <v>1</v>
      </c>
      <c r="N179" s="210" t="s">
        <v>42</v>
      </c>
      <c r="O179" s="70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148</v>
      </c>
      <c r="AT179" s="213" t="s">
        <v>143</v>
      </c>
      <c r="AU179" s="213" t="s">
        <v>87</v>
      </c>
      <c r="AY179" s="16" t="s">
        <v>140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148</v>
      </c>
      <c r="BM179" s="213" t="s">
        <v>261</v>
      </c>
    </row>
    <row r="180" spans="1:65" s="2" customFormat="1" ht="19.5">
      <c r="A180" s="33"/>
      <c r="B180" s="34"/>
      <c r="C180" s="35"/>
      <c r="D180" s="215" t="s">
        <v>150</v>
      </c>
      <c r="E180" s="35"/>
      <c r="F180" s="216" t="s">
        <v>262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87</v>
      </c>
    </row>
    <row r="181" spans="1:65" s="13" customFormat="1" ht="11.25">
      <c r="B181" s="219"/>
      <c r="C181" s="220"/>
      <c r="D181" s="215" t="s">
        <v>157</v>
      </c>
      <c r="E181" s="221" t="s">
        <v>1</v>
      </c>
      <c r="F181" s="222" t="s">
        <v>169</v>
      </c>
      <c r="G181" s="220"/>
      <c r="H181" s="223">
        <v>12.6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157</v>
      </c>
      <c r="AU181" s="229" t="s">
        <v>87</v>
      </c>
      <c r="AV181" s="13" t="s">
        <v>87</v>
      </c>
      <c r="AW181" s="13" t="s">
        <v>34</v>
      </c>
      <c r="AX181" s="13" t="s">
        <v>85</v>
      </c>
      <c r="AY181" s="229" t="s">
        <v>140</v>
      </c>
    </row>
    <row r="182" spans="1:65" s="2" customFormat="1" ht="21.75" customHeight="1">
      <c r="A182" s="33"/>
      <c r="B182" s="34"/>
      <c r="C182" s="202" t="s">
        <v>7</v>
      </c>
      <c r="D182" s="202" t="s">
        <v>143</v>
      </c>
      <c r="E182" s="203" t="s">
        <v>263</v>
      </c>
      <c r="F182" s="204" t="s">
        <v>264</v>
      </c>
      <c r="G182" s="205" t="s">
        <v>146</v>
      </c>
      <c r="H182" s="206">
        <v>1.8</v>
      </c>
      <c r="I182" s="207"/>
      <c r="J182" s="208">
        <f>ROUND(I182*H182,2)</f>
        <v>0</v>
      </c>
      <c r="K182" s="204" t="s">
        <v>147</v>
      </c>
      <c r="L182" s="38"/>
      <c r="M182" s="209" t="s">
        <v>1</v>
      </c>
      <c r="N182" s="210" t="s">
        <v>42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148</v>
      </c>
      <c r="AT182" s="213" t="s">
        <v>143</v>
      </c>
      <c r="AU182" s="213" t="s">
        <v>87</v>
      </c>
      <c r="AY182" s="16" t="s">
        <v>140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148</v>
      </c>
      <c r="BM182" s="213" t="s">
        <v>265</v>
      </c>
    </row>
    <row r="183" spans="1:65" s="2" customFormat="1" ht="19.5">
      <c r="A183" s="33"/>
      <c r="B183" s="34"/>
      <c r="C183" s="35"/>
      <c r="D183" s="215" t="s">
        <v>150</v>
      </c>
      <c r="E183" s="35"/>
      <c r="F183" s="216" t="s">
        <v>266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150</v>
      </c>
      <c r="AU183" s="16" t="s">
        <v>87</v>
      </c>
    </row>
    <row r="184" spans="1:65" s="13" customFormat="1" ht="11.25">
      <c r="B184" s="219"/>
      <c r="C184" s="220"/>
      <c r="D184" s="215" t="s">
        <v>157</v>
      </c>
      <c r="E184" s="221" t="s">
        <v>1</v>
      </c>
      <c r="F184" s="222" t="s">
        <v>164</v>
      </c>
      <c r="G184" s="220"/>
      <c r="H184" s="223">
        <v>1.8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157</v>
      </c>
      <c r="AU184" s="229" t="s">
        <v>87</v>
      </c>
      <c r="AV184" s="13" t="s">
        <v>87</v>
      </c>
      <c r="AW184" s="13" t="s">
        <v>34</v>
      </c>
      <c r="AX184" s="13" t="s">
        <v>85</v>
      </c>
      <c r="AY184" s="229" t="s">
        <v>140</v>
      </c>
    </row>
    <row r="185" spans="1:65" s="2" customFormat="1" ht="21.75" customHeight="1">
      <c r="A185" s="33"/>
      <c r="B185" s="34"/>
      <c r="C185" s="202" t="s">
        <v>267</v>
      </c>
      <c r="D185" s="202" t="s">
        <v>143</v>
      </c>
      <c r="E185" s="203" t="s">
        <v>268</v>
      </c>
      <c r="F185" s="204" t="s">
        <v>269</v>
      </c>
      <c r="G185" s="205" t="s">
        <v>154</v>
      </c>
      <c r="H185" s="206">
        <v>39.185000000000002</v>
      </c>
      <c r="I185" s="207"/>
      <c r="J185" s="208">
        <f>ROUND(I185*H185,2)</f>
        <v>0</v>
      </c>
      <c r="K185" s="204" t="s">
        <v>147</v>
      </c>
      <c r="L185" s="38"/>
      <c r="M185" s="209" t="s">
        <v>1</v>
      </c>
      <c r="N185" s="210" t="s">
        <v>42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148</v>
      </c>
      <c r="AT185" s="213" t="s">
        <v>143</v>
      </c>
      <c r="AU185" s="213" t="s">
        <v>87</v>
      </c>
      <c r="AY185" s="16" t="s">
        <v>140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148</v>
      </c>
      <c r="BM185" s="213" t="s">
        <v>270</v>
      </c>
    </row>
    <row r="186" spans="1:65" s="2" customFormat="1" ht="29.25">
      <c r="A186" s="33"/>
      <c r="B186" s="34"/>
      <c r="C186" s="35"/>
      <c r="D186" s="215" t="s">
        <v>150</v>
      </c>
      <c r="E186" s="35"/>
      <c r="F186" s="216" t="s">
        <v>271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87</v>
      </c>
    </row>
    <row r="187" spans="1:65" s="13" customFormat="1" ht="11.25">
      <c r="B187" s="219"/>
      <c r="C187" s="220"/>
      <c r="D187" s="215" t="s">
        <v>157</v>
      </c>
      <c r="E187" s="221" t="s">
        <v>1</v>
      </c>
      <c r="F187" s="222" t="s">
        <v>272</v>
      </c>
      <c r="G187" s="220"/>
      <c r="H187" s="223">
        <v>39.185000000000002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157</v>
      </c>
      <c r="AU187" s="229" t="s">
        <v>87</v>
      </c>
      <c r="AV187" s="13" t="s">
        <v>87</v>
      </c>
      <c r="AW187" s="13" t="s">
        <v>34</v>
      </c>
      <c r="AX187" s="13" t="s">
        <v>85</v>
      </c>
      <c r="AY187" s="229" t="s">
        <v>140</v>
      </c>
    </row>
    <row r="188" spans="1:65" s="2" customFormat="1" ht="21.75" customHeight="1">
      <c r="A188" s="33"/>
      <c r="B188" s="34"/>
      <c r="C188" s="202" t="s">
        <v>273</v>
      </c>
      <c r="D188" s="202" t="s">
        <v>143</v>
      </c>
      <c r="E188" s="203" t="s">
        <v>274</v>
      </c>
      <c r="F188" s="204" t="s">
        <v>275</v>
      </c>
      <c r="G188" s="205" t="s">
        <v>179</v>
      </c>
      <c r="H188" s="206">
        <v>0.39</v>
      </c>
      <c r="I188" s="207"/>
      <c r="J188" s="208">
        <f>ROUND(I188*H188,2)</f>
        <v>0</v>
      </c>
      <c r="K188" s="204" t="s">
        <v>147</v>
      </c>
      <c r="L188" s="38"/>
      <c r="M188" s="209" t="s">
        <v>1</v>
      </c>
      <c r="N188" s="210" t="s">
        <v>42</v>
      </c>
      <c r="O188" s="70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148</v>
      </c>
      <c r="AT188" s="213" t="s">
        <v>143</v>
      </c>
      <c r="AU188" s="213" t="s">
        <v>87</v>
      </c>
      <c r="AY188" s="16" t="s">
        <v>140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148</v>
      </c>
      <c r="BM188" s="213" t="s">
        <v>276</v>
      </c>
    </row>
    <row r="189" spans="1:65" s="2" customFormat="1" ht="19.5">
      <c r="A189" s="33"/>
      <c r="B189" s="34"/>
      <c r="C189" s="35"/>
      <c r="D189" s="215" t="s">
        <v>150</v>
      </c>
      <c r="E189" s="35"/>
      <c r="F189" s="216" t="s">
        <v>277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150</v>
      </c>
      <c r="AU189" s="16" t="s">
        <v>87</v>
      </c>
    </row>
    <row r="190" spans="1:65" s="13" customFormat="1" ht="11.25">
      <c r="B190" s="219"/>
      <c r="C190" s="220"/>
      <c r="D190" s="215" t="s">
        <v>157</v>
      </c>
      <c r="E190" s="221" t="s">
        <v>1</v>
      </c>
      <c r="F190" s="222" t="s">
        <v>278</v>
      </c>
      <c r="G190" s="220"/>
      <c r="H190" s="223">
        <v>0.39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157</v>
      </c>
      <c r="AU190" s="229" t="s">
        <v>87</v>
      </c>
      <c r="AV190" s="13" t="s">
        <v>87</v>
      </c>
      <c r="AW190" s="13" t="s">
        <v>34</v>
      </c>
      <c r="AX190" s="13" t="s">
        <v>85</v>
      </c>
      <c r="AY190" s="229" t="s">
        <v>140</v>
      </c>
    </row>
    <row r="191" spans="1:65" s="2" customFormat="1" ht="21.75" customHeight="1">
      <c r="A191" s="33"/>
      <c r="B191" s="34"/>
      <c r="C191" s="202" t="s">
        <v>279</v>
      </c>
      <c r="D191" s="202" t="s">
        <v>143</v>
      </c>
      <c r="E191" s="203" t="s">
        <v>280</v>
      </c>
      <c r="F191" s="204" t="s">
        <v>281</v>
      </c>
      <c r="G191" s="205" t="s">
        <v>154</v>
      </c>
      <c r="H191" s="206">
        <v>2.6</v>
      </c>
      <c r="I191" s="207"/>
      <c r="J191" s="208">
        <f>ROUND(I191*H191,2)</f>
        <v>0</v>
      </c>
      <c r="K191" s="204" t="s">
        <v>147</v>
      </c>
      <c r="L191" s="38"/>
      <c r="M191" s="209" t="s">
        <v>1</v>
      </c>
      <c r="N191" s="210" t="s">
        <v>42</v>
      </c>
      <c r="O191" s="70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148</v>
      </c>
      <c r="AT191" s="213" t="s">
        <v>143</v>
      </c>
      <c r="AU191" s="213" t="s">
        <v>87</v>
      </c>
      <c r="AY191" s="16" t="s">
        <v>140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85</v>
      </c>
      <c r="BK191" s="214">
        <f>ROUND(I191*H191,2)</f>
        <v>0</v>
      </c>
      <c r="BL191" s="16" t="s">
        <v>148</v>
      </c>
      <c r="BM191" s="213" t="s">
        <v>282</v>
      </c>
    </row>
    <row r="192" spans="1:65" s="2" customFormat="1" ht="19.5">
      <c r="A192" s="33"/>
      <c r="B192" s="34"/>
      <c r="C192" s="35"/>
      <c r="D192" s="215" t="s">
        <v>150</v>
      </c>
      <c r="E192" s="35"/>
      <c r="F192" s="216" t="s">
        <v>283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87</v>
      </c>
    </row>
    <row r="193" spans="1:65" s="2" customFormat="1" ht="19.5">
      <c r="A193" s="33"/>
      <c r="B193" s="34"/>
      <c r="C193" s="35"/>
      <c r="D193" s="215" t="s">
        <v>199</v>
      </c>
      <c r="E193" s="35"/>
      <c r="F193" s="230" t="s">
        <v>284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199</v>
      </c>
      <c r="AU193" s="16" t="s">
        <v>87</v>
      </c>
    </row>
    <row r="194" spans="1:65" s="13" customFormat="1" ht="11.25">
      <c r="B194" s="219"/>
      <c r="C194" s="220"/>
      <c r="D194" s="215" t="s">
        <v>157</v>
      </c>
      <c r="E194" s="221" t="s">
        <v>1</v>
      </c>
      <c r="F194" s="222" t="s">
        <v>285</v>
      </c>
      <c r="G194" s="220"/>
      <c r="H194" s="223">
        <v>2.6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157</v>
      </c>
      <c r="AU194" s="229" t="s">
        <v>87</v>
      </c>
      <c r="AV194" s="13" t="s">
        <v>87</v>
      </c>
      <c r="AW194" s="13" t="s">
        <v>34</v>
      </c>
      <c r="AX194" s="13" t="s">
        <v>85</v>
      </c>
      <c r="AY194" s="229" t="s">
        <v>140</v>
      </c>
    </row>
    <row r="195" spans="1:65" s="2" customFormat="1" ht="21.75" customHeight="1">
      <c r="A195" s="33"/>
      <c r="B195" s="34"/>
      <c r="C195" s="202" t="s">
        <v>286</v>
      </c>
      <c r="D195" s="202" t="s">
        <v>143</v>
      </c>
      <c r="E195" s="203" t="s">
        <v>287</v>
      </c>
      <c r="F195" s="204" t="s">
        <v>288</v>
      </c>
      <c r="G195" s="205" t="s">
        <v>196</v>
      </c>
      <c r="H195" s="206">
        <v>24</v>
      </c>
      <c r="I195" s="207"/>
      <c r="J195" s="208">
        <f>ROUND(I195*H195,2)</f>
        <v>0</v>
      </c>
      <c r="K195" s="204" t="s">
        <v>147</v>
      </c>
      <c r="L195" s="38"/>
      <c r="M195" s="209" t="s">
        <v>1</v>
      </c>
      <c r="N195" s="210" t="s">
        <v>42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148</v>
      </c>
      <c r="AT195" s="213" t="s">
        <v>143</v>
      </c>
      <c r="AU195" s="213" t="s">
        <v>87</v>
      </c>
      <c r="AY195" s="16" t="s">
        <v>140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85</v>
      </c>
      <c r="BK195" s="214">
        <f>ROUND(I195*H195,2)</f>
        <v>0</v>
      </c>
      <c r="BL195" s="16" t="s">
        <v>148</v>
      </c>
      <c r="BM195" s="213" t="s">
        <v>289</v>
      </c>
    </row>
    <row r="196" spans="1:65" s="2" customFormat="1" ht="19.5">
      <c r="A196" s="33"/>
      <c r="B196" s="34"/>
      <c r="C196" s="35"/>
      <c r="D196" s="215" t="s">
        <v>150</v>
      </c>
      <c r="E196" s="35"/>
      <c r="F196" s="216" t="s">
        <v>290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150</v>
      </c>
      <c r="AU196" s="16" t="s">
        <v>87</v>
      </c>
    </row>
    <row r="197" spans="1:65" s="2" customFormat="1" ht="21.75" customHeight="1">
      <c r="A197" s="33"/>
      <c r="B197" s="34"/>
      <c r="C197" s="202" t="s">
        <v>291</v>
      </c>
      <c r="D197" s="202" t="s">
        <v>143</v>
      </c>
      <c r="E197" s="203" t="s">
        <v>292</v>
      </c>
      <c r="F197" s="204" t="s">
        <v>293</v>
      </c>
      <c r="G197" s="205" t="s">
        <v>196</v>
      </c>
      <c r="H197" s="206">
        <v>24</v>
      </c>
      <c r="I197" s="207"/>
      <c r="J197" s="208">
        <f>ROUND(I197*H197,2)</f>
        <v>0</v>
      </c>
      <c r="K197" s="204" t="s">
        <v>147</v>
      </c>
      <c r="L197" s="38"/>
      <c r="M197" s="209" t="s">
        <v>1</v>
      </c>
      <c r="N197" s="210" t="s">
        <v>42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148</v>
      </c>
      <c r="AT197" s="213" t="s">
        <v>143</v>
      </c>
      <c r="AU197" s="213" t="s">
        <v>87</v>
      </c>
      <c r="AY197" s="16" t="s">
        <v>140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148</v>
      </c>
      <c r="BM197" s="213" t="s">
        <v>294</v>
      </c>
    </row>
    <row r="198" spans="1:65" s="2" customFormat="1" ht="11.25">
      <c r="A198" s="33"/>
      <c r="B198" s="34"/>
      <c r="C198" s="35"/>
      <c r="D198" s="215" t="s">
        <v>150</v>
      </c>
      <c r="E198" s="35"/>
      <c r="F198" s="216" t="s">
        <v>293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150</v>
      </c>
      <c r="AU198" s="16" t="s">
        <v>87</v>
      </c>
    </row>
    <row r="199" spans="1:65" s="2" customFormat="1" ht="21.75" customHeight="1">
      <c r="A199" s="33"/>
      <c r="B199" s="34"/>
      <c r="C199" s="231" t="s">
        <v>295</v>
      </c>
      <c r="D199" s="231" t="s">
        <v>296</v>
      </c>
      <c r="E199" s="232" t="s">
        <v>297</v>
      </c>
      <c r="F199" s="233" t="s">
        <v>298</v>
      </c>
      <c r="G199" s="234" t="s">
        <v>146</v>
      </c>
      <c r="H199" s="235">
        <v>200</v>
      </c>
      <c r="I199" s="236"/>
      <c r="J199" s="237">
        <f>ROUND(I199*H199,2)</f>
        <v>0</v>
      </c>
      <c r="K199" s="233" t="s">
        <v>147</v>
      </c>
      <c r="L199" s="238"/>
      <c r="M199" s="239" t="s">
        <v>1</v>
      </c>
      <c r="N199" s="240" t="s">
        <v>42</v>
      </c>
      <c r="O199" s="70"/>
      <c r="P199" s="211">
        <f>O199*H199</f>
        <v>0</v>
      </c>
      <c r="Q199" s="211">
        <v>6.003E-2</v>
      </c>
      <c r="R199" s="211">
        <f>Q199*H199</f>
        <v>12.006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188</v>
      </c>
      <c r="AT199" s="213" t="s">
        <v>296</v>
      </c>
      <c r="AU199" s="213" t="s">
        <v>87</v>
      </c>
      <c r="AY199" s="16" t="s">
        <v>140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85</v>
      </c>
      <c r="BK199" s="214">
        <f>ROUND(I199*H199,2)</f>
        <v>0</v>
      </c>
      <c r="BL199" s="16" t="s">
        <v>148</v>
      </c>
      <c r="BM199" s="213" t="s">
        <v>299</v>
      </c>
    </row>
    <row r="200" spans="1:65" s="2" customFormat="1" ht="11.25">
      <c r="A200" s="33"/>
      <c r="B200" s="34"/>
      <c r="C200" s="35"/>
      <c r="D200" s="215" t="s">
        <v>150</v>
      </c>
      <c r="E200" s="35"/>
      <c r="F200" s="216" t="s">
        <v>298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150</v>
      </c>
      <c r="AU200" s="16" t="s">
        <v>87</v>
      </c>
    </row>
    <row r="201" spans="1:65" s="13" customFormat="1" ht="11.25">
      <c r="B201" s="219"/>
      <c r="C201" s="220"/>
      <c r="D201" s="215" t="s">
        <v>157</v>
      </c>
      <c r="E201" s="221" t="s">
        <v>1</v>
      </c>
      <c r="F201" s="222" t="s">
        <v>300</v>
      </c>
      <c r="G201" s="220"/>
      <c r="H201" s="223">
        <v>200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157</v>
      </c>
      <c r="AU201" s="229" t="s">
        <v>87</v>
      </c>
      <c r="AV201" s="13" t="s">
        <v>87</v>
      </c>
      <c r="AW201" s="13" t="s">
        <v>34</v>
      </c>
      <c r="AX201" s="13" t="s">
        <v>85</v>
      </c>
      <c r="AY201" s="229" t="s">
        <v>140</v>
      </c>
    </row>
    <row r="202" spans="1:65" s="2" customFormat="1" ht="21.75" customHeight="1">
      <c r="A202" s="33"/>
      <c r="B202" s="34"/>
      <c r="C202" s="231" t="s">
        <v>301</v>
      </c>
      <c r="D202" s="231" t="s">
        <v>296</v>
      </c>
      <c r="E202" s="232" t="s">
        <v>302</v>
      </c>
      <c r="F202" s="233" t="s">
        <v>303</v>
      </c>
      <c r="G202" s="234" t="s">
        <v>196</v>
      </c>
      <c r="H202" s="235">
        <v>4</v>
      </c>
      <c r="I202" s="236"/>
      <c r="J202" s="237">
        <f>ROUND(I202*H202,2)</f>
        <v>0</v>
      </c>
      <c r="K202" s="233" t="s">
        <v>147</v>
      </c>
      <c r="L202" s="238"/>
      <c r="M202" s="239" t="s">
        <v>1</v>
      </c>
      <c r="N202" s="240" t="s">
        <v>42</v>
      </c>
      <c r="O202" s="70"/>
      <c r="P202" s="211">
        <f>O202*H202</f>
        <v>0</v>
      </c>
      <c r="Q202" s="211">
        <v>0.32705000000000001</v>
      </c>
      <c r="R202" s="211">
        <f>Q202*H202</f>
        <v>1.3082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188</v>
      </c>
      <c r="AT202" s="213" t="s">
        <v>296</v>
      </c>
      <c r="AU202" s="213" t="s">
        <v>87</v>
      </c>
      <c r="AY202" s="16" t="s">
        <v>140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148</v>
      </c>
      <c r="BM202" s="213" t="s">
        <v>304</v>
      </c>
    </row>
    <row r="203" spans="1:65" s="2" customFormat="1" ht="11.25">
      <c r="A203" s="33"/>
      <c r="B203" s="34"/>
      <c r="C203" s="35"/>
      <c r="D203" s="215" t="s">
        <v>150</v>
      </c>
      <c r="E203" s="35"/>
      <c r="F203" s="216" t="s">
        <v>303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150</v>
      </c>
      <c r="AU203" s="16" t="s">
        <v>87</v>
      </c>
    </row>
    <row r="204" spans="1:65" s="2" customFormat="1" ht="21.75" customHeight="1">
      <c r="A204" s="33"/>
      <c r="B204" s="34"/>
      <c r="C204" s="231" t="s">
        <v>305</v>
      </c>
      <c r="D204" s="231" t="s">
        <v>296</v>
      </c>
      <c r="E204" s="232" t="s">
        <v>306</v>
      </c>
      <c r="F204" s="233" t="s">
        <v>307</v>
      </c>
      <c r="G204" s="234" t="s">
        <v>196</v>
      </c>
      <c r="H204" s="235">
        <v>22</v>
      </c>
      <c r="I204" s="236"/>
      <c r="J204" s="237">
        <f>ROUND(I204*H204,2)</f>
        <v>0</v>
      </c>
      <c r="K204" s="233" t="s">
        <v>147</v>
      </c>
      <c r="L204" s="238"/>
      <c r="M204" s="239" t="s">
        <v>1</v>
      </c>
      <c r="N204" s="240" t="s">
        <v>42</v>
      </c>
      <c r="O204" s="70"/>
      <c r="P204" s="211">
        <f>O204*H204</f>
        <v>0</v>
      </c>
      <c r="Q204" s="211">
        <v>0.32705000000000001</v>
      </c>
      <c r="R204" s="211">
        <f>Q204*H204</f>
        <v>7.1951000000000001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188</v>
      </c>
      <c r="AT204" s="213" t="s">
        <v>296</v>
      </c>
      <c r="AU204" s="213" t="s">
        <v>87</v>
      </c>
      <c r="AY204" s="16" t="s">
        <v>140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148</v>
      </c>
      <c r="BM204" s="213" t="s">
        <v>308</v>
      </c>
    </row>
    <row r="205" spans="1:65" s="2" customFormat="1" ht="11.25">
      <c r="A205" s="33"/>
      <c r="B205" s="34"/>
      <c r="C205" s="35"/>
      <c r="D205" s="215" t="s">
        <v>150</v>
      </c>
      <c r="E205" s="35"/>
      <c r="F205" s="216" t="s">
        <v>303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150</v>
      </c>
      <c r="AU205" s="16" t="s">
        <v>87</v>
      </c>
    </row>
    <row r="206" spans="1:65" s="2" customFormat="1" ht="21.75" customHeight="1">
      <c r="A206" s="33"/>
      <c r="B206" s="34"/>
      <c r="C206" s="231" t="s">
        <v>309</v>
      </c>
      <c r="D206" s="231" t="s">
        <v>296</v>
      </c>
      <c r="E206" s="232" t="s">
        <v>310</v>
      </c>
      <c r="F206" s="233" t="s">
        <v>311</v>
      </c>
      <c r="G206" s="234" t="s">
        <v>312</v>
      </c>
      <c r="H206" s="235">
        <v>208.774</v>
      </c>
      <c r="I206" s="236"/>
      <c r="J206" s="237">
        <f>ROUND(I206*H206,2)</f>
        <v>0</v>
      </c>
      <c r="K206" s="233" t="s">
        <v>147</v>
      </c>
      <c r="L206" s="238"/>
      <c r="M206" s="239" t="s">
        <v>1</v>
      </c>
      <c r="N206" s="240" t="s">
        <v>42</v>
      </c>
      <c r="O206" s="70"/>
      <c r="P206" s="211">
        <f>O206*H206</f>
        <v>0</v>
      </c>
      <c r="Q206" s="211">
        <v>1</v>
      </c>
      <c r="R206" s="211">
        <f>Q206*H206</f>
        <v>208.774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188</v>
      </c>
      <c r="AT206" s="213" t="s">
        <v>296</v>
      </c>
      <c r="AU206" s="213" t="s">
        <v>87</v>
      </c>
      <c r="AY206" s="16" t="s">
        <v>140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148</v>
      </c>
      <c r="BM206" s="213" t="s">
        <v>313</v>
      </c>
    </row>
    <row r="207" spans="1:65" s="2" customFormat="1" ht="11.25">
      <c r="A207" s="33"/>
      <c r="B207" s="34"/>
      <c r="C207" s="35"/>
      <c r="D207" s="215" t="s">
        <v>150</v>
      </c>
      <c r="E207" s="35"/>
      <c r="F207" s="216" t="s">
        <v>311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150</v>
      </c>
      <c r="AU207" s="16" t="s">
        <v>87</v>
      </c>
    </row>
    <row r="208" spans="1:65" s="13" customFormat="1" ht="11.25">
      <c r="B208" s="219"/>
      <c r="C208" s="220"/>
      <c r="D208" s="215" t="s">
        <v>157</v>
      </c>
      <c r="E208" s="221" t="s">
        <v>1</v>
      </c>
      <c r="F208" s="222" t="s">
        <v>314</v>
      </c>
      <c r="G208" s="220"/>
      <c r="H208" s="223">
        <v>208.774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157</v>
      </c>
      <c r="AU208" s="229" t="s">
        <v>87</v>
      </c>
      <c r="AV208" s="13" t="s">
        <v>87</v>
      </c>
      <c r="AW208" s="13" t="s">
        <v>34</v>
      </c>
      <c r="AX208" s="13" t="s">
        <v>85</v>
      </c>
      <c r="AY208" s="229" t="s">
        <v>140</v>
      </c>
    </row>
    <row r="209" spans="1:65" s="2" customFormat="1" ht="21.75" customHeight="1">
      <c r="A209" s="33"/>
      <c r="B209" s="34"/>
      <c r="C209" s="231" t="s">
        <v>315</v>
      </c>
      <c r="D209" s="231" t="s">
        <v>296</v>
      </c>
      <c r="E209" s="232" t="s">
        <v>316</v>
      </c>
      <c r="F209" s="233" t="s">
        <v>317</v>
      </c>
      <c r="G209" s="234" t="s">
        <v>312</v>
      </c>
      <c r="H209" s="235">
        <v>0.70199999999999996</v>
      </c>
      <c r="I209" s="236"/>
      <c r="J209" s="237">
        <f>ROUND(I209*H209,2)</f>
        <v>0</v>
      </c>
      <c r="K209" s="233" t="s">
        <v>147</v>
      </c>
      <c r="L209" s="238"/>
      <c r="M209" s="239" t="s">
        <v>1</v>
      </c>
      <c r="N209" s="240" t="s">
        <v>42</v>
      </c>
      <c r="O209" s="70"/>
      <c r="P209" s="211">
        <f>O209*H209</f>
        <v>0</v>
      </c>
      <c r="Q209" s="211">
        <v>1</v>
      </c>
      <c r="R209" s="211">
        <f>Q209*H209</f>
        <v>0.70199999999999996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188</v>
      </c>
      <c r="AT209" s="213" t="s">
        <v>296</v>
      </c>
      <c r="AU209" s="213" t="s">
        <v>87</v>
      </c>
      <c r="AY209" s="16" t="s">
        <v>140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85</v>
      </c>
      <c r="BK209" s="214">
        <f>ROUND(I209*H209,2)</f>
        <v>0</v>
      </c>
      <c r="BL209" s="16" t="s">
        <v>148</v>
      </c>
      <c r="BM209" s="213" t="s">
        <v>318</v>
      </c>
    </row>
    <row r="210" spans="1:65" s="2" customFormat="1" ht="11.25">
      <c r="A210" s="33"/>
      <c r="B210" s="34"/>
      <c r="C210" s="35"/>
      <c r="D210" s="215" t="s">
        <v>150</v>
      </c>
      <c r="E210" s="35"/>
      <c r="F210" s="216" t="s">
        <v>317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150</v>
      </c>
      <c r="AU210" s="16" t="s">
        <v>87</v>
      </c>
    </row>
    <row r="211" spans="1:65" s="13" customFormat="1" ht="11.25">
      <c r="B211" s="219"/>
      <c r="C211" s="220"/>
      <c r="D211" s="215" t="s">
        <v>157</v>
      </c>
      <c r="E211" s="221" t="s">
        <v>1</v>
      </c>
      <c r="F211" s="222" t="s">
        <v>319</v>
      </c>
      <c r="G211" s="220"/>
      <c r="H211" s="223">
        <v>0.70199999999999996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157</v>
      </c>
      <c r="AU211" s="229" t="s">
        <v>87</v>
      </c>
      <c r="AV211" s="13" t="s">
        <v>87</v>
      </c>
      <c r="AW211" s="13" t="s">
        <v>34</v>
      </c>
      <c r="AX211" s="13" t="s">
        <v>85</v>
      </c>
      <c r="AY211" s="229" t="s">
        <v>140</v>
      </c>
    </row>
    <row r="212" spans="1:65" s="2" customFormat="1" ht="21.75" customHeight="1">
      <c r="A212" s="33"/>
      <c r="B212" s="34"/>
      <c r="C212" s="231" t="s">
        <v>320</v>
      </c>
      <c r="D212" s="231" t="s">
        <v>296</v>
      </c>
      <c r="E212" s="232" t="s">
        <v>321</v>
      </c>
      <c r="F212" s="233" t="s">
        <v>322</v>
      </c>
      <c r="G212" s="234" t="s">
        <v>179</v>
      </c>
      <c r="H212" s="235">
        <v>1.5620000000000001</v>
      </c>
      <c r="I212" s="236"/>
      <c r="J212" s="237">
        <f>ROUND(I212*H212,2)</f>
        <v>0</v>
      </c>
      <c r="K212" s="233" t="s">
        <v>147</v>
      </c>
      <c r="L212" s="238"/>
      <c r="M212" s="239" t="s">
        <v>1</v>
      </c>
      <c r="N212" s="240" t="s">
        <v>42</v>
      </c>
      <c r="O212" s="70"/>
      <c r="P212" s="211">
        <f>O212*H212</f>
        <v>0</v>
      </c>
      <c r="Q212" s="211">
        <v>2.4289999999999998</v>
      </c>
      <c r="R212" s="211">
        <f>Q212*H212</f>
        <v>3.794098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188</v>
      </c>
      <c r="AT212" s="213" t="s">
        <v>296</v>
      </c>
      <c r="AU212" s="213" t="s">
        <v>87</v>
      </c>
      <c r="AY212" s="16" t="s">
        <v>140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85</v>
      </c>
      <c r="BK212" s="214">
        <f>ROUND(I212*H212,2)</f>
        <v>0</v>
      </c>
      <c r="BL212" s="16" t="s">
        <v>148</v>
      </c>
      <c r="BM212" s="213" t="s">
        <v>323</v>
      </c>
    </row>
    <row r="213" spans="1:65" s="2" customFormat="1" ht="11.25">
      <c r="A213" s="33"/>
      <c r="B213" s="34"/>
      <c r="C213" s="35"/>
      <c r="D213" s="215" t="s">
        <v>150</v>
      </c>
      <c r="E213" s="35"/>
      <c r="F213" s="216" t="s">
        <v>322</v>
      </c>
      <c r="G213" s="35"/>
      <c r="H213" s="35"/>
      <c r="I213" s="114"/>
      <c r="J213" s="35"/>
      <c r="K213" s="35"/>
      <c r="L213" s="38"/>
      <c r="M213" s="217"/>
      <c r="N213" s="21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150</v>
      </c>
      <c r="AU213" s="16" t="s">
        <v>87</v>
      </c>
    </row>
    <row r="214" spans="1:65" s="13" customFormat="1" ht="11.25">
      <c r="B214" s="219"/>
      <c r="C214" s="220"/>
      <c r="D214" s="215" t="s">
        <v>157</v>
      </c>
      <c r="E214" s="221" t="s">
        <v>1</v>
      </c>
      <c r="F214" s="222" t="s">
        <v>324</v>
      </c>
      <c r="G214" s="220"/>
      <c r="H214" s="223">
        <v>1.5620000000000001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157</v>
      </c>
      <c r="AU214" s="229" t="s">
        <v>87</v>
      </c>
      <c r="AV214" s="13" t="s">
        <v>87</v>
      </c>
      <c r="AW214" s="13" t="s">
        <v>34</v>
      </c>
      <c r="AX214" s="13" t="s">
        <v>85</v>
      </c>
      <c r="AY214" s="229" t="s">
        <v>140</v>
      </c>
    </row>
    <row r="215" spans="1:65" s="2" customFormat="1" ht="21.75" customHeight="1">
      <c r="A215" s="33"/>
      <c r="B215" s="34"/>
      <c r="C215" s="231" t="s">
        <v>325</v>
      </c>
      <c r="D215" s="231" t="s">
        <v>296</v>
      </c>
      <c r="E215" s="232" t="s">
        <v>326</v>
      </c>
      <c r="F215" s="233" t="s">
        <v>327</v>
      </c>
      <c r="G215" s="234" t="s">
        <v>196</v>
      </c>
      <c r="H215" s="235">
        <v>1</v>
      </c>
      <c r="I215" s="236"/>
      <c r="J215" s="237">
        <f>ROUND(I215*H215,2)</f>
        <v>0</v>
      </c>
      <c r="K215" s="233" t="s">
        <v>147</v>
      </c>
      <c r="L215" s="238"/>
      <c r="M215" s="239" t="s">
        <v>1</v>
      </c>
      <c r="N215" s="240" t="s">
        <v>42</v>
      </c>
      <c r="O215" s="70"/>
      <c r="P215" s="211">
        <f>O215*H215</f>
        <v>0</v>
      </c>
      <c r="Q215" s="211">
        <v>18.8</v>
      </c>
      <c r="R215" s="211">
        <f>Q215*H215</f>
        <v>18.8</v>
      </c>
      <c r="S215" s="211">
        <v>0</v>
      </c>
      <c r="T215" s="21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188</v>
      </c>
      <c r="AT215" s="213" t="s">
        <v>296</v>
      </c>
      <c r="AU215" s="213" t="s">
        <v>87</v>
      </c>
      <c r="AY215" s="16" t="s">
        <v>140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85</v>
      </c>
      <c r="BK215" s="214">
        <f>ROUND(I215*H215,2)</f>
        <v>0</v>
      </c>
      <c r="BL215" s="16" t="s">
        <v>148</v>
      </c>
      <c r="BM215" s="213" t="s">
        <v>328</v>
      </c>
    </row>
    <row r="216" spans="1:65" s="2" customFormat="1" ht="11.25">
      <c r="A216" s="33"/>
      <c r="B216" s="34"/>
      <c r="C216" s="35"/>
      <c r="D216" s="215" t="s">
        <v>150</v>
      </c>
      <c r="E216" s="35"/>
      <c r="F216" s="216" t="s">
        <v>327</v>
      </c>
      <c r="G216" s="35"/>
      <c r="H216" s="35"/>
      <c r="I216" s="114"/>
      <c r="J216" s="35"/>
      <c r="K216" s="35"/>
      <c r="L216" s="38"/>
      <c r="M216" s="217"/>
      <c r="N216" s="218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150</v>
      </c>
      <c r="AU216" s="16" t="s">
        <v>87</v>
      </c>
    </row>
    <row r="217" spans="1:65" s="2" customFormat="1" ht="21.75" customHeight="1">
      <c r="A217" s="33"/>
      <c r="B217" s="34"/>
      <c r="C217" s="231" t="s">
        <v>329</v>
      </c>
      <c r="D217" s="231" t="s">
        <v>296</v>
      </c>
      <c r="E217" s="232" t="s">
        <v>330</v>
      </c>
      <c r="F217" s="233" t="s">
        <v>331</v>
      </c>
      <c r="G217" s="234" t="s">
        <v>312</v>
      </c>
      <c r="H217" s="235">
        <v>6.5830000000000002</v>
      </c>
      <c r="I217" s="236"/>
      <c r="J217" s="237">
        <f>ROUND(I217*H217,2)</f>
        <v>0</v>
      </c>
      <c r="K217" s="233" t="s">
        <v>147</v>
      </c>
      <c r="L217" s="238"/>
      <c r="M217" s="239" t="s">
        <v>1</v>
      </c>
      <c r="N217" s="240" t="s">
        <v>42</v>
      </c>
      <c r="O217" s="70"/>
      <c r="P217" s="211">
        <f>O217*H217</f>
        <v>0</v>
      </c>
      <c r="Q217" s="211">
        <v>1</v>
      </c>
      <c r="R217" s="211">
        <f>Q217*H217</f>
        <v>6.5830000000000002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188</v>
      </c>
      <c r="AT217" s="213" t="s">
        <v>296</v>
      </c>
      <c r="AU217" s="213" t="s">
        <v>87</v>
      </c>
      <c r="AY217" s="16" t="s">
        <v>140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85</v>
      </c>
      <c r="BK217" s="214">
        <f>ROUND(I217*H217,2)</f>
        <v>0</v>
      </c>
      <c r="BL217" s="16" t="s">
        <v>148</v>
      </c>
      <c r="BM217" s="213" t="s">
        <v>332</v>
      </c>
    </row>
    <row r="218" spans="1:65" s="2" customFormat="1" ht="11.25">
      <c r="A218" s="33"/>
      <c r="B218" s="34"/>
      <c r="C218" s="35"/>
      <c r="D218" s="215" t="s">
        <v>150</v>
      </c>
      <c r="E218" s="35"/>
      <c r="F218" s="216" t="s">
        <v>331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87</v>
      </c>
    </row>
    <row r="219" spans="1:65" s="2" customFormat="1" ht="21.75" customHeight="1">
      <c r="A219" s="33"/>
      <c r="B219" s="34"/>
      <c r="C219" s="231" t="s">
        <v>333</v>
      </c>
      <c r="D219" s="231" t="s">
        <v>296</v>
      </c>
      <c r="E219" s="232" t="s">
        <v>334</v>
      </c>
      <c r="F219" s="233" t="s">
        <v>335</v>
      </c>
      <c r="G219" s="234" t="s">
        <v>312</v>
      </c>
      <c r="H219" s="235">
        <v>6.5830000000000002</v>
      </c>
      <c r="I219" s="236"/>
      <c r="J219" s="237">
        <f>ROUND(I219*H219,2)</f>
        <v>0</v>
      </c>
      <c r="K219" s="233" t="s">
        <v>147</v>
      </c>
      <c r="L219" s="238"/>
      <c r="M219" s="239" t="s">
        <v>1</v>
      </c>
      <c r="N219" s="240" t="s">
        <v>42</v>
      </c>
      <c r="O219" s="70"/>
      <c r="P219" s="211">
        <f>O219*H219</f>
        <v>0</v>
      </c>
      <c r="Q219" s="211">
        <v>1</v>
      </c>
      <c r="R219" s="211">
        <f>Q219*H219</f>
        <v>6.5830000000000002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188</v>
      </c>
      <c r="AT219" s="213" t="s">
        <v>296</v>
      </c>
      <c r="AU219" s="213" t="s">
        <v>87</v>
      </c>
      <c r="AY219" s="16" t="s">
        <v>140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85</v>
      </c>
      <c r="BK219" s="214">
        <f>ROUND(I219*H219,2)</f>
        <v>0</v>
      </c>
      <c r="BL219" s="16" t="s">
        <v>148</v>
      </c>
      <c r="BM219" s="213" t="s">
        <v>336</v>
      </c>
    </row>
    <row r="220" spans="1:65" s="2" customFormat="1" ht="11.25">
      <c r="A220" s="33"/>
      <c r="B220" s="34"/>
      <c r="C220" s="35"/>
      <c r="D220" s="215" t="s">
        <v>150</v>
      </c>
      <c r="E220" s="35"/>
      <c r="F220" s="216" t="s">
        <v>335</v>
      </c>
      <c r="G220" s="35"/>
      <c r="H220" s="35"/>
      <c r="I220" s="114"/>
      <c r="J220" s="35"/>
      <c r="K220" s="35"/>
      <c r="L220" s="38"/>
      <c r="M220" s="217"/>
      <c r="N220" s="21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150</v>
      </c>
      <c r="AU220" s="16" t="s">
        <v>87</v>
      </c>
    </row>
    <row r="221" spans="1:65" s="2" customFormat="1" ht="21.75" customHeight="1">
      <c r="A221" s="33"/>
      <c r="B221" s="34"/>
      <c r="C221" s="231" t="s">
        <v>337</v>
      </c>
      <c r="D221" s="231" t="s">
        <v>296</v>
      </c>
      <c r="E221" s="232" t="s">
        <v>338</v>
      </c>
      <c r="F221" s="233" t="s">
        <v>339</v>
      </c>
      <c r="G221" s="234" t="s">
        <v>312</v>
      </c>
      <c r="H221" s="235">
        <v>5.6429999999999998</v>
      </c>
      <c r="I221" s="236"/>
      <c r="J221" s="237">
        <f>ROUND(I221*H221,2)</f>
        <v>0</v>
      </c>
      <c r="K221" s="233" t="s">
        <v>147</v>
      </c>
      <c r="L221" s="238"/>
      <c r="M221" s="239" t="s">
        <v>1</v>
      </c>
      <c r="N221" s="240" t="s">
        <v>42</v>
      </c>
      <c r="O221" s="70"/>
      <c r="P221" s="211">
        <f>O221*H221</f>
        <v>0</v>
      </c>
      <c r="Q221" s="211">
        <v>1</v>
      </c>
      <c r="R221" s="211">
        <f>Q221*H221</f>
        <v>5.6429999999999998</v>
      </c>
      <c r="S221" s="211">
        <v>0</v>
      </c>
      <c r="T221" s="21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3" t="s">
        <v>188</v>
      </c>
      <c r="AT221" s="213" t="s">
        <v>296</v>
      </c>
      <c r="AU221" s="213" t="s">
        <v>87</v>
      </c>
      <c r="AY221" s="16" t="s">
        <v>140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6" t="s">
        <v>85</v>
      </c>
      <c r="BK221" s="214">
        <f>ROUND(I221*H221,2)</f>
        <v>0</v>
      </c>
      <c r="BL221" s="16" t="s">
        <v>148</v>
      </c>
      <c r="BM221" s="213" t="s">
        <v>340</v>
      </c>
    </row>
    <row r="222" spans="1:65" s="2" customFormat="1" ht="11.25">
      <c r="A222" s="33"/>
      <c r="B222" s="34"/>
      <c r="C222" s="35"/>
      <c r="D222" s="215" t="s">
        <v>150</v>
      </c>
      <c r="E222" s="35"/>
      <c r="F222" s="216" t="s">
        <v>339</v>
      </c>
      <c r="G222" s="35"/>
      <c r="H222" s="35"/>
      <c r="I222" s="114"/>
      <c r="J222" s="35"/>
      <c r="K222" s="35"/>
      <c r="L222" s="38"/>
      <c r="M222" s="217"/>
      <c r="N222" s="218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150</v>
      </c>
      <c r="AU222" s="16" t="s">
        <v>87</v>
      </c>
    </row>
    <row r="223" spans="1:65" s="2" customFormat="1" ht="21.75" customHeight="1">
      <c r="A223" s="33"/>
      <c r="B223" s="34"/>
      <c r="C223" s="231" t="s">
        <v>341</v>
      </c>
      <c r="D223" s="231" t="s">
        <v>296</v>
      </c>
      <c r="E223" s="232" t="s">
        <v>342</v>
      </c>
      <c r="F223" s="233" t="s">
        <v>343</v>
      </c>
      <c r="G223" s="234" t="s">
        <v>146</v>
      </c>
      <c r="H223" s="235">
        <v>32</v>
      </c>
      <c r="I223" s="236"/>
      <c r="J223" s="237">
        <f>ROUND(I223*H223,2)</f>
        <v>0</v>
      </c>
      <c r="K223" s="233" t="s">
        <v>147</v>
      </c>
      <c r="L223" s="238"/>
      <c r="M223" s="239" t="s">
        <v>1</v>
      </c>
      <c r="N223" s="240" t="s">
        <v>42</v>
      </c>
      <c r="O223" s="70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188</v>
      </c>
      <c r="AT223" s="213" t="s">
        <v>296</v>
      </c>
      <c r="AU223" s="213" t="s">
        <v>87</v>
      </c>
      <c r="AY223" s="16" t="s">
        <v>140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85</v>
      </c>
      <c r="BK223" s="214">
        <f>ROUND(I223*H223,2)</f>
        <v>0</v>
      </c>
      <c r="BL223" s="16" t="s">
        <v>148</v>
      </c>
      <c r="BM223" s="213" t="s">
        <v>344</v>
      </c>
    </row>
    <row r="224" spans="1:65" s="2" customFormat="1" ht="11.25">
      <c r="A224" s="33"/>
      <c r="B224" s="34"/>
      <c r="C224" s="35"/>
      <c r="D224" s="215" t="s">
        <v>150</v>
      </c>
      <c r="E224" s="35"/>
      <c r="F224" s="216" t="s">
        <v>343</v>
      </c>
      <c r="G224" s="35"/>
      <c r="H224" s="35"/>
      <c r="I224" s="114"/>
      <c r="J224" s="35"/>
      <c r="K224" s="35"/>
      <c r="L224" s="38"/>
      <c r="M224" s="217"/>
      <c r="N224" s="218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150</v>
      </c>
      <c r="AU224" s="16" t="s">
        <v>87</v>
      </c>
    </row>
    <row r="225" spans="1:65" s="2" customFormat="1" ht="21.75" customHeight="1">
      <c r="A225" s="33"/>
      <c r="B225" s="34"/>
      <c r="C225" s="231" t="s">
        <v>345</v>
      </c>
      <c r="D225" s="231" t="s">
        <v>296</v>
      </c>
      <c r="E225" s="232" t="s">
        <v>346</v>
      </c>
      <c r="F225" s="233" t="s">
        <v>347</v>
      </c>
      <c r="G225" s="234" t="s">
        <v>196</v>
      </c>
      <c r="H225" s="235">
        <v>2</v>
      </c>
      <c r="I225" s="236"/>
      <c r="J225" s="237">
        <f>ROUND(I225*H225,2)</f>
        <v>0</v>
      </c>
      <c r="K225" s="233" t="s">
        <v>147</v>
      </c>
      <c r="L225" s="238"/>
      <c r="M225" s="239" t="s">
        <v>1</v>
      </c>
      <c r="N225" s="240" t="s">
        <v>42</v>
      </c>
      <c r="O225" s="70"/>
      <c r="P225" s="211">
        <f>O225*H225</f>
        <v>0</v>
      </c>
      <c r="Q225" s="211">
        <v>5.8999999999999997E-2</v>
      </c>
      <c r="R225" s="211">
        <f>Q225*H225</f>
        <v>0.11799999999999999</v>
      </c>
      <c r="S225" s="211">
        <v>0</v>
      </c>
      <c r="T225" s="21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3" t="s">
        <v>188</v>
      </c>
      <c r="AT225" s="213" t="s">
        <v>296</v>
      </c>
      <c r="AU225" s="213" t="s">
        <v>87</v>
      </c>
      <c r="AY225" s="16" t="s">
        <v>140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85</v>
      </c>
      <c r="BK225" s="214">
        <f>ROUND(I225*H225,2)</f>
        <v>0</v>
      </c>
      <c r="BL225" s="16" t="s">
        <v>148</v>
      </c>
      <c r="BM225" s="213" t="s">
        <v>348</v>
      </c>
    </row>
    <row r="226" spans="1:65" s="2" customFormat="1" ht="11.25">
      <c r="A226" s="33"/>
      <c r="B226" s="34"/>
      <c r="C226" s="35"/>
      <c r="D226" s="215" t="s">
        <v>150</v>
      </c>
      <c r="E226" s="35"/>
      <c r="F226" s="216" t="s">
        <v>347</v>
      </c>
      <c r="G226" s="35"/>
      <c r="H226" s="35"/>
      <c r="I226" s="114"/>
      <c r="J226" s="35"/>
      <c r="K226" s="35"/>
      <c r="L226" s="38"/>
      <c r="M226" s="217"/>
      <c r="N226" s="218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150</v>
      </c>
      <c r="AU226" s="16" t="s">
        <v>87</v>
      </c>
    </row>
    <row r="227" spans="1:65" s="2" customFormat="1" ht="21.75" customHeight="1">
      <c r="A227" s="33"/>
      <c r="B227" s="34"/>
      <c r="C227" s="231" t="s">
        <v>349</v>
      </c>
      <c r="D227" s="231" t="s">
        <v>296</v>
      </c>
      <c r="E227" s="232" t="s">
        <v>321</v>
      </c>
      <c r="F227" s="233" t="s">
        <v>322</v>
      </c>
      <c r="G227" s="234" t="s">
        <v>179</v>
      </c>
      <c r="H227" s="235">
        <v>7.1999999999999995E-2</v>
      </c>
      <c r="I227" s="236"/>
      <c r="J227" s="237">
        <f>ROUND(I227*H227,2)</f>
        <v>0</v>
      </c>
      <c r="K227" s="233" t="s">
        <v>147</v>
      </c>
      <c r="L227" s="238"/>
      <c r="M227" s="239" t="s">
        <v>1</v>
      </c>
      <c r="N227" s="240" t="s">
        <v>42</v>
      </c>
      <c r="O227" s="70"/>
      <c r="P227" s="211">
        <f>O227*H227</f>
        <v>0</v>
      </c>
      <c r="Q227" s="211">
        <v>2.4289999999999998</v>
      </c>
      <c r="R227" s="211">
        <f>Q227*H227</f>
        <v>0.17488799999999999</v>
      </c>
      <c r="S227" s="211">
        <v>0</v>
      </c>
      <c r="T227" s="21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3" t="s">
        <v>188</v>
      </c>
      <c r="AT227" s="213" t="s">
        <v>296</v>
      </c>
      <c r="AU227" s="213" t="s">
        <v>87</v>
      </c>
      <c r="AY227" s="16" t="s">
        <v>140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85</v>
      </c>
      <c r="BK227" s="214">
        <f>ROUND(I227*H227,2)</f>
        <v>0</v>
      </c>
      <c r="BL227" s="16" t="s">
        <v>148</v>
      </c>
      <c r="BM227" s="213" t="s">
        <v>350</v>
      </c>
    </row>
    <row r="228" spans="1:65" s="2" customFormat="1" ht="11.25">
      <c r="A228" s="33"/>
      <c r="B228" s="34"/>
      <c r="C228" s="35"/>
      <c r="D228" s="215" t="s">
        <v>150</v>
      </c>
      <c r="E228" s="35"/>
      <c r="F228" s="216" t="s">
        <v>322</v>
      </c>
      <c r="G228" s="35"/>
      <c r="H228" s="35"/>
      <c r="I228" s="114"/>
      <c r="J228" s="35"/>
      <c r="K228" s="35"/>
      <c r="L228" s="38"/>
      <c r="M228" s="217"/>
      <c r="N228" s="218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150</v>
      </c>
      <c r="AU228" s="16" t="s">
        <v>87</v>
      </c>
    </row>
    <row r="229" spans="1:65" s="13" customFormat="1" ht="11.25">
      <c r="B229" s="219"/>
      <c r="C229" s="220"/>
      <c r="D229" s="215" t="s">
        <v>157</v>
      </c>
      <c r="E229" s="221" t="s">
        <v>1</v>
      </c>
      <c r="F229" s="222" t="s">
        <v>351</v>
      </c>
      <c r="G229" s="220"/>
      <c r="H229" s="223">
        <v>7.1999999999999995E-2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157</v>
      </c>
      <c r="AU229" s="229" t="s">
        <v>87</v>
      </c>
      <c r="AV229" s="13" t="s">
        <v>87</v>
      </c>
      <c r="AW229" s="13" t="s">
        <v>34</v>
      </c>
      <c r="AX229" s="13" t="s">
        <v>85</v>
      </c>
      <c r="AY229" s="229" t="s">
        <v>140</v>
      </c>
    </row>
    <row r="230" spans="1:65" s="2" customFormat="1" ht="21.75" customHeight="1">
      <c r="A230" s="33"/>
      <c r="B230" s="34"/>
      <c r="C230" s="231" t="s">
        <v>352</v>
      </c>
      <c r="D230" s="231" t="s">
        <v>296</v>
      </c>
      <c r="E230" s="232" t="s">
        <v>353</v>
      </c>
      <c r="F230" s="233" t="s">
        <v>354</v>
      </c>
      <c r="G230" s="234" t="s">
        <v>196</v>
      </c>
      <c r="H230" s="235">
        <v>292</v>
      </c>
      <c r="I230" s="236"/>
      <c r="J230" s="237">
        <f>ROUND(I230*H230,2)</f>
        <v>0</v>
      </c>
      <c r="K230" s="233" t="s">
        <v>147</v>
      </c>
      <c r="L230" s="238"/>
      <c r="M230" s="239" t="s">
        <v>1</v>
      </c>
      <c r="N230" s="240" t="s">
        <v>42</v>
      </c>
      <c r="O230" s="70"/>
      <c r="P230" s="211">
        <f>O230*H230</f>
        <v>0</v>
      </c>
      <c r="Q230" s="211">
        <v>1.8000000000000001E-4</v>
      </c>
      <c r="R230" s="211">
        <f>Q230*H230</f>
        <v>5.2560000000000003E-2</v>
      </c>
      <c r="S230" s="211">
        <v>0</v>
      </c>
      <c r="T230" s="21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188</v>
      </c>
      <c r="AT230" s="213" t="s">
        <v>296</v>
      </c>
      <c r="AU230" s="213" t="s">
        <v>87</v>
      </c>
      <c r="AY230" s="16" t="s">
        <v>140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85</v>
      </c>
      <c r="BK230" s="214">
        <f>ROUND(I230*H230,2)</f>
        <v>0</v>
      </c>
      <c r="BL230" s="16" t="s">
        <v>148</v>
      </c>
      <c r="BM230" s="213" t="s">
        <v>355</v>
      </c>
    </row>
    <row r="231" spans="1:65" s="2" customFormat="1" ht="11.25">
      <c r="A231" s="33"/>
      <c r="B231" s="34"/>
      <c r="C231" s="35"/>
      <c r="D231" s="215" t="s">
        <v>150</v>
      </c>
      <c r="E231" s="35"/>
      <c r="F231" s="216" t="s">
        <v>354</v>
      </c>
      <c r="G231" s="35"/>
      <c r="H231" s="35"/>
      <c r="I231" s="114"/>
      <c r="J231" s="35"/>
      <c r="K231" s="35"/>
      <c r="L231" s="38"/>
      <c r="M231" s="217"/>
      <c r="N231" s="218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150</v>
      </c>
      <c r="AU231" s="16" t="s">
        <v>87</v>
      </c>
    </row>
    <row r="232" spans="1:65" s="12" customFormat="1" ht="25.9" customHeight="1">
      <c r="B232" s="186"/>
      <c r="C232" s="187"/>
      <c r="D232" s="188" t="s">
        <v>76</v>
      </c>
      <c r="E232" s="189" t="s">
        <v>356</v>
      </c>
      <c r="F232" s="189" t="s">
        <v>357</v>
      </c>
      <c r="G232" s="187"/>
      <c r="H232" s="187"/>
      <c r="I232" s="190"/>
      <c r="J232" s="191">
        <f>BK232</f>
        <v>0</v>
      </c>
      <c r="K232" s="187"/>
      <c r="L232" s="192"/>
      <c r="M232" s="193"/>
      <c r="N232" s="194"/>
      <c r="O232" s="194"/>
      <c r="P232" s="195">
        <f>SUM(P233:P272)</f>
        <v>0</v>
      </c>
      <c r="Q232" s="194"/>
      <c r="R232" s="195">
        <f>SUM(R233:R272)</f>
        <v>0</v>
      </c>
      <c r="S232" s="194"/>
      <c r="T232" s="196">
        <f>SUM(T233:T272)</f>
        <v>0</v>
      </c>
      <c r="AR232" s="197" t="s">
        <v>148</v>
      </c>
      <c r="AT232" s="198" t="s">
        <v>76</v>
      </c>
      <c r="AU232" s="198" t="s">
        <v>77</v>
      </c>
      <c r="AY232" s="197" t="s">
        <v>140</v>
      </c>
      <c r="BK232" s="199">
        <f>SUM(BK233:BK272)</f>
        <v>0</v>
      </c>
    </row>
    <row r="233" spans="1:65" s="2" customFormat="1" ht="33" customHeight="1">
      <c r="A233" s="33"/>
      <c r="B233" s="34"/>
      <c r="C233" s="202" t="s">
        <v>358</v>
      </c>
      <c r="D233" s="202" t="s">
        <v>143</v>
      </c>
      <c r="E233" s="203" t="s">
        <v>359</v>
      </c>
      <c r="F233" s="204" t="s">
        <v>360</v>
      </c>
      <c r="G233" s="205" t="s">
        <v>312</v>
      </c>
      <c r="H233" s="206">
        <v>27.724</v>
      </c>
      <c r="I233" s="207"/>
      <c r="J233" s="208">
        <f>ROUND(I233*H233,2)</f>
        <v>0</v>
      </c>
      <c r="K233" s="204" t="s">
        <v>147</v>
      </c>
      <c r="L233" s="38"/>
      <c r="M233" s="209" t="s">
        <v>1</v>
      </c>
      <c r="N233" s="210" t="s">
        <v>42</v>
      </c>
      <c r="O233" s="70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3" t="s">
        <v>361</v>
      </c>
      <c r="AT233" s="213" t="s">
        <v>143</v>
      </c>
      <c r="AU233" s="213" t="s">
        <v>85</v>
      </c>
      <c r="AY233" s="16" t="s">
        <v>140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6" t="s">
        <v>85</v>
      </c>
      <c r="BK233" s="214">
        <f>ROUND(I233*H233,2)</f>
        <v>0</v>
      </c>
      <c r="BL233" s="16" t="s">
        <v>361</v>
      </c>
      <c r="BM233" s="213" t="s">
        <v>362</v>
      </c>
    </row>
    <row r="234" spans="1:65" s="2" customFormat="1" ht="68.25">
      <c r="A234" s="33"/>
      <c r="B234" s="34"/>
      <c r="C234" s="35"/>
      <c r="D234" s="215" t="s">
        <v>150</v>
      </c>
      <c r="E234" s="35"/>
      <c r="F234" s="216" t="s">
        <v>363</v>
      </c>
      <c r="G234" s="35"/>
      <c r="H234" s="35"/>
      <c r="I234" s="114"/>
      <c r="J234" s="35"/>
      <c r="K234" s="35"/>
      <c r="L234" s="38"/>
      <c r="M234" s="217"/>
      <c r="N234" s="218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150</v>
      </c>
      <c r="AU234" s="16" t="s">
        <v>85</v>
      </c>
    </row>
    <row r="235" spans="1:65" s="2" customFormat="1" ht="19.5">
      <c r="A235" s="33"/>
      <c r="B235" s="34"/>
      <c r="C235" s="35"/>
      <c r="D235" s="215" t="s">
        <v>199</v>
      </c>
      <c r="E235" s="35"/>
      <c r="F235" s="230" t="s">
        <v>364</v>
      </c>
      <c r="G235" s="35"/>
      <c r="H235" s="35"/>
      <c r="I235" s="114"/>
      <c r="J235" s="35"/>
      <c r="K235" s="35"/>
      <c r="L235" s="38"/>
      <c r="M235" s="217"/>
      <c r="N235" s="218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199</v>
      </c>
      <c r="AU235" s="16" t="s">
        <v>85</v>
      </c>
    </row>
    <row r="236" spans="1:65" s="13" customFormat="1" ht="11.25">
      <c r="B236" s="219"/>
      <c r="C236" s="220"/>
      <c r="D236" s="215" t="s">
        <v>157</v>
      </c>
      <c r="E236" s="221" t="s">
        <v>1</v>
      </c>
      <c r="F236" s="222" t="s">
        <v>365</v>
      </c>
      <c r="G236" s="220"/>
      <c r="H236" s="223">
        <v>27.724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157</v>
      </c>
      <c r="AU236" s="229" t="s">
        <v>85</v>
      </c>
      <c r="AV236" s="13" t="s">
        <v>87</v>
      </c>
      <c r="AW236" s="13" t="s">
        <v>34</v>
      </c>
      <c r="AX236" s="13" t="s">
        <v>85</v>
      </c>
      <c r="AY236" s="229" t="s">
        <v>140</v>
      </c>
    </row>
    <row r="237" spans="1:65" s="2" customFormat="1" ht="21.75" customHeight="1">
      <c r="A237" s="33"/>
      <c r="B237" s="34"/>
      <c r="C237" s="202" t="s">
        <v>366</v>
      </c>
      <c r="D237" s="202" t="s">
        <v>143</v>
      </c>
      <c r="E237" s="203" t="s">
        <v>367</v>
      </c>
      <c r="F237" s="204" t="s">
        <v>368</v>
      </c>
      <c r="G237" s="205" t="s">
        <v>312</v>
      </c>
      <c r="H237" s="206">
        <v>5.2999999999999999E-2</v>
      </c>
      <c r="I237" s="207"/>
      <c r="J237" s="208">
        <f>ROUND(I237*H237,2)</f>
        <v>0</v>
      </c>
      <c r="K237" s="204" t="s">
        <v>147</v>
      </c>
      <c r="L237" s="38"/>
      <c r="M237" s="209" t="s">
        <v>1</v>
      </c>
      <c r="N237" s="210" t="s">
        <v>42</v>
      </c>
      <c r="O237" s="70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3" t="s">
        <v>361</v>
      </c>
      <c r="AT237" s="213" t="s">
        <v>143</v>
      </c>
      <c r="AU237" s="213" t="s">
        <v>85</v>
      </c>
      <c r="AY237" s="16" t="s">
        <v>140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6" t="s">
        <v>85</v>
      </c>
      <c r="BK237" s="214">
        <f>ROUND(I237*H237,2)</f>
        <v>0</v>
      </c>
      <c r="BL237" s="16" t="s">
        <v>361</v>
      </c>
      <c r="BM237" s="213" t="s">
        <v>369</v>
      </c>
    </row>
    <row r="238" spans="1:65" s="2" customFormat="1" ht="29.25">
      <c r="A238" s="33"/>
      <c r="B238" s="34"/>
      <c r="C238" s="35"/>
      <c r="D238" s="215" t="s">
        <v>150</v>
      </c>
      <c r="E238" s="35"/>
      <c r="F238" s="216" t="s">
        <v>370</v>
      </c>
      <c r="G238" s="35"/>
      <c r="H238" s="35"/>
      <c r="I238" s="114"/>
      <c r="J238" s="35"/>
      <c r="K238" s="35"/>
      <c r="L238" s="38"/>
      <c r="M238" s="217"/>
      <c r="N238" s="218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150</v>
      </c>
      <c r="AU238" s="16" t="s">
        <v>85</v>
      </c>
    </row>
    <row r="239" spans="1:65" s="2" customFormat="1" ht="21.75" customHeight="1">
      <c r="A239" s="33"/>
      <c r="B239" s="34"/>
      <c r="C239" s="202" t="s">
        <v>371</v>
      </c>
      <c r="D239" s="202" t="s">
        <v>143</v>
      </c>
      <c r="E239" s="203" t="s">
        <v>372</v>
      </c>
      <c r="F239" s="204" t="s">
        <v>373</v>
      </c>
      <c r="G239" s="205" t="s">
        <v>312</v>
      </c>
      <c r="H239" s="206">
        <v>63.24</v>
      </c>
      <c r="I239" s="207"/>
      <c r="J239" s="208">
        <f>ROUND(I239*H239,2)</f>
        <v>0</v>
      </c>
      <c r="K239" s="204" t="s">
        <v>147</v>
      </c>
      <c r="L239" s="38"/>
      <c r="M239" s="209" t="s">
        <v>1</v>
      </c>
      <c r="N239" s="210" t="s">
        <v>42</v>
      </c>
      <c r="O239" s="70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3" t="s">
        <v>361</v>
      </c>
      <c r="AT239" s="213" t="s">
        <v>143</v>
      </c>
      <c r="AU239" s="213" t="s">
        <v>85</v>
      </c>
      <c r="AY239" s="16" t="s">
        <v>140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6" t="s">
        <v>85</v>
      </c>
      <c r="BK239" s="214">
        <f>ROUND(I239*H239,2)</f>
        <v>0</v>
      </c>
      <c r="BL239" s="16" t="s">
        <v>361</v>
      </c>
      <c r="BM239" s="213" t="s">
        <v>374</v>
      </c>
    </row>
    <row r="240" spans="1:65" s="2" customFormat="1" ht="29.25">
      <c r="A240" s="33"/>
      <c r="B240" s="34"/>
      <c r="C240" s="35"/>
      <c r="D240" s="215" t="s">
        <v>150</v>
      </c>
      <c r="E240" s="35"/>
      <c r="F240" s="216" t="s">
        <v>375</v>
      </c>
      <c r="G240" s="35"/>
      <c r="H240" s="35"/>
      <c r="I240" s="114"/>
      <c r="J240" s="35"/>
      <c r="K240" s="35"/>
      <c r="L240" s="38"/>
      <c r="M240" s="217"/>
      <c r="N240" s="21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150</v>
      </c>
      <c r="AU240" s="16" t="s">
        <v>85</v>
      </c>
    </row>
    <row r="241" spans="1:65" s="13" customFormat="1" ht="11.25">
      <c r="B241" s="219"/>
      <c r="C241" s="220"/>
      <c r="D241" s="215" t="s">
        <v>157</v>
      </c>
      <c r="E241" s="221" t="s">
        <v>1</v>
      </c>
      <c r="F241" s="222" t="s">
        <v>376</v>
      </c>
      <c r="G241" s="220"/>
      <c r="H241" s="223">
        <v>20.704000000000001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157</v>
      </c>
      <c r="AU241" s="229" t="s">
        <v>85</v>
      </c>
      <c r="AV241" s="13" t="s">
        <v>87</v>
      </c>
      <c r="AW241" s="13" t="s">
        <v>34</v>
      </c>
      <c r="AX241" s="13" t="s">
        <v>77</v>
      </c>
      <c r="AY241" s="229" t="s">
        <v>140</v>
      </c>
    </row>
    <row r="242" spans="1:65" s="13" customFormat="1" ht="11.25">
      <c r="B242" s="219"/>
      <c r="C242" s="220"/>
      <c r="D242" s="215" t="s">
        <v>157</v>
      </c>
      <c r="E242" s="221" t="s">
        <v>1</v>
      </c>
      <c r="F242" s="222" t="s">
        <v>377</v>
      </c>
      <c r="G242" s="220"/>
      <c r="H242" s="223">
        <v>32.054000000000002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157</v>
      </c>
      <c r="AU242" s="229" t="s">
        <v>85</v>
      </c>
      <c r="AV242" s="13" t="s">
        <v>87</v>
      </c>
      <c r="AW242" s="13" t="s">
        <v>34</v>
      </c>
      <c r="AX242" s="13" t="s">
        <v>77</v>
      </c>
      <c r="AY242" s="229" t="s">
        <v>140</v>
      </c>
    </row>
    <row r="243" spans="1:65" s="13" customFormat="1" ht="11.25">
      <c r="B243" s="219"/>
      <c r="C243" s="220"/>
      <c r="D243" s="215" t="s">
        <v>157</v>
      </c>
      <c r="E243" s="221" t="s">
        <v>1</v>
      </c>
      <c r="F243" s="222" t="s">
        <v>378</v>
      </c>
      <c r="G243" s="220"/>
      <c r="H243" s="223">
        <v>10.481999999999999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157</v>
      </c>
      <c r="AU243" s="229" t="s">
        <v>85</v>
      </c>
      <c r="AV243" s="13" t="s">
        <v>87</v>
      </c>
      <c r="AW243" s="13" t="s">
        <v>34</v>
      </c>
      <c r="AX243" s="13" t="s">
        <v>77</v>
      </c>
      <c r="AY243" s="229" t="s">
        <v>140</v>
      </c>
    </row>
    <row r="244" spans="1:65" s="14" customFormat="1" ht="11.25">
      <c r="B244" s="241"/>
      <c r="C244" s="242"/>
      <c r="D244" s="215" t="s">
        <v>157</v>
      </c>
      <c r="E244" s="243" t="s">
        <v>1</v>
      </c>
      <c r="F244" s="244" t="s">
        <v>379</v>
      </c>
      <c r="G244" s="242"/>
      <c r="H244" s="245">
        <v>63.24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AT244" s="251" t="s">
        <v>157</v>
      </c>
      <c r="AU244" s="251" t="s">
        <v>85</v>
      </c>
      <c r="AV244" s="14" t="s">
        <v>148</v>
      </c>
      <c r="AW244" s="14" t="s">
        <v>34</v>
      </c>
      <c r="AX244" s="14" t="s">
        <v>85</v>
      </c>
      <c r="AY244" s="251" t="s">
        <v>140</v>
      </c>
    </row>
    <row r="245" spans="1:65" s="2" customFormat="1" ht="21.75" customHeight="1">
      <c r="A245" s="33"/>
      <c r="B245" s="34"/>
      <c r="C245" s="202" t="s">
        <v>380</v>
      </c>
      <c r="D245" s="202" t="s">
        <v>143</v>
      </c>
      <c r="E245" s="203" t="s">
        <v>381</v>
      </c>
      <c r="F245" s="204" t="s">
        <v>382</v>
      </c>
      <c r="G245" s="205" t="s">
        <v>312</v>
      </c>
      <c r="H245" s="206">
        <v>3.3679999999999999</v>
      </c>
      <c r="I245" s="207"/>
      <c r="J245" s="208">
        <f>ROUND(I245*H245,2)</f>
        <v>0</v>
      </c>
      <c r="K245" s="204" t="s">
        <v>147</v>
      </c>
      <c r="L245" s="38"/>
      <c r="M245" s="209" t="s">
        <v>1</v>
      </c>
      <c r="N245" s="210" t="s">
        <v>42</v>
      </c>
      <c r="O245" s="70"/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3" t="s">
        <v>361</v>
      </c>
      <c r="AT245" s="213" t="s">
        <v>143</v>
      </c>
      <c r="AU245" s="213" t="s">
        <v>85</v>
      </c>
      <c r="AY245" s="16" t="s">
        <v>140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6" t="s">
        <v>85</v>
      </c>
      <c r="BK245" s="214">
        <f>ROUND(I245*H245,2)</f>
        <v>0</v>
      </c>
      <c r="BL245" s="16" t="s">
        <v>361</v>
      </c>
      <c r="BM245" s="213" t="s">
        <v>383</v>
      </c>
    </row>
    <row r="246" spans="1:65" s="2" customFormat="1" ht="29.25">
      <c r="A246" s="33"/>
      <c r="B246" s="34"/>
      <c r="C246" s="35"/>
      <c r="D246" s="215" t="s">
        <v>150</v>
      </c>
      <c r="E246" s="35"/>
      <c r="F246" s="216" t="s">
        <v>384</v>
      </c>
      <c r="G246" s="35"/>
      <c r="H246" s="35"/>
      <c r="I246" s="114"/>
      <c r="J246" s="35"/>
      <c r="K246" s="35"/>
      <c r="L246" s="38"/>
      <c r="M246" s="217"/>
      <c r="N246" s="218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150</v>
      </c>
      <c r="AU246" s="16" t="s">
        <v>85</v>
      </c>
    </row>
    <row r="247" spans="1:65" s="13" customFormat="1" ht="11.25">
      <c r="B247" s="219"/>
      <c r="C247" s="220"/>
      <c r="D247" s="215" t="s">
        <v>157</v>
      </c>
      <c r="E247" s="221" t="s">
        <v>1</v>
      </c>
      <c r="F247" s="222" t="s">
        <v>385</v>
      </c>
      <c r="G247" s="220"/>
      <c r="H247" s="223">
        <v>3.3679999999999999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157</v>
      </c>
      <c r="AU247" s="229" t="s">
        <v>85</v>
      </c>
      <c r="AV247" s="13" t="s">
        <v>87</v>
      </c>
      <c r="AW247" s="13" t="s">
        <v>34</v>
      </c>
      <c r="AX247" s="13" t="s">
        <v>85</v>
      </c>
      <c r="AY247" s="229" t="s">
        <v>140</v>
      </c>
    </row>
    <row r="248" spans="1:65" s="2" customFormat="1" ht="21.75" customHeight="1">
      <c r="A248" s="33"/>
      <c r="B248" s="34"/>
      <c r="C248" s="202" t="s">
        <v>386</v>
      </c>
      <c r="D248" s="202" t="s">
        <v>143</v>
      </c>
      <c r="E248" s="203" t="s">
        <v>387</v>
      </c>
      <c r="F248" s="204" t="s">
        <v>388</v>
      </c>
      <c r="G248" s="205" t="s">
        <v>312</v>
      </c>
      <c r="H248" s="206">
        <v>66.661000000000001</v>
      </c>
      <c r="I248" s="207"/>
      <c r="J248" s="208">
        <f>ROUND(I248*H248,2)</f>
        <v>0</v>
      </c>
      <c r="K248" s="204" t="s">
        <v>147</v>
      </c>
      <c r="L248" s="38"/>
      <c r="M248" s="209" t="s">
        <v>1</v>
      </c>
      <c r="N248" s="210" t="s">
        <v>42</v>
      </c>
      <c r="O248" s="70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3" t="s">
        <v>361</v>
      </c>
      <c r="AT248" s="213" t="s">
        <v>143</v>
      </c>
      <c r="AU248" s="213" t="s">
        <v>85</v>
      </c>
      <c r="AY248" s="16" t="s">
        <v>140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85</v>
      </c>
      <c r="BK248" s="214">
        <f>ROUND(I248*H248,2)</f>
        <v>0</v>
      </c>
      <c r="BL248" s="16" t="s">
        <v>361</v>
      </c>
      <c r="BM248" s="213" t="s">
        <v>389</v>
      </c>
    </row>
    <row r="249" spans="1:65" s="2" customFormat="1" ht="68.25">
      <c r="A249" s="33"/>
      <c r="B249" s="34"/>
      <c r="C249" s="35"/>
      <c r="D249" s="215" t="s">
        <v>150</v>
      </c>
      <c r="E249" s="35"/>
      <c r="F249" s="216" t="s">
        <v>390</v>
      </c>
      <c r="G249" s="35"/>
      <c r="H249" s="35"/>
      <c r="I249" s="114"/>
      <c r="J249" s="35"/>
      <c r="K249" s="35"/>
      <c r="L249" s="38"/>
      <c r="M249" s="217"/>
      <c r="N249" s="218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150</v>
      </c>
      <c r="AU249" s="16" t="s">
        <v>85</v>
      </c>
    </row>
    <row r="250" spans="1:65" s="2" customFormat="1" ht="19.5">
      <c r="A250" s="33"/>
      <c r="B250" s="34"/>
      <c r="C250" s="35"/>
      <c r="D250" s="215" t="s">
        <v>199</v>
      </c>
      <c r="E250" s="35"/>
      <c r="F250" s="230" t="s">
        <v>364</v>
      </c>
      <c r="G250" s="35"/>
      <c r="H250" s="35"/>
      <c r="I250" s="114"/>
      <c r="J250" s="35"/>
      <c r="K250" s="35"/>
      <c r="L250" s="38"/>
      <c r="M250" s="217"/>
      <c r="N250" s="218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199</v>
      </c>
      <c r="AU250" s="16" t="s">
        <v>85</v>
      </c>
    </row>
    <row r="251" spans="1:65" s="13" customFormat="1" ht="11.25">
      <c r="B251" s="219"/>
      <c r="C251" s="220"/>
      <c r="D251" s="215" t="s">
        <v>157</v>
      </c>
      <c r="E251" s="221" t="s">
        <v>1</v>
      </c>
      <c r="F251" s="222" t="s">
        <v>391</v>
      </c>
      <c r="G251" s="220"/>
      <c r="H251" s="223">
        <v>66.661000000000001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157</v>
      </c>
      <c r="AU251" s="229" t="s">
        <v>85</v>
      </c>
      <c r="AV251" s="13" t="s">
        <v>87</v>
      </c>
      <c r="AW251" s="13" t="s">
        <v>34</v>
      </c>
      <c r="AX251" s="13" t="s">
        <v>85</v>
      </c>
      <c r="AY251" s="229" t="s">
        <v>140</v>
      </c>
    </row>
    <row r="252" spans="1:65" s="2" customFormat="1" ht="21.75" customHeight="1">
      <c r="A252" s="33"/>
      <c r="B252" s="34"/>
      <c r="C252" s="202" t="s">
        <v>392</v>
      </c>
      <c r="D252" s="202" t="s">
        <v>143</v>
      </c>
      <c r="E252" s="203" t="s">
        <v>393</v>
      </c>
      <c r="F252" s="204" t="s">
        <v>394</v>
      </c>
      <c r="G252" s="205" t="s">
        <v>312</v>
      </c>
      <c r="H252" s="206">
        <v>12.006</v>
      </c>
      <c r="I252" s="207"/>
      <c r="J252" s="208">
        <f>ROUND(I252*H252,2)</f>
        <v>0</v>
      </c>
      <c r="K252" s="204" t="s">
        <v>147</v>
      </c>
      <c r="L252" s="38"/>
      <c r="M252" s="209" t="s">
        <v>1</v>
      </c>
      <c r="N252" s="210" t="s">
        <v>42</v>
      </c>
      <c r="O252" s="70"/>
      <c r="P252" s="211">
        <f>O252*H252</f>
        <v>0</v>
      </c>
      <c r="Q252" s="211">
        <v>0</v>
      </c>
      <c r="R252" s="211">
        <f>Q252*H252</f>
        <v>0</v>
      </c>
      <c r="S252" s="211">
        <v>0</v>
      </c>
      <c r="T252" s="21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3" t="s">
        <v>361</v>
      </c>
      <c r="AT252" s="213" t="s">
        <v>143</v>
      </c>
      <c r="AU252" s="213" t="s">
        <v>85</v>
      </c>
      <c r="AY252" s="16" t="s">
        <v>140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6" t="s">
        <v>85</v>
      </c>
      <c r="BK252" s="214">
        <f>ROUND(I252*H252,2)</f>
        <v>0</v>
      </c>
      <c r="BL252" s="16" t="s">
        <v>361</v>
      </c>
      <c r="BM252" s="213" t="s">
        <v>395</v>
      </c>
    </row>
    <row r="253" spans="1:65" s="2" customFormat="1" ht="68.25">
      <c r="A253" s="33"/>
      <c r="B253" s="34"/>
      <c r="C253" s="35"/>
      <c r="D253" s="215" t="s">
        <v>150</v>
      </c>
      <c r="E253" s="35"/>
      <c r="F253" s="216" t="s">
        <v>396</v>
      </c>
      <c r="G253" s="35"/>
      <c r="H253" s="35"/>
      <c r="I253" s="114"/>
      <c r="J253" s="35"/>
      <c r="K253" s="35"/>
      <c r="L253" s="38"/>
      <c r="M253" s="217"/>
      <c r="N253" s="218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150</v>
      </c>
      <c r="AU253" s="16" t="s">
        <v>85</v>
      </c>
    </row>
    <row r="254" spans="1:65" s="13" customFormat="1" ht="11.25">
      <c r="B254" s="219"/>
      <c r="C254" s="220"/>
      <c r="D254" s="215" t="s">
        <v>157</v>
      </c>
      <c r="E254" s="221" t="s">
        <v>1</v>
      </c>
      <c r="F254" s="222" t="s">
        <v>397</v>
      </c>
      <c r="G254" s="220"/>
      <c r="H254" s="223">
        <v>12.006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157</v>
      </c>
      <c r="AU254" s="229" t="s">
        <v>85</v>
      </c>
      <c r="AV254" s="13" t="s">
        <v>87</v>
      </c>
      <c r="AW254" s="13" t="s">
        <v>34</v>
      </c>
      <c r="AX254" s="13" t="s">
        <v>85</v>
      </c>
      <c r="AY254" s="229" t="s">
        <v>140</v>
      </c>
    </row>
    <row r="255" spans="1:65" s="2" customFormat="1" ht="21.75" customHeight="1">
      <c r="A255" s="33"/>
      <c r="B255" s="34"/>
      <c r="C255" s="202" t="s">
        <v>398</v>
      </c>
      <c r="D255" s="202" t="s">
        <v>143</v>
      </c>
      <c r="E255" s="203" t="s">
        <v>399</v>
      </c>
      <c r="F255" s="204" t="s">
        <v>400</v>
      </c>
      <c r="G255" s="205" t="s">
        <v>312</v>
      </c>
      <c r="H255" s="206">
        <v>8.5030000000000001</v>
      </c>
      <c r="I255" s="207"/>
      <c r="J255" s="208">
        <f>ROUND(I255*H255,2)</f>
        <v>0</v>
      </c>
      <c r="K255" s="204" t="s">
        <v>147</v>
      </c>
      <c r="L255" s="38"/>
      <c r="M255" s="209" t="s">
        <v>1</v>
      </c>
      <c r="N255" s="210" t="s">
        <v>42</v>
      </c>
      <c r="O255" s="70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3" t="s">
        <v>361</v>
      </c>
      <c r="AT255" s="213" t="s">
        <v>143</v>
      </c>
      <c r="AU255" s="213" t="s">
        <v>85</v>
      </c>
      <c r="AY255" s="16" t="s">
        <v>140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6" t="s">
        <v>85</v>
      </c>
      <c r="BK255" s="214">
        <f>ROUND(I255*H255,2)</f>
        <v>0</v>
      </c>
      <c r="BL255" s="16" t="s">
        <v>361</v>
      </c>
      <c r="BM255" s="213" t="s">
        <v>401</v>
      </c>
    </row>
    <row r="256" spans="1:65" s="2" customFormat="1" ht="68.25">
      <c r="A256" s="33"/>
      <c r="B256" s="34"/>
      <c r="C256" s="35"/>
      <c r="D256" s="215" t="s">
        <v>150</v>
      </c>
      <c r="E256" s="35"/>
      <c r="F256" s="216" t="s">
        <v>402</v>
      </c>
      <c r="G256" s="35"/>
      <c r="H256" s="35"/>
      <c r="I256" s="114"/>
      <c r="J256" s="35"/>
      <c r="K256" s="35"/>
      <c r="L256" s="38"/>
      <c r="M256" s="217"/>
      <c r="N256" s="218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150</v>
      </c>
      <c r="AU256" s="16" t="s">
        <v>85</v>
      </c>
    </row>
    <row r="257" spans="1:65" s="13" customFormat="1" ht="11.25">
      <c r="B257" s="219"/>
      <c r="C257" s="220"/>
      <c r="D257" s="215" t="s">
        <v>157</v>
      </c>
      <c r="E257" s="221" t="s">
        <v>1</v>
      </c>
      <c r="F257" s="222" t="s">
        <v>403</v>
      </c>
      <c r="G257" s="220"/>
      <c r="H257" s="223">
        <v>8.5030000000000001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157</v>
      </c>
      <c r="AU257" s="229" t="s">
        <v>85</v>
      </c>
      <c r="AV257" s="13" t="s">
        <v>87</v>
      </c>
      <c r="AW257" s="13" t="s">
        <v>34</v>
      </c>
      <c r="AX257" s="13" t="s">
        <v>85</v>
      </c>
      <c r="AY257" s="229" t="s">
        <v>140</v>
      </c>
    </row>
    <row r="258" spans="1:65" s="2" customFormat="1" ht="21.75" customHeight="1">
      <c r="A258" s="33"/>
      <c r="B258" s="34"/>
      <c r="C258" s="202" t="s">
        <v>404</v>
      </c>
      <c r="D258" s="202" t="s">
        <v>143</v>
      </c>
      <c r="E258" s="203" t="s">
        <v>405</v>
      </c>
      <c r="F258" s="204" t="s">
        <v>406</v>
      </c>
      <c r="G258" s="205" t="s">
        <v>312</v>
      </c>
      <c r="H258" s="206">
        <v>209.476</v>
      </c>
      <c r="I258" s="207"/>
      <c r="J258" s="208">
        <f>ROUND(I258*H258,2)</f>
        <v>0</v>
      </c>
      <c r="K258" s="204" t="s">
        <v>147</v>
      </c>
      <c r="L258" s="38"/>
      <c r="M258" s="209" t="s">
        <v>1</v>
      </c>
      <c r="N258" s="210" t="s">
        <v>42</v>
      </c>
      <c r="O258" s="70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3" t="s">
        <v>361</v>
      </c>
      <c r="AT258" s="213" t="s">
        <v>143</v>
      </c>
      <c r="AU258" s="213" t="s">
        <v>85</v>
      </c>
      <c r="AY258" s="16" t="s">
        <v>140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6" t="s">
        <v>85</v>
      </c>
      <c r="BK258" s="214">
        <f>ROUND(I258*H258,2)</f>
        <v>0</v>
      </c>
      <c r="BL258" s="16" t="s">
        <v>361</v>
      </c>
      <c r="BM258" s="213" t="s">
        <v>407</v>
      </c>
    </row>
    <row r="259" spans="1:65" s="2" customFormat="1" ht="68.25">
      <c r="A259" s="33"/>
      <c r="B259" s="34"/>
      <c r="C259" s="35"/>
      <c r="D259" s="215" t="s">
        <v>150</v>
      </c>
      <c r="E259" s="35"/>
      <c r="F259" s="216" t="s">
        <v>408</v>
      </c>
      <c r="G259" s="35"/>
      <c r="H259" s="35"/>
      <c r="I259" s="114"/>
      <c r="J259" s="35"/>
      <c r="K259" s="35"/>
      <c r="L259" s="38"/>
      <c r="M259" s="217"/>
      <c r="N259" s="218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150</v>
      </c>
      <c r="AU259" s="16" t="s">
        <v>85</v>
      </c>
    </row>
    <row r="260" spans="1:65" s="13" customFormat="1" ht="11.25">
      <c r="B260" s="219"/>
      <c r="C260" s="220"/>
      <c r="D260" s="215" t="s">
        <v>157</v>
      </c>
      <c r="E260" s="221" t="s">
        <v>1</v>
      </c>
      <c r="F260" s="222" t="s">
        <v>409</v>
      </c>
      <c r="G260" s="220"/>
      <c r="H260" s="223">
        <v>209.476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157</v>
      </c>
      <c r="AU260" s="229" t="s">
        <v>85</v>
      </c>
      <c r="AV260" s="13" t="s">
        <v>87</v>
      </c>
      <c r="AW260" s="13" t="s">
        <v>34</v>
      </c>
      <c r="AX260" s="13" t="s">
        <v>85</v>
      </c>
      <c r="AY260" s="229" t="s">
        <v>140</v>
      </c>
    </row>
    <row r="261" spans="1:65" s="2" customFormat="1" ht="21.75" customHeight="1">
      <c r="A261" s="33"/>
      <c r="B261" s="34"/>
      <c r="C261" s="202" t="s">
        <v>410</v>
      </c>
      <c r="D261" s="202" t="s">
        <v>143</v>
      </c>
      <c r="E261" s="203" t="s">
        <v>411</v>
      </c>
      <c r="F261" s="204" t="s">
        <v>412</v>
      </c>
      <c r="G261" s="205" t="s">
        <v>312</v>
      </c>
      <c r="H261" s="206">
        <v>18.809000000000001</v>
      </c>
      <c r="I261" s="207"/>
      <c r="J261" s="208">
        <f>ROUND(I261*H261,2)</f>
        <v>0</v>
      </c>
      <c r="K261" s="204" t="s">
        <v>147</v>
      </c>
      <c r="L261" s="38"/>
      <c r="M261" s="209" t="s">
        <v>1</v>
      </c>
      <c r="N261" s="210" t="s">
        <v>42</v>
      </c>
      <c r="O261" s="70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3" t="s">
        <v>361</v>
      </c>
      <c r="AT261" s="213" t="s">
        <v>143</v>
      </c>
      <c r="AU261" s="213" t="s">
        <v>85</v>
      </c>
      <c r="AY261" s="16" t="s">
        <v>140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6" t="s">
        <v>85</v>
      </c>
      <c r="BK261" s="214">
        <f>ROUND(I261*H261,2)</f>
        <v>0</v>
      </c>
      <c r="BL261" s="16" t="s">
        <v>361</v>
      </c>
      <c r="BM261" s="213" t="s">
        <v>413</v>
      </c>
    </row>
    <row r="262" spans="1:65" s="2" customFormat="1" ht="68.25">
      <c r="A262" s="33"/>
      <c r="B262" s="34"/>
      <c r="C262" s="35"/>
      <c r="D262" s="215" t="s">
        <v>150</v>
      </c>
      <c r="E262" s="35"/>
      <c r="F262" s="216" t="s">
        <v>414</v>
      </c>
      <c r="G262" s="35"/>
      <c r="H262" s="35"/>
      <c r="I262" s="114"/>
      <c r="J262" s="35"/>
      <c r="K262" s="35"/>
      <c r="L262" s="38"/>
      <c r="M262" s="217"/>
      <c r="N262" s="218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150</v>
      </c>
      <c r="AU262" s="16" t="s">
        <v>85</v>
      </c>
    </row>
    <row r="263" spans="1:65" s="13" customFormat="1" ht="11.25">
      <c r="B263" s="219"/>
      <c r="C263" s="220"/>
      <c r="D263" s="215" t="s">
        <v>157</v>
      </c>
      <c r="E263" s="221" t="s">
        <v>1</v>
      </c>
      <c r="F263" s="222" t="s">
        <v>415</v>
      </c>
      <c r="G263" s="220"/>
      <c r="H263" s="223">
        <v>18.809000000000001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157</v>
      </c>
      <c r="AU263" s="229" t="s">
        <v>85</v>
      </c>
      <c r="AV263" s="13" t="s">
        <v>87</v>
      </c>
      <c r="AW263" s="13" t="s">
        <v>34</v>
      </c>
      <c r="AX263" s="13" t="s">
        <v>85</v>
      </c>
      <c r="AY263" s="229" t="s">
        <v>140</v>
      </c>
    </row>
    <row r="264" spans="1:65" s="2" customFormat="1" ht="21.75" customHeight="1">
      <c r="A264" s="33"/>
      <c r="B264" s="34"/>
      <c r="C264" s="202" t="s">
        <v>416</v>
      </c>
      <c r="D264" s="202" t="s">
        <v>143</v>
      </c>
      <c r="E264" s="203" t="s">
        <v>417</v>
      </c>
      <c r="F264" s="204" t="s">
        <v>418</v>
      </c>
      <c r="G264" s="205" t="s">
        <v>312</v>
      </c>
      <c r="H264" s="206">
        <v>4.1399999999999997</v>
      </c>
      <c r="I264" s="207"/>
      <c r="J264" s="208">
        <f>ROUND(I264*H264,2)</f>
        <v>0</v>
      </c>
      <c r="K264" s="204" t="s">
        <v>147</v>
      </c>
      <c r="L264" s="38"/>
      <c r="M264" s="209" t="s">
        <v>1</v>
      </c>
      <c r="N264" s="210" t="s">
        <v>42</v>
      </c>
      <c r="O264" s="70"/>
      <c r="P264" s="211">
        <f>O264*H264</f>
        <v>0</v>
      </c>
      <c r="Q264" s="211">
        <v>0</v>
      </c>
      <c r="R264" s="211">
        <f>Q264*H264</f>
        <v>0</v>
      </c>
      <c r="S264" s="211">
        <v>0</v>
      </c>
      <c r="T264" s="21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3" t="s">
        <v>361</v>
      </c>
      <c r="AT264" s="213" t="s">
        <v>143</v>
      </c>
      <c r="AU264" s="213" t="s">
        <v>85</v>
      </c>
      <c r="AY264" s="16" t="s">
        <v>140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6" t="s">
        <v>85</v>
      </c>
      <c r="BK264" s="214">
        <f>ROUND(I264*H264,2)</f>
        <v>0</v>
      </c>
      <c r="BL264" s="16" t="s">
        <v>361</v>
      </c>
      <c r="BM264" s="213" t="s">
        <v>419</v>
      </c>
    </row>
    <row r="265" spans="1:65" s="2" customFormat="1" ht="68.25">
      <c r="A265" s="33"/>
      <c r="B265" s="34"/>
      <c r="C265" s="35"/>
      <c r="D265" s="215" t="s">
        <v>150</v>
      </c>
      <c r="E265" s="35"/>
      <c r="F265" s="216" t="s">
        <v>420</v>
      </c>
      <c r="G265" s="35"/>
      <c r="H265" s="35"/>
      <c r="I265" s="114"/>
      <c r="J265" s="35"/>
      <c r="K265" s="35"/>
      <c r="L265" s="38"/>
      <c r="M265" s="217"/>
      <c r="N265" s="218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150</v>
      </c>
      <c r="AU265" s="16" t="s">
        <v>85</v>
      </c>
    </row>
    <row r="266" spans="1:65" s="13" customFormat="1" ht="11.25">
      <c r="B266" s="219"/>
      <c r="C266" s="220"/>
      <c r="D266" s="215" t="s">
        <v>157</v>
      </c>
      <c r="E266" s="221" t="s">
        <v>1</v>
      </c>
      <c r="F266" s="222" t="s">
        <v>421</v>
      </c>
      <c r="G266" s="220"/>
      <c r="H266" s="223">
        <v>4.1399999999999997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157</v>
      </c>
      <c r="AU266" s="229" t="s">
        <v>85</v>
      </c>
      <c r="AV266" s="13" t="s">
        <v>87</v>
      </c>
      <c r="AW266" s="13" t="s">
        <v>34</v>
      </c>
      <c r="AX266" s="13" t="s">
        <v>85</v>
      </c>
      <c r="AY266" s="229" t="s">
        <v>140</v>
      </c>
    </row>
    <row r="267" spans="1:65" s="2" customFormat="1" ht="21.75" customHeight="1">
      <c r="A267" s="33"/>
      <c r="B267" s="34"/>
      <c r="C267" s="202" t="s">
        <v>422</v>
      </c>
      <c r="D267" s="202" t="s">
        <v>143</v>
      </c>
      <c r="E267" s="203" t="s">
        <v>423</v>
      </c>
      <c r="F267" s="204" t="s">
        <v>424</v>
      </c>
      <c r="G267" s="205" t="s">
        <v>312</v>
      </c>
      <c r="H267" s="206">
        <v>18.8</v>
      </c>
      <c r="I267" s="207"/>
      <c r="J267" s="208">
        <f>ROUND(I267*H267,2)</f>
        <v>0</v>
      </c>
      <c r="K267" s="204" t="s">
        <v>147</v>
      </c>
      <c r="L267" s="38"/>
      <c r="M267" s="209" t="s">
        <v>1</v>
      </c>
      <c r="N267" s="210" t="s">
        <v>42</v>
      </c>
      <c r="O267" s="70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13" t="s">
        <v>361</v>
      </c>
      <c r="AT267" s="213" t="s">
        <v>143</v>
      </c>
      <c r="AU267" s="213" t="s">
        <v>85</v>
      </c>
      <c r="AY267" s="16" t="s">
        <v>140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6" t="s">
        <v>85</v>
      </c>
      <c r="BK267" s="214">
        <f>ROUND(I267*H267,2)</f>
        <v>0</v>
      </c>
      <c r="BL267" s="16" t="s">
        <v>361</v>
      </c>
      <c r="BM267" s="213" t="s">
        <v>425</v>
      </c>
    </row>
    <row r="268" spans="1:65" s="2" customFormat="1" ht="68.25">
      <c r="A268" s="33"/>
      <c r="B268" s="34"/>
      <c r="C268" s="35"/>
      <c r="D268" s="215" t="s">
        <v>150</v>
      </c>
      <c r="E268" s="35"/>
      <c r="F268" s="216" t="s">
        <v>426</v>
      </c>
      <c r="G268" s="35"/>
      <c r="H268" s="35"/>
      <c r="I268" s="114"/>
      <c r="J268" s="35"/>
      <c r="K268" s="35"/>
      <c r="L268" s="38"/>
      <c r="M268" s="217"/>
      <c r="N268" s="218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150</v>
      </c>
      <c r="AU268" s="16" t="s">
        <v>85</v>
      </c>
    </row>
    <row r="269" spans="1:65" s="13" customFormat="1" ht="11.25">
      <c r="B269" s="219"/>
      <c r="C269" s="220"/>
      <c r="D269" s="215" t="s">
        <v>157</v>
      </c>
      <c r="E269" s="221" t="s">
        <v>1</v>
      </c>
      <c r="F269" s="222" t="s">
        <v>427</v>
      </c>
      <c r="G269" s="220"/>
      <c r="H269" s="223">
        <v>18.8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157</v>
      </c>
      <c r="AU269" s="229" t="s">
        <v>85</v>
      </c>
      <c r="AV269" s="13" t="s">
        <v>87</v>
      </c>
      <c r="AW269" s="13" t="s">
        <v>34</v>
      </c>
      <c r="AX269" s="13" t="s">
        <v>85</v>
      </c>
      <c r="AY269" s="229" t="s">
        <v>140</v>
      </c>
    </row>
    <row r="270" spans="1:65" s="2" customFormat="1" ht="21.75" customHeight="1">
      <c r="A270" s="33"/>
      <c r="B270" s="34"/>
      <c r="C270" s="202" t="s">
        <v>428</v>
      </c>
      <c r="D270" s="202" t="s">
        <v>143</v>
      </c>
      <c r="E270" s="203" t="s">
        <v>429</v>
      </c>
      <c r="F270" s="204" t="s">
        <v>430</v>
      </c>
      <c r="G270" s="205" t="s">
        <v>196</v>
      </c>
      <c r="H270" s="206">
        <v>5</v>
      </c>
      <c r="I270" s="207"/>
      <c r="J270" s="208">
        <f>ROUND(I270*H270,2)</f>
        <v>0</v>
      </c>
      <c r="K270" s="204" t="s">
        <v>147</v>
      </c>
      <c r="L270" s="38"/>
      <c r="M270" s="209" t="s">
        <v>1</v>
      </c>
      <c r="N270" s="210" t="s">
        <v>42</v>
      </c>
      <c r="O270" s="70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3" t="s">
        <v>361</v>
      </c>
      <c r="AT270" s="213" t="s">
        <v>143</v>
      </c>
      <c r="AU270" s="213" t="s">
        <v>85</v>
      </c>
      <c r="AY270" s="16" t="s">
        <v>140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6" t="s">
        <v>85</v>
      </c>
      <c r="BK270" s="214">
        <f>ROUND(I270*H270,2)</f>
        <v>0</v>
      </c>
      <c r="BL270" s="16" t="s">
        <v>361</v>
      </c>
      <c r="BM270" s="213" t="s">
        <v>431</v>
      </c>
    </row>
    <row r="271" spans="1:65" s="2" customFormat="1" ht="29.25">
      <c r="A271" s="33"/>
      <c r="B271" s="34"/>
      <c r="C271" s="35"/>
      <c r="D271" s="215" t="s">
        <v>150</v>
      </c>
      <c r="E271" s="35"/>
      <c r="F271" s="216" t="s">
        <v>432</v>
      </c>
      <c r="G271" s="35"/>
      <c r="H271" s="35"/>
      <c r="I271" s="114"/>
      <c r="J271" s="35"/>
      <c r="K271" s="35"/>
      <c r="L271" s="38"/>
      <c r="M271" s="217"/>
      <c r="N271" s="218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150</v>
      </c>
      <c r="AU271" s="16" t="s">
        <v>85</v>
      </c>
    </row>
    <row r="272" spans="1:65" s="13" customFormat="1" ht="11.25">
      <c r="B272" s="219"/>
      <c r="C272" s="220"/>
      <c r="D272" s="215" t="s">
        <v>157</v>
      </c>
      <c r="E272" s="221" t="s">
        <v>1</v>
      </c>
      <c r="F272" s="222" t="s">
        <v>433</v>
      </c>
      <c r="G272" s="220"/>
      <c r="H272" s="223">
        <v>5</v>
      </c>
      <c r="I272" s="224"/>
      <c r="J272" s="220"/>
      <c r="K272" s="220"/>
      <c r="L272" s="225"/>
      <c r="M272" s="252"/>
      <c r="N272" s="253"/>
      <c r="O272" s="253"/>
      <c r="P272" s="253"/>
      <c r="Q272" s="253"/>
      <c r="R272" s="253"/>
      <c r="S272" s="253"/>
      <c r="T272" s="254"/>
      <c r="AT272" s="229" t="s">
        <v>157</v>
      </c>
      <c r="AU272" s="229" t="s">
        <v>85</v>
      </c>
      <c r="AV272" s="13" t="s">
        <v>87</v>
      </c>
      <c r="AW272" s="13" t="s">
        <v>34</v>
      </c>
      <c r="AX272" s="13" t="s">
        <v>85</v>
      </c>
      <c r="AY272" s="229" t="s">
        <v>140</v>
      </c>
    </row>
    <row r="273" spans="1:31" s="2" customFormat="1" ht="6.95" customHeight="1">
      <c r="A273" s="33"/>
      <c r="B273" s="53"/>
      <c r="C273" s="54"/>
      <c r="D273" s="54"/>
      <c r="E273" s="54"/>
      <c r="F273" s="54"/>
      <c r="G273" s="54"/>
      <c r="H273" s="54"/>
      <c r="I273" s="151"/>
      <c r="J273" s="54"/>
      <c r="K273" s="54"/>
      <c r="L273" s="38"/>
      <c r="M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</row>
  </sheetData>
  <sheetProtection algorithmName="SHA-512" hashValue="m037uo4S+jKWjLbNNrYeXN5dy0IU9hdiaGX7IAAuy6FLei4qjS3HtbRgDLJTnzT0UtYBTwprpDh9YOVS2YgOcQ==" saltValue="DPUCNBj4cFr+HmggvYquZ/nyIOrWoT98pigCx41kQcRxSX+7POmZlu/6tvLnQlSsv37VqKOsHCIps9jWrGPJeA==" spinCount="100000" sheet="1" objects="1" scenarios="1" formatColumns="0" formatRows="0" autoFilter="0"/>
  <autoFilter ref="C118:K27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434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ROUND((SUM(BE119:BE250)),  2)</f>
        <v>0</v>
      </c>
      <c r="G33" s="33"/>
      <c r="H33" s="33"/>
      <c r="I33" s="130">
        <v>0.21</v>
      </c>
      <c r="J33" s="129">
        <f>ROUND(((SUM(BE119:BE250))*I33),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ROUND((SUM(BF119:BF250)),  2)</f>
        <v>0</v>
      </c>
      <c r="G34" s="33"/>
      <c r="H34" s="33"/>
      <c r="I34" s="130">
        <v>0.15</v>
      </c>
      <c r="J34" s="129">
        <f>ROUND(((SUM(BF119:BF250))*I34),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ROUND((SUM(BG119:BG250)),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ROUND((SUM(BH119:BH250)),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ROUND((SUM(BI119:BI250)),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SO 02 - Oprava železničního přejezdu P7397 v km 5,812 Ostrava hl. n. – Frýdek Místek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124</v>
      </c>
      <c r="E99" s="163"/>
      <c r="F99" s="163"/>
      <c r="G99" s="163"/>
      <c r="H99" s="163"/>
      <c r="I99" s="164"/>
      <c r="J99" s="165">
        <f>J212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125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přejezdů na tratích 292,310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SO 02 - Oprava železničního přejezdu P7397 v km 5,812 Ostrava hl. n. – Frýdek Místek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ST Ostrava</v>
      </c>
      <c r="G113" s="35"/>
      <c r="H113" s="35"/>
      <c r="I113" s="116" t="s">
        <v>22</v>
      </c>
      <c r="J113" s="65" t="str">
        <f>IF(J12="","",J12)</f>
        <v>23. 4. 2020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126</v>
      </c>
      <c r="D118" s="177" t="s">
        <v>62</v>
      </c>
      <c r="E118" s="177" t="s">
        <v>58</v>
      </c>
      <c r="F118" s="177" t="s">
        <v>59</v>
      </c>
      <c r="G118" s="177" t="s">
        <v>127</v>
      </c>
      <c r="H118" s="177" t="s">
        <v>128</v>
      </c>
      <c r="I118" s="178" t="s">
        <v>129</v>
      </c>
      <c r="J118" s="177" t="s">
        <v>119</v>
      </c>
      <c r="K118" s="179" t="s">
        <v>130</v>
      </c>
      <c r="L118" s="180"/>
      <c r="M118" s="74" t="s">
        <v>1</v>
      </c>
      <c r="N118" s="75" t="s">
        <v>41</v>
      </c>
      <c r="O118" s="75" t="s">
        <v>131</v>
      </c>
      <c r="P118" s="75" t="s">
        <v>132</v>
      </c>
      <c r="Q118" s="75" t="s">
        <v>133</v>
      </c>
      <c r="R118" s="75" t="s">
        <v>134</v>
      </c>
      <c r="S118" s="75" t="s">
        <v>135</v>
      </c>
      <c r="T118" s="76" t="s">
        <v>136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137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P120+P212</f>
        <v>0</v>
      </c>
      <c r="Q119" s="78"/>
      <c r="R119" s="183">
        <f>R120+R212</f>
        <v>207.25322599999998</v>
      </c>
      <c r="S119" s="78"/>
      <c r="T119" s="184">
        <f>T120+T212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121</v>
      </c>
      <c r="BK119" s="185">
        <f>BK120+BK212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138</v>
      </c>
      <c r="F120" s="189" t="s">
        <v>139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207.25322599999998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140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141</v>
      </c>
      <c r="F121" s="200" t="s">
        <v>142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SUM(P122:P211)</f>
        <v>0</v>
      </c>
      <c r="Q121" s="194"/>
      <c r="R121" s="195">
        <f>SUM(R122:R211)</f>
        <v>207.25322599999998</v>
      </c>
      <c r="S121" s="194"/>
      <c r="T121" s="196">
        <f>SUM(T122:T211)</f>
        <v>0</v>
      </c>
      <c r="AR121" s="197" t="s">
        <v>85</v>
      </c>
      <c r="AT121" s="198" t="s">
        <v>76</v>
      </c>
      <c r="AU121" s="198" t="s">
        <v>85</v>
      </c>
      <c r="AY121" s="197" t="s">
        <v>140</v>
      </c>
      <c r="BK121" s="199">
        <f>SUM(BK122:BK211)</f>
        <v>0</v>
      </c>
    </row>
    <row r="122" spans="1:65" s="2" customFormat="1" ht="16.5" customHeight="1">
      <c r="A122" s="33"/>
      <c r="B122" s="34"/>
      <c r="C122" s="202" t="s">
        <v>85</v>
      </c>
      <c r="D122" s="202" t="s">
        <v>143</v>
      </c>
      <c r="E122" s="203" t="s">
        <v>435</v>
      </c>
      <c r="F122" s="204" t="s">
        <v>436</v>
      </c>
      <c r="G122" s="205" t="s">
        <v>154</v>
      </c>
      <c r="H122" s="206">
        <v>80</v>
      </c>
      <c r="I122" s="207"/>
      <c r="J122" s="208">
        <f>ROUND(I122*H122,2)</f>
        <v>0</v>
      </c>
      <c r="K122" s="204" t="s">
        <v>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148</v>
      </c>
      <c r="AT122" s="213" t="s">
        <v>143</v>
      </c>
      <c r="AU122" s="213" t="s">
        <v>87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148</v>
      </c>
      <c r="BM122" s="213" t="s">
        <v>437</v>
      </c>
    </row>
    <row r="123" spans="1:65" s="2" customFormat="1" ht="11.25">
      <c r="A123" s="33"/>
      <c r="B123" s="34"/>
      <c r="C123" s="35"/>
      <c r="D123" s="215" t="s">
        <v>150</v>
      </c>
      <c r="E123" s="35"/>
      <c r="F123" s="216" t="s">
        <v>436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87</v>
      </c>
    </row>
    <row r="124" spans="1:65" s="13" customFormat="1" ht="11.25">
      <c r="B124" s="219"/>
      <c r="C124" s="220"/>
      <c r="D124" s="215" t="s">
        <v>157</v>
      </c>
      <c r="E124" s="221" t="s">
        <v>1</v>
      </c>
      <c r="F124" s="222" t="s">
        <v>438</v>
      </c>
      <c r="G124" s="220"/>
      <c r="H124" s="223">
        <v>80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157</v>
      </c>
      <c r="AU124" s="229" t="s">
        <v>87</v>
      </c>
      <c r="AV124" s="13" t="s">
        <v>87</v>
      </c>
      <c r="AW124" s="13" t="s">
        <v>34</v>
      </c>
      <c r="AX124" s="13" t="s">
        <v>85</v>
      </c>
      <c r="AY124" s="229" t="s">
        <v>140</v>
      </c>
    </row>
    <row r="125" spans="1:65" s="2" customFormat="1" ht="21.75" customHeight="1">
      <c r="A125" s="33"/>
      <c r="B125" s="34"/>
      <c r="C125" s="202" t="s">
        <v>87</v>
      </c>
      <c r="D125" s="202" t="s">
        <v>143</v>
      </c>
      <c r="E125" s="203" t="s">
        <v>144</v>
      </c>
      <c r="F125" s="204" t="s">
        <v>145</v>
      </c>
      <c r="G125" s="205" t="s">
        <v>146</v>
      </c>
      <c r="H125" s="206">
        <v>16</v>
      </c>
      <c r="I125" s="207"/>
      <c r="J125" s="208">
        <f>ROUND(I125*H125,2)</f>
        <v>0</v>
      </c>
      <c r="K125" s="204" t="s">
        <v>147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148</v>
      </c>
      <c r="AT125" s="213" t="s">
        <v>143</v>
      </c>
      <c r="AU125" s="213" t="s">
        <v>87</v>
      </c>
      <c r="AY125" s="16" t="s">
        <v>140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148</v>
      </c>
      <c r="BM125" s="213" t="s">
        <v>439</v>
      </c>
    </row>
    <row r="126" spans="1:65" s="2" customFormat="1" ht="11.25">
      <c r="A126" s="33"/>
      <c r="B126" s="34"/>
      <c r="C126" s="35"/>
      <c r="D126" s="215" t="s">
        <v>150</v>
      </c>
      <c r="E126" s="35"/>
      <c r="F126" s="216" t="s">
        <v>151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150</v>
      </c>
      <c r="AU126" s="16" t="s">
        <v>87</v>
      </c>
    </row>
    <row r="127" spans="1:65" s="13" customFormat="1" ht="11.25">
      <c r="B127" s="219"/>
      <c r="C127" s="220"/>
      <c r="D127" s="215" t="s">
        <v>157</v>
      </c>
      <c r="E127" s="221" t="s">
        <v>1</v>
      </c>
      <c r="F127" s="222" t="s">
        <v>440</v>
      </c>
      <c r="G127" s="220"/>
      <c r="H127" s="223">
        <v>16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157</v>
      </c>
      <c r="AU127" s="229" t="s">
        <v>87</v>
      </c>
      <c r="AV127" s="13" t="s">
        <v>87</v>
      </c>
      <c r="AW127" s="13" t="s">
        <v>34</v>
      </c>
      <c r="AX127" s="13" t="s">
        <v>85</v>
      </c>
      <c r="AY127" s="229" t="s">
        <v>140</v>
      </c>
    </row>
    <row r="128" spans="1:65" s="2" customFormat="1" ht="21.75" customHeight="1">
      <c r="A128" s="33"/>
      <c r="B128" s="34"/>
      <c r="C128" s="202" t="s">
        <v>159</v>
      </c>
      <c r="D128" s="202" t="s">
        <v>143</v>
      </c>
      <c r="E128" s="203" t="s">
        <v>152</v>
      </c>
      <c r="F128" s="204" t="s">
        <v>153</v>
      </c>
      <c r="G128" s="205" t="s">
        <v>154</v>
      </c>
      <c r="H128" s="206">
        <v>48</v>
      </c>
      <c r="I128" s="207"/>
      <c r="J128" s="208">
        <f>ROUND(I128*H128,2)</f>
        <v>0</v>
      </c>
      <c r="K128" s="204" t="s">
        <v>147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148</v>
      </c>
      <c r="AT128" s="213" t="s">
        <v>143</v>
      </c>
      <c r="AU128" s="213" t="s">
        <v>87</v>
      </c>
      <c r="AY128" s="16" t="s">
        <v>140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148</v>
      </c>
      <c r="BM128" s="213" t="s">
        <v>441</v>
      </c>
    </row>
    <row r="129" spans="1:65" s="2" customFormat="1" ht="19.5">
      <c r="A129" s="33"/>
      <c r="B129" s="34"/>
      <c r="C129" s="35"/>
      <c r="D129" s="215" t="s">
        <v>150</v>
      </c>
      <c r="E129" s="35"/>
      <c r="F129" s="216" t="s">
        <v>156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87</v>
      </c>
    </row>
    <row r="130" spans="1:65" s="13" customFormat="1" ht="11.25">
      <c r="B130" s="219"/>
      <c r="C130" s="220"/>
      <c r="D130" s="215" t="s">
        <v>157</v>
      </c>
      <c r="E130" s="221" t="s">
        <v>1</v>
      </c>
      <c r="F130" s="222" t="s">
        <v>442</v>
      </c>
      <c r="G130" s="220"/>
      <c r="H130" s="223">
        <v>48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157</v>
      </c>
      <c r="AU130" s="229" t="s">
        <v>87</v>
      </c>
      <c r="AV130" s="13" t="s">
        <v>87</v>
      </c>
      <c r="AW130" s="13" t="s">
        <v>34</v>
      </c>
      <c r="AX130" s="13" t="s">
        <v>85</v>
      </c>
      <c r="AY130" s="229" t="s">
        <v>140</v>
      </c>
    </row>
    <row r="131" spans="1:65" s="2" customFormat="1" ht="21.75" customHeight="1">
      <c r="A131" s="33"/>
      <c r="B131" s="34"/>
      <c r="C131" s="202" t="s">
        <v>148</v>
      </c>
      <c r="D131" s="202" t="s">
        <v>143</v>
      </c>
      <c r="E131" s="203" t="s">
        <v>443</v>
      </c>
      <c r="F131" s="204" t="s">
        <v>444</v>
      </c>
      <c r="G131" s="205" t="s">
        <v>146</v>
      </c>
      <c r="H131" s="206">
        <v>26.4</v>
      </c>
      <c r="I131" s="207"/>
      <c r="J131" s="208">
        <f>ROUND(I131*H131,2)</f>
        <v>0</v>
      </c>
      <c r="K131" s="204" t="s">
        <v>147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148</v>
      </c>
      <c r="AT131" s="213" t="s">
        <v>143</v>
      </c>
      <c r="AU131" s="213" t="s">
        <v>87</v>
      </c>
      <c r="AY131" s="16" t="s">
        <v>140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148</v>
      </c>
      <c r="BM131" s="213" t="s">
        <v>445</v>
      </c>
    </row>
    <row r="132" spans="1:65" s="2" customFormat="1" ht="19.5">
      <c r="A132" s="33"/>
      <c r="B132" s="34"/>
      <c r="C132" s="35"/>
      <c r="D132" s="215" t="s">
        <v>150</v>
      </c>
      <c r="E132" s="35"/>
      <c r="F132" s="216" t="s">
        <v>446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150</v>
      </c>
      <c r="AU132" s="16" t="s">
        <v>87</v>
      </c>
    </row>
    <row r="133" spans="1:65" s="13" customFormat="1" ht="11.25">
      <c r="B133" s="219"/>
      <c r="C133" s="220"/>
      <c r="D133" s="215" t="s">
        <v>157</v>
      </c>
      <c r="E133" s="221" t="s">
        <v>1</v>
      </c>
      <c r="F133" s="222" t="s">
        <v>447</v>
      </c>
      <c r="G133" s="220"/>
      <c r="H133" s="223">
        <v>26.4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157</v>
      </c>
      <c r="AU133" s="229" t="s">
        <v>87</v>
      </c>
      <c r="AV133" s="13" t="s">
        <v>87</v>
      </c>
      <c r="AW133" s="13" t="s">
        <v>34</v>
      </c>
      <c r="AX133" s="13" t="s">
        <v>85</v>
      </c>
      <c r="AY133" s="229" t="s">
        <v>140</v>
      </c>
    </row>
    <row r="134" spans="1:65" s="2" customFormat="1" ht="21.75" customHeight="1">
      <c r="A134" s="33"/>
      <c r="B134" s="34"/>
      <c r="C134" s="202" t="s">
        <v>141</v>
      </c>
      <c r="D134" s="202" t="s">
        <v>143</v>
      </c>
      <c r="E134" s="203" t="s">
        <v>448</v>
      </c>
      <c r="F134" s="204" t="s">
        <v>449</v>
      </c>
      <c r="G134" s="205" t="s">
        <v>196</v>
      </c>
      <c r="H134" s="206">
        <v>8</v>
      </c>
      <c r="I134" s="207"/>
      <c r="J134" s="208">
        <f>ROUND(I134*H134,2)</f>
        <v>0</v>
      </c>
      <c r="K134" s="204" t="s">
        <v>147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148</v>
      </c>
      <c r="AT134" s="213" t="s">
        <v>143</v>
      </c>
      <c r="AU134" s="213" t="s">
        <v>87</v>
      </c>
      <c r="AY134" s="16" t="s">
        <v>140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148</v>
      </c>
      <c r="BM134" s="213" t="s">
        <v>450</v>
      </c>
    </row>
    <row r="135" spans="1:65" s="2" customFormat="1" ht="19.5">
      <c r="A135" s="33"/>
      <c r="B135" s="34"/>
      <c r="C135" s="35"/>
      <c r="D135" s="215" t="s">
        <v>150</v>
      </c>
      <c r="E135" s="35"/>
      <c r="F135" s="216" t="s">
        <v>451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87</v>
      </c>
    </row>
    <row r="136" spans="1:65" s="2" customFormat="1" ht="19.5">
      <c r="A136" s="33"/>
      <c r="B136" s="34"/>
      <c r="C136" s="35"/>
      <c r="D136" s="215" t="s">
        <v>199</v>
      </c>
      <c r="E136" s="35"/>
      <c r="F136" s="230" t="s">
        <v>200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199</v>
      </c>
      <c r="AU136" s="16" t="s">
        <v>87</v>
      </c>
    </row>
    <row r="137" spans="1:65" s="2" customFormat="1" ht="21.75" customHeight="1">
      <c r="A137" s="33"/>
      <c r="B137" s="34"/>
      <c r="C137" s="202" t="s">
        <v>176</v>
      </c>
      <c r="D137" s="202" t="s">
        <v>143</v>
      </c>
      <c r="E137" s="203" t="s">
        <v>452</v>
      </c>
      <c r="F137" s="204" t="s">
        <v>453</v>
      </c>
      <c r="G137" s="205" t="s">
        <v>146</v>
      </c>
      <c r="H137" s="206">
        <v>80</v>
      </c>
      <c r="I137" s="207"/>
      <c r="J137" s="208">
        <f>ROUND(I137*H137,2)</f>
        <v>0</v>
      </c>
      <c r="K137" s="204" t="s">
        <v>147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148</v>
      </c>
      <c r="AT137" s="213" t="s">
        <v>143</v>
      </c>
      <c r="AU137" s="213" t="s">
        <v>87</v>
      </c>
      <c r="AY137" s="16" t="s">
        <v>140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148</v>
      </c>
      <c r="BM137" s="213" t="s">
        <v>454</v>
      </c>
    </row>
    <row r="138" spans="1:65" s="2" customFormat="1" ht="39">
      <c r="A138" s="33"/>
      <c r="B138" s="34"/>
      <c r="C138" s="35"/>
      <c r="D138" s="215" t="s">
        <v>150</v>
      </c>
      <c r="E138" s="35"/>
      <c r="F138" s="216" t="s">
        <v>455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150</v>
      </c>
      <c r="AU138" s="16" t="s">
        <v>87</v>
      </c>
    </row>
    <row r="139" spans="1:65" s="2" customFormat="1" ht="19.5">
      <c r="A139" s="33"/>
      <c r="B139" s="34"/>
      <c r="C139" s="35"/>
      <c r="D139" s="215" t="s">
        <v>199</v>
      </c>
      <c r="E139" s="35"/>
      <c r="F139" s="230" t="s">
        <v>207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199</v>
      </c>
      <c r="AU139" s="16" t="s">
        <v>87</v>
      </c>
    </row>
    <row r="140" spans="1:65" s="13" customFormat="1" ht="11.25">
      <c r="B140" s="219"/>
      <c r="C140" s="220"/>
      <c r="D140" s="215" t="s">
        <v>157</v>
      </c>
      <c r="E140" s="221" t="s">
        <v>1</v>
      </c>
      <c r="F140" s="222" t="s">
        <v>456</v>
      </c>
      <c r="G140" s="220"/>
      <c r="H140" s="223">
        <v>80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157</v>
      </c>
      <c r="AU140" s="229" t="s">
        <v>87</v>
      </c>
      <c r="AV140" s="13" t="s">
        <v>87</v>
      </c>
      <c r="AW140" s="13" t="s">
        <v>34</v>
      </c>
      <c r="AX140" s="13" t="s">
        <v>85</v>
      </c>
      <c r="AY140" s="229" t="s">
        <v>140</v>
      </c>
    </row>
    <row r="141" spans="1:65" s="2" customFormat="1" ht="21.75" customHeight="1">
      <c r="A141" s="33"/>
      <c r="B141" s="34"/>
      <c r="C141" s="202" t="s">
        <v>183</v>
      </c>
      <c r="D141" s="202" t="s">
        <v>143</v>
      </c>
      <c r="E141" s="203" t="s">
        <v>457</v>
      </c>
      <c r="F141" s="204" t="s">
        <v>458</v>
      </c>
      <c r="G141" s="205" t="s">
        <v>211</v>
      </c>
      <c r="H141" s="206">
        <v>8</v>
      </c>
      <c r="I141" s="207"/>
      <c r="J141" s="208">
        <f>ROUND(I141*H141,2)</f>
        <v>0</v>
      </c>
      <c r="K141" s="204" t="s">
        <v>147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148</v>
      </c>
      <c r="AT141" s="213" t="s">
        <v>143</v>
      </c>
      <c r="AU141" s="213" t="s">
        <v>87</v>
      </c>
      <c r="AY141" s="16" t="s">
        <v>140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148</v>
      </c>
      <c r="BM141" s="213" t="s">
        <v>459</v>
      </c>
    </row>
    <row r="142" spans="1:65" s="2" customFormat="1" ht="39">
      <c r="A142" s="33"/>
      <c r="B142" s="34"/>
      <c r="C142" s="35"/>
      <c r="D142" s="215" t="s">
        <v>150</v>
      </c>
      <c r="E142" s="35"/>
      <c r="F142" s="216" t="s">
        <v>460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150</v>
      </c>
      <c r="AU142" s="16" t="s">
        <v>87</v>
      </c>
    </row>
    <row r="143" spans="1:65" s="2" customFormat="1" ht="21.75" customHeight="1">
      <c r="A143" s="33"/>
      <c r="B143" s="34"/>
      <c r="C143" s="202" t="s">
        <v>188</v>
      </c>
      <c r="D143" s="202" t="s">
        <v>143</v>
      </c>
      <c r="E143" s="203" t="s">
        <v>215</v>
      </c>
      <c r="F143" s="204" t="s">
        <v>216</v>
      </c>
      <c r="G143" s="205" t="s">
        <v>146</v>
      </c>
      <c r="H143" s="206">
        <v>240</v>
      </c>
      <c r="I143" s="207"/>
      <c r="J143" s="208">
        <f>ROUND(I143*H143,2)</f>
        <v>0</v>
      </c>
      <c r="K143" s="204" t="s">
        <v>147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148</v>
      </c>
      <c r="AT143" s="213" t="s">
        <v>143</v>
      </c>
      <c r="AU143" s="213" t="s">
        <v>87</v>
      </c>
      <c r="AY143" s="16" t="s">
        <v>140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148</v>
      </c>
      <c r="BM143" s="213" t="s">
        <v>461</v>
      </c>
    </row>
    <row r="144" spans="1:65" s="2" customFormat="1" ht="29.25">
      <c r="A144" s="33"/>
      <c r="B144" s="34"/>
      <c r="C144" s="35"/>
      <c r="D144" s="215" t="s">
        <v>150</v>
      </c>
      <c r="E144" s="35"/>
      <c r="F144" s="216" t="s">
        <v>218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87</v>
      </c>
    </row>
    <row r="145" spans="1:65" s="2" customFormat="1" ht="19.5">
      <c r="A145" s="33"/>
      <c r="B145" s="34"/>
      <c r="C145" s="35"/>
      <c r="D145" s="215" t="s">
        <v>199</v>
      </c>
      <c r="E145" s="35"/>
      <c r="F145" s="230" t="s">
        <v>207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199</v>
      </c>
      <c r="AU145" s="16" t="s">
        <v>87</v>
      </c>
    </row>
    <row r="146" spans="1:65" s="2" customFormat="1" ht="21.75" customHeight="1">
      <c r="A146" s="33"/>
      <c r="B146" s="34"/>
      <c r="C146" s="202" t="s">
        <v>193</v>
      </c>
      <c r="D146" s="202" t="s">
        <v>143</v>
      </c>
      <c r="E146" s="203" t="s">
        <v>220</v>
      </c>
      <c r="F146" s="204" t="s">
        <v>221</v>
      </c>
      <c r="G146" s="205" t="s">
        <v>146</v>
      </c>
      <c r="H146" s="206">
        <v>240</v>
      </c>
      <c r="I146" s="207"/>
      <c r="J146" s="208">
        <f>ROUND(I146*H146,2)</f>
        <v>0</v>
      </c>
      <c r="K146" s="204" t="s">
        <v>147</v>
      </c>
      <c r="L146" s="38"/>
      <c r="M146" s="209" t="s">
        <v>1</v>
      </c>
      <c r="N146" s="210" t="s">
        <v>42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148</v>
      </c>
      <c r="AT146" s="213" t="s">
        <v>143</v>
      </c>
      <c r="AU146" s="213" t="s">
        <v>87</v>
      </c>
      <c r="AY146" s="16" t="s">
        <v>140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148</v>
      </c>
      <c r="BM146" s="213" t="s">
        <v>462</v>
      </c>
    </row>
    <row r="147" spans="1:65" s="2" customFormat="1" ht="29.25">
      <c r="A147" s="33"/>
      <c r="B147" s="34"/>
      <c r="C147" s="35"/>
      <c r="D147" s="215" t="s">
        <v>150</v>
      </c>
      <c r="E147" s="35"/>
      <c r="F147" s="216" t="s">
        <v>223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150</v>
      </c>
      <c r="AU147" s="16" t="s">
        <v>87</v>
      </c>
    </row>
    <row r="148" spans="1:65" s="2" customFormat="1" ht="19.5">
      <c r="A148" s="33"/>
      <c r="B148" s="34"/>
      <c r="C148" s="35"/>
      <c r="D148" s="215" t="s">
        <v>199</v>
      </c>
      <c r="E148" s="35"/>
      <c r="F148" s="230" t="s">
        <v>207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199</v>
      </c>
      <c r="AU148" s="16" t="s">
        <v>87</v>
      </c>
    </row>
    <row r="149" spans="1:65" s="2" customFormat="1" ht="21.75" customHeight="1">
      <c r="A149" s="33"/>
      <c r="B149" s="34"/>
      <c r="C149" s="202" t="s">
        <v>202</v>
      </c>
      <c r="D149" s="202" t="s">
        <v>143</v>
      </c>
      <c r="E149" s="203" t="s">
        <v>463</v>
      </c>
      <c r="F149" s="204" t="s">
        <v>464</v>
      </c>
      <c r="G149" s="205" t="s">
        <v>211</v>
      </c>
      <c r="H149" s="206">
        <v>4</v>
      </c>
      <c r="I149" s="207"/>
      <c r="J149" s="208">
        <f>ROUND(I149*H149,2)</f>
        <v>0</v>
      </c>
      <c r="K149" s="204" t="s">
        <v>147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148</v>
      </c>
      <c r="AT149" s="213" t="s">
        <v>143</v>
      </c>
      <c r="AU149" s="213" t="s">
        <v>87</v>
      </c>
      <c r="AY149" s="16" t="s">
        <v>140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148</v>
      </c>
      <c r="BM149" s="213" t="s">
        <v>465</v>
      </c>
    </row>
    <row r="150" spans="1:65" s="2" customFormat="1" ht="29.25">
      <c r="A150" s="33"/>
      <c r="B150" s="34"/>
      <c r="C150" s="35"/>
      <c r="D150" s="215" t="s">
        <v>150</v>
      </c>
      <c r="E150" s="35"/>
      <c r="F150" s="216" t="s">
        <v>466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150</v>
      </c>
      <c r="AU150" s="16" t="s">
        <v>87</v>
      </c>
    </row>
    <row r="151" spans="1:65" s="2" customFormat="1" ht="21.75" customHeight="1">
      <c r="A151" s="33"/>
      <c r="B151" s="34"/>
      <c r="C151" s="202" t="s">
        <v>208</v>
      </c>
      <c r="D151" s="202" t="s">
        <v>143</v>
      </c>
      <c r="E151" s="203" t="s">
        <v>229</v>
      </c>
      <c r="F151" s="204" t="s">
        <v>230</v>
      </c>
      <c r="G151" s="205" t="s">
        <v>172</v>
      </c>
      <c r="H151" s="206">
        <v>2.4</v>
      </c>
      <c r="I151" s="207"/>
      <c r="J151" s="208">
        <f>ROUND(I151*H151,2)</f>
        <v>0</v>
      </c>
      <c r="K151" s="204" t="s">
        <v>147</v>
      </c>
      <c r="L151" s="38"/>
      <c r="M151" s="209" t="s">
        <v>1</v>
      </c>
      <c r="N151" s="210" t="s">
        <v>42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148</v>
      </c>
      <c r="AT151" s="213" t="s">
        <v>143</v>
      </c>
      <c r="AU151" s="213" t="s">
        <v>87</v>
      </c>
      <c r="AY151" s="16" t="s">
        <v>140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148</v>
      </c>
      <c r="BM151" s="213" t="s">
        <v>467</v>
      </c>
    </row>
    <row r="152" spans="1:65" s="2" customFormat="1" ht="39">
      <c r="A152" s="33"/>
      <c r="B152" s="34"/>
      <c r="C152" s="35"/>
      <c r="D152" s="215" t="s">
        <v>150</v>
      </c>
      <c r="E152" s="35"/>
      <c r="F152" s="216" t="s">
        <v>232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150</v>
      </c>
      <c r="AU152" s="16" t="s">
        <v>87</v>
      </c>
    </row>
    <row r="153" spans="1:65" s="2" customFormat="1" ht="19.5">
      <c r="A153" s="33"/>
      <c r="B153" s="34"/>
      <c r="C153" s="35"/>
      <c r="D153" s="215" t="s">
        <v>199</v>
      </c>
      <c r="E153" s="35"/>
      <c r="F153" s="230" t="s">
        <v>233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199</v>
      </c>
      <c r="AU153" s="16" t="s">
        <v>87</v>
      </c>
    </row>
    <row r="154" spans="1:65" s="2" customFormat="1" ht="21.75" customHeight="1">
      <c r="A154" s="33"/>
      <c r="B154" s="34"/>
      <c r="C154" s="202" t="s">
        <v>214</v>
      </c>
      <c r="D154" s="202" t="s">
        <v>143</v>
      </c>
      <c r="E154" s="203" t="s">
        <v>236</v>
      </c>
      <c r="F154" s="204" t="s">
        <v>237</v>
      </c>
      <c r="G154" s="205" t="s">
        <v>179</v>
      </c>
      <c r="H154" s="206">
        <v>105</v>
      </c>
      <c r="I154" s="207"/>
      <c r="J154" s="208">
        <f>ROUND(I154*H154,2)</f>
        <v>0</v>
      </c>
      <c r="K154" s="204" t="s">
        <v>147</v>
      </c>
      <c r="L154" s="38"/>
      <c r="M154" s="209" t="s">
        <v>1</v>
      </c>
      <c r="N154" s="210" t="s">
        <v>42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148</v>
      </c>
      <c r="AT154" s="213" t="s">
        <v>143</v>
      </c>
      <c r="AU154" s="213" t="s">
        <v>87</v>
      </c>
      <c r="AY154" s="16" t="s">
        <v>140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148</v>
      </c>
      <c r="BM154" s="213" t="s">
        <v>468</v>
      </c>
    </row>
    <row r="155" spans="1:65" s="2" customFormat="1" ht="19.5">
      <c r="A155" s="33"/>
      <c r="B155" s="34"/>
      <c r="C155" s="35"/>
      <c r="D155" s="215" t="s">
        <v>150</v>
      </c>
      <c r="E155" s="35"/>
      <c r="F155" s="216" t="s">
        <v>239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150</v>
      </c>
      <c r="AU155" s="16" t="s">
        <v>87</v>
      </c>
    </row>
    <row r="156" spans="1:65" s="2" customFormat="1" ht="21.75" customHeight="1">
      <c r="A156" s="33"/>
      <c r="B156" s="34"/>
      <c r="C156" s="202" t="s">
        <v>219</v>
      </c>
      <c r="D156" s="202" t="s">
        <v>143</v>
      </c>
      <c r="E156" s="203" t="s">
        <v>241</v>
      </c>
      <c r="F156" s="204" t="s">
        <v>242</v>
      </c>
      <c r="G156" s="205" t="s">
        <v>172</v>
      </c>
      <c r="H156" s="206">
        <v>2.4</v>
      </c>
      <c r="I156" s="207"/>
      <c r="J156" s="208">
        <f>ROUND(I156*H156,2)</f>
        <v>0</v>
      </c>
      <c r="K156" s="204" t="s">
        <v>147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148</v>
      </c>
      <c r="AT156" s="213" t="s">
        <v>143</v>
      </c>
      <c r="AU156" s="213" t="s">
        <v>87</v>
      </c>
      <c r="AY156" s="16" t="s">
        <v>140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148</v>
      </c>
      <c r="BM156" s="213" t="s">
        <v>469</v>
      </c>
    </row>
    <row r="157" spans="1:65" s="2" customFormat="1" ht="19.5">
      <c r="A157" s="33"/>
      <c r="B157" s="34"/>
      <c r="C157" s="35"/>
      <c r="D157" s="215" t="s">
        <v>150</v>
      </c>
      <c r="E157" s="35"/>
      <c r="F157" s="216" t="s">
        <v>244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150</v>
      </c>
      <c r="AU157" s="16" t="s">
        <v>87</v>
      </c>
    </row>
    <row r="158" spans="1:65" s="2" customFormat="1" ht="19.5">
      <c r="A158" s="33"/>
      <c r="B158" s="34"/>
      <c r="C158" s="35"/>
      <c r="D158" s="215" t="s">
        <v>199</v>
      </c>
      <c r="E158" s="35"/>
      <c r="F158" s="230" t="s">
        <v>233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199</v>
      </c>
      <c r="AU158" s="16" t="s">
        <v>87</v>
      </c>
    </row>
    <row r="159" spans="1:65" s="2" customFormat="1" ht="21.75" customHeight="1">
      <c r="A159" s="33"/>
      <c r="B159" s="34"/>
      <c r="C159" s="202" t="s">
        <v>224</v>
      </c>
      <c r="D159" s="202" t="s">
        <v>143</v>
      </c>
      <c r="E159" s="203" t="s">
        <v>253</v>
      </c>
      <c r="F159" s="204" t="s">
        <v>254</v>
      </c>
      <c r="G159" s="205" t="s">
        <v>179</v>
      </c>
      <c r="H159" s="206">
        <v>0.64800000000000002</v>
      </c>
      <c r="I159" s="207"/>
      <c r="J159" s="208">
        <f>ROUND(I159*H159,2)</f>
        <v>0</v>
      </c>
      <c r="K159" s="204" t="s">
        <v>147</v>
      </c>
      <c r="L159" s="38"/>
      <c r="M159" s="209" t="s">
        <v>1</v>
      </c>
      <c r="N159" s="210" t="s">
        <v>42</v>
      </c>
      <c r="O159" s="70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148</v>
      </c>
      <c r="AT159" s="213" t="s">
        <v>143</v>
      </c>
      <c r="AU159" s="213" t="s">
        <v>87</v>
      </c>
      <c r="AY159" s="16" t="s">
        <v>140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148</v>
      </c>
      <c r="BM159" s="213" t="s">
        <v>470</v>
      </c>
    </row>
    <row r="160" spans="1:65" s="2" customFormat="1" ht="19.5">
      <c r="A160" s="33"/>
      <c r="B160" s="34"/>
      <c r="C160" s="35"/>
      <c r="D160" s="215" t="s">
        <v>150</v>
      </c>
      <c r="E160" s="35"/>
      <c r="F160" s="216" t="s">
        <v>256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150</v>
      </c>
      <c r="AU160" s="16" t="s">
        <v>87</v>
      </c>
    </row>
    <row r="161" spans="1:65" s="13" customFormat="1" ht="11.25">
      <c r="B161" s="219"/>
      <c r="C161" s="220"/>
      <c r="D161" s="215" t="s">
        <v>157</v>
      </c>
      <c r="E161" s="221" t="s">
        <v>1</v>
      </c>
      <c r="F161" s="222" t="s">
        <v>471</v>
      </c>
      <c r="G161" s="220"/>
      <c r="H161" s="223">
        <v>0.64800000000000002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157</v>
      </c>
      <c r="AU161" s="229" t="s">
        <v>87</v>
      </c>
      <c r="AV161" s="13" t="s">
        <v>87</v>
      </c>
      <c r="AW161" s="13" t="s">
        <v>34</v>
      </c>
      <c r="AX161" s="13" t="s">
        <v>85</v>
      </c>
      <c r="AY161" s="229" t="s">
        <v>140</v>
      </c>
    </row>
    <row r="162" spans="1:65" s="2" customFormat="1" ht="21.75" customHeight="1">
      <c r="A162" s="33"/>
      <c r="B162" s="34"/>
      <c r="C162" s="202" t="s">
        <v>8</v>
      </c>
      <c r="D162" s="202" t="s">
        <v>143</v>
      </c>
      <c r="E162" s="203" t="s">
        <v>472</v>
      </c>
      <c r="F162" s="204" t="s">
        <v>473</v>
      </c>
      <c r="G162" s="205" t="s">
        <v>146</v>
      </c>
      <c r="H162" s="206">
        <v>3.6</v>
      </c>
      <c r="I162" s="207"/>
      <c r="J162" s="208">
        <f>ROUND(I162*H162,2)</f>
        <v>0</v>
      </c>
      <c r="K162" s="204" t="s">
        <v>147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148</v>
      </c>
      <c r="AT162" s="213" t="s">
        <v>143</v>
      </c>
      <c r="AU162" s="213" t="s">
        <v>87</v>
      </c>
      <c r="AY162" s="16" t="s">
        <v>140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148</v>
      </c>
      <c r="BM162" s="213" t="s">
        <v>474</v>
      </c>
    </row>
    <row r="163" spans="1:65" s="2" customFormat="1" ht="29.25">
      <c r="A163" s="33"/>
      <c r="B163" s="34"/>
      <c r="C163" s="35"/>
      <c r="D163" s="215" t="s">
        <v>150</v>
      </c>
      <c r="E163" s="35"/>
      <c r="F163" s="216" t="s">
        <v>475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150</v>
      </c>
      <c r="AU163" s="16" t="s">
        <v>87</v>
      </c>
    </row>
    <row r="164" spans="1:65" s="13" customFormat="1" ht="11.25">
      <c r="B164" s="219"/>
      <c r="C164" s="220"/>
      <c r="D164" s="215" t="s">
        <v>157</v>
      </c>
      <c r="E164" s="221" t="s">
        <v>1</v>
      </c>
      <c r="F164" s="222" t="s">
        <v>476</v>
      </c>
      <c r="G164" s="220"/>
      <c r="H164" s="223">
        <v>3.6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157</v>
      </c>
      <c r="AU164" s="229" t="s">
        <v>87</v>
      </c>
      <c r="AV164" s="13" t="s">
        <v>87</v>
      </c>
      <c r="AW164" s="13" t="s">
        <v>34</v>
      </c>
      <c r="AX164" s="13" t="s">
        <v>85</v>
      </c>
      <c r="AY164" s="229" t="s">
        <v>140</v>
      </c>
    </row>
    <row r="165" spans="1:65" s="2" customFormat="1" ht="21.75" customHeight="1">
      <c r="A165" s="33"/>
      <c r="B165" s="34"/>
      <c r="C165" s="202" t="s">
        <v>235</v>
      </c>
      <c r="D165" s="202" t="s">
        <v>143</v>
      </c>
      <c r="E165" s="203" t="s">
        <v>477</v>
      </c>
      <c r="F165" s="204" t="s">
        <v>478</v>
      </c>
      <c r="G165" s="205" t="s">
        <v>146</v>
      </c>
      <c r="H165" s="206">
        <v>3.6</v>
      </c>
      <c r="I165" s="207"/>
      <c r="J165" s="208">
        <f>ROUND(I165*H165,2)</f>
        <v>0</v>
      </c>
      <c r="K165" s="204" t="s">
        <v>147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148</v>
      </c>
      <c r="AT165" s="213" t="s">
        <v>143</v>
      </c>
      <c r="AU165" s="213" t="s">
        <v>87</v>
      </c>
      <c r="AY165" s="16" t="s">
        <v>140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148</v>
      </c>
      <c r="BM165" s="213" t="s">
        <v>479</v>
      </c>
    </row>
    <row r="166" spans="1:65" s="2" customFormat="1" ht="19.5">
      <c r="A166" s="33"/>
      <c r="B166" s="34"/>
      <c r="C166" s="35"/>
      <c r="D166" s="215" t="s">
        <v>150</v>
      </c>
      <c r="E166" s="35"/>
      <c r="F166" s="216" t="s">
        <v>480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150</v>
      </c>
      <c r="AU166" s="16" t="s">
        <v>87</v>
      </c>
    </row>
    <row r="167" spans="1:65" s="13" customFormat="1" ht="11.25">
      <c r="B167" s="219"/>
      <c r="C167" s="220"/>
      <c r="D167" s="215" t="s">
        <v>157</v>
      </c>
      <c r="E167" s="221" t="s">
        <v>1</v>
      </c>
      <c r="F167" s="222" t="s">
        <v>476</v>
      </c>
      <c r="G167" s="220"/>
      <c r="H167" s="223">
        <v>3.6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157</v>
      </c>
      <c r="AU167" s="229" t="s">
        <v>87</v>
      </c>
      <c r="AV167" s="13" t="s">
        <v>87</v>
      </c>
      <c r="AW167" s="13" t="s">
        <v>34</v>
      </c>
      <c r="AX167" s="13" t="s">
        <v>85</v>
      </c>
      <c r="AY167" s="229" t="s">
        <v>140</v>
      </c>
    </row>
    <row r="168" spans="1:65" s="2" customFormat="1" ht="21.75" customHeight="1">
      <c r="A168" s="33"/>
      <c r="B168" s="34"/>
      <c r="C168" s="202" t="s">
        <v>240</v>
      </c>
      <c r="D168" s="202" t="s">
        <v>143</v>
      </c>
      <c r="E168" s="203" t="s">
        <v>481</v>
      </c>
      <c r="F168" s="204" t="s">
        <v>482</v>
      </c>
      <c r="G168" s="205" t="s">
        <v>146</v>
      </c>
      <c r="H168" s="206">
        <v>26.4</v>
      </c>
      <c r="I168" s="207"/>
      <c r="J168" s="208">
        <f>ROUND(I168*H168,2)</f>
        <v>0</v>
      </c>
      <c r="K168" s="204" t="s">
        <v>147</v>
      </c>
      <c r="L168" s="38"/>
      <c r="M168" s="209" t="s">
        <v>1</v>
      </c>
      <c r="N168" s="210" t="s">
        <v>42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148</v>
      </c>
      <c r="AT168" s="213" t="s">
        <v>143</v>
      </c>
      <c r="AU168" s="213" t="s">
        <v>87</v>
      </c>
      <c r="AY168" s="16" t="s">
        <v>140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148</v>
      </c>
      <c r="BM168" s="213" t="s">
        <v>483</v>
      </c>
    </row>
    <row r="169" spans="1:65" s="2" customFormat="1" ht="19.5">
      <c r="A169" s="33"/>
      <c r="B169" s="34"/>
      <c r="C169" s="35"/>
      <c r="D169" s="215" t="s">
        <v>150</v>
      </c>
      <c r="E169" s="35"/>
      <c r="F169" s="216" t="s">
        <v>484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150</v>
      </c>
      <c r="AU169" s="16" t="s">
        <v>87</v>
      </c>
    </row>
    <row r="170" spans="1:65" s="13" customFormat="1" ht="11.25">
      <c r="B170" s="219"/>
      <c r="C170" s="220"/>
      <c r="D170" s="215" t="s">
        <v>157</v>
      </c>
      <c r="E170" s="221" t="s">
        <v>1</v>
      </c>
      <c r="F170" s="222" t="s">
        <v>447</v>
      </c>
      <c r="G170" s="220"/>
      <c r="H170" s="223">
        <v>26.4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157</v>
      </c>
      <c r="AU170" s="229" t="s">
        <v>87</v>
      </c>
      <c r="AV170" s="13" t="s">
        <v>87</v>
      </c>
      <c r="AW170" s="13" t="s">
        <v>34</v>
      </c>
      <c r="AX170" s="13" t="s">
        <v>85</v>
      </c>
      <c r="AY170" s="229" t="s">
        <v>140</v>
      </c>
    </row>
    <row r="171" spans="1:65" s="2" customFormat="1" ht="21.75" customHeight="1">
      <c r="A171" s="33"/>
      <c r="B171" s="34"/>
      <c r="C171" s="202" t="s">
        <v>245</v>
      </c>
      <c r="D171" s="202" t="s">
        <v>143</v>
      </c>
      <c r="E171" s="203" t="s">
        <v>268</v>
      </c>
      <c r="F171" s="204" t="s">
        <v>269</v>
      </c>
      <c r="G171" s="205" t="s">
        <v>154</v>
      </c>
      <c r="H171" s="206">
        <v>48</v>
      </c>
      <c r="I171" s="207"/>
      <c r="J171" s="208">
        <f>ROUND(I171*H171,2)</f>
        <v>0</v>
      </c>
      <c r="K171" s="204" t="s">
        <v>147</v>
      </c>
      <c r="L171" s="38"/>
      <c r="M171" s="209" t="s">
        <v>1</v>
      </c>
      <c r="N171" s="210" t="s">
        <v>42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148</v>
      </c>
      <c r="AT171" s="213" t="s">
        <v>143</v>
      </c>
      <c r="AU171" s="213" t="s">
        <v>87</v>
      </c>
      <c r="AY171" s="16" t="s">
        <v>140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148</v>
      </c>
      <c r="BM171" s="213" t="s">
        <v>485</v>
      </c>
    </row>
    <row r="172" spans="1:65" s="2" customFormat="1" ht="29.25">
      <c r="A172" s="33"/>
      <c r="B172" s="34"/>
      <c r="C172" s="35"/>
      <c r="D172" s="215" t="s">
        <v>150</v>
      </c>
      <c r="E172" s="35"/>
      <c r="F172" s="216" t="s">
        <v>271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150</v>
      </c>
      <c r="AU172" s="16" t="s">
        <v>87</v>
      </c>
    </row>
    <row r="173" spans="1:65" s="13" customFormat="1" ht="11.25">
      <c r="B173" s="219"/>
      <c r="C173" s="220"/>
      <c r="D173" s="215" t="s">
        <v>157</v>
      </c>
      <c r="E173" s="221" t="s">
        <v>1</v>
      </c>
      <c r="F173" s="222" t="s">
        <v>442</v>
      </c>
      <c r="G173" s="220"/>
      <c r="H173" s="223">
        <v>48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157</v>
      </c>
      <c r="AU173" s="229" t="s">
        <v>87</v>
      </c>
      <c r="AV173" s="13" t="s">
        <v>87</v>
      </c>
      <c r="AW173" s="13" t="s">
        <v>34</v>
      </c>
      <c r="AX173" s="13" t="s">
        <v>85</v>
      </c>
      <c r="AY173" s="229" t="s">
        <v>140</v>
      </c>
    </row>
    <row r="174" spans="1:65" s="2" customFormat="1" ht="21.75" customHeight="1">
      <c r="A174" s="33"/>
      <c r="B174" s="34"/>
      <c r="C174" s="202" t="s">
        <v>252</v>
      </c>
      <c r="D174" s="202" t="s">
        <v>143</v>
      </c>
      <c r="E174" s="203" t="s">
        <v>486</v>
      </c>
      <c r="F174" s="204" t="s">
        <v>487</v>
      </c>
      <c r="G174" s="205" t="s">
        <v>146</v>
      </c>
      <c r="H174" s="206">
        <v>7.5</v>
      </c>
      <c r="I174" s="207"/>
      <c r="J174" s="208">
        <f>ROUND(I174*H174,2)</f>
        <v>0</v>
      </c>
      <c r="K174" s="204" t="s">
        <v>147</v>
      </c>
      <c r="L174" s="38"/>
      <c r="M174" s="209" t="s">
        <v>1</v>
      </c>
      <c r="N174" s="210" t="s">
        <v>42</v>
      </c>
      <c r="O174" s="70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148</v>
      </c>
      <c r="AT174" s="213" t="s">
        <v>143</v>
      </c>
      <c r="AU174" s="213" t="s">
        <v>87</v>
      </c>
      <c r="AY174" s="16" t="s">
        <v>140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148</v>
      </c>
      <c r="BM174" s="213" t="s">
        <v>488</v>
      </c>
    </row>
    <row r="175" spans="1:65" s="2" customFormat="1" ht="29.25">
      <c r="A175" s="33"/>
      <c r="B175" s="34"/>
      <c r="C175" s="35"/>
      <c r="D175" s="215" t="s">
        <v>150</v>
      </c>
      <c r="E175" s="35"/>
      <c r="F175" s="216" t="s">
        <v>489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150</v>
      </c>
      <c r="AU175" s="16" t="s">
        <v>87</v>
      </c>
    </row>
    <row r="176" spans="1:65" s="2" customFormat="1" ht="21.75" customHeight="1">
      <c r="A176" s="33"/>
      <c r="B176" s="34"/>
      <c r="C176" s="231" t="s">
        <v>258</v>
      </c>
      <c r="D176" s="231" t="s">
        <v>296</v>
      </c>
      <c r="E176" s="232" t="s">
        <v>490</v>
      </c>
      <c r="F176" s="233" t="s">
        <v>491</v>
      </c>
      <c r="G176" s="234" t="s">
        <v>146</v>
      </c>
      <c r="H176" s="235">
        <v>80</v>
      </c>
      <c r="I176" s="236"/>
      <c r="J176" s="237">
        <f>ROUND(I176*H176,2)</f>
        <v>0</v>
      </c>
      <c r="K176" s="233" t="s">
        <v>147</v>
      </c>
      <c r="L176" s="238"/>
      <c r="M176" s="239" t="s">
        <v>1</v>
      </c>
      <c r="N176" s="240" t="s">
        <v>42</v>
      </c>
      <c r="O176" s="70"/>
      <c r="P176" s="211">
        <f>O176*H176</f>
        <v>0</v>
      </c>
      <c r="Q176" s="211">
        <v>4.9390000000000003E-2</v>
      </c>
      <c r="R176" s="211">
        <f>Q176*H176</f>
        <v>3.9512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188</v>
      </c>
      <c r="AT176" s="213" t="s">
        <v>296</v>
      </c>
      <c r="AU176" s="213" t="s">
        <v>87</v>
      </c>
      <c r="AY176" s="16" t="s">
        <v>140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148</v>
      </c>
      <c r="BM176" s="213" t="s">
        <v>492</v>
      </c>
    </row>
    <row r="177" spans="1:65" s="2" customFormat="1" ht="11.25">
      <c r="A177" s="33"/>
      <c r="B177" s="34"/>
      <c r="C177" s="35"/>
      <c r="D177" s="215" t="s">
        <v>150</v>
      </c>
      <c r="E177" s="35"/>
      <c r="F177" s="216" t="s">
        <v>491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150</v>
      </c>
      <c r="AU177" s="16" t="s">
        <v>87</v>
      </c>
    </row>
    <row r="178" spans="1:65" s="13" customFormat="1" ht="11.25">
      <c r="B178" s="219"/>
      <c r="C178" s="220"/>
      <c r="D178" s="215" t="s">
        <v>157</v>
      </c>
      <c r="E178" s="221" t="s">
        <v>1</v>
      </c>
      <c r="F178" s="222" t="s">
        <v>493</v>
      </c>
      <c r="G178" s="220"/>
      <c r="H178" s="223">
        <v>80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157</v>
      </c>
      <c r="AU178" s="229" t="s">
        <v>87</v>
      </c>
      <c r="AV178" s="13" t="s">
        <v>87</v>
      </c>
      <c r="AW178" s="13" t="s">
        <v>34</v>
      </c>
      <c r="AX178" s="13" t="s">
        <v>85</v>
      </c>
      <c r="AY178" s="229" t="s">
        <v>140</v>
      </c>
    </row>
    <row r="179" spans="1:65" s="2" customFormat="1" ht="21.75" customHeight="1">
      <c r="A179" s="33"/>
      <c r="B179" s="34"/>
      <c r="C179" s="231" t="s">
        <v>7</v>
      </c>
      <c r="D179" s="231" t="s">
        <v>296</v>
      </c>
      <c r="E179" s="232" t="s">
        <v>494</v>
      </c>
      <c r="F179" s="233" t="s">
        <v>495</v>
      </c>
      <c r="G179" s="234" t="s">
        <v>196</v>
      </c>
      <c r="H179" s="235">
        <v>200</v>
      </c>
      <c r="I179" s="236"/>
      <c r="J179" s="237">
        <f>ROUND(I179*H179,2)</f>
        <v>0</v>
      </c>
      <c r="K179" s="233" t="s">
        <v>147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1.0499999999999999E-3</v>
      </c>
      <c r="R179" s="211">
        <f>Q179*H179</f>
        <v>0.21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188</v>
      </c>
      <c r="AT179" s="213" t="s">
        <v>296</v>
      </c>
      <c r="AU179" s="213" t="s">
        <v>87</v>
      </c>
      <c r="AY179" s="16" t="s">
        <v>140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148</v>
      </c>
      <c r="BM179" s="213" t="s">
        <v>496</v>
      </c>
    </row>
    <row r="180" spans="1:65" s="2" customFormat="1" ht="11.25">
      <c r="A180" s="33"/>
      <c r="B180" s="34"/>
      <c r="C180" s="35"/>
      <c r="D180" s="215" t="s">
        <v>150</v>
      </c>
      <c r="E180" s="35"/>
      <c r="F180" s="216" t="s">
        <v>495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87</v>
      </c>
    </row>
    <row r="181" spans="1:65" s="2" customFormat="1" ht="21.75" customHeight="1">
      <c r="A181" s="33"/>
      <c r="B181" s="34"/>
      <c r="C181" s="231" t="s">
        <v>267</v>
      </c>
      <c r="D181" s="231" t="s">
        <v>296</v>
      </c>
      <c r="E181" s="232" t="s">
        <v>497</v>
      </c>
      <c r="F181" s="233" t="s">
        <v>498</v>
      </c>
      <c r="G181" s="234" t="s">
        <v>196</v>
      </c>
      <c r="H181" s="235">
        <v>80</v>
      </c>
      <c r="I181" s="236"/>
      <c r="J181" s="237">
        <f>ROUND(I181*H181,2)</f>
        <v>0</v>
      </c>
      <c r="K181" s="233" t="s">
        <v>147</v>
      </c>
      <c r="L181" s="238"/>
      <c r="M181" s="239" t="s">
        <v>1</v>
      </c>
      <c r="N181" s="240" t="s">
        <v>42</v>
      </c>
      <c r="O181" s="70"/>
      <c r="P181" s="211">
        <f>O181*H181</f>
        <v>0</v>
      </c>
      <c r="Q181" s="211">
        <v>1.0499999999999999E-3</v>
      </c>
      <c r="R181" s="211">
        <f>Q181*H181</f>
        <v>8.3999999999999991E-2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188</v>
      </c>
      <c r="AT181" s="213" t="s">
        <v>296</v>
      </c>
      <c r="AU181" s="213" t="s">
        <v>87</v>
      </c>
      <c r="AY181" s="16" t="s">
        <v>140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0</v>
      </c>
      <c r="BL181" s="16" t="s">
        <v>148</v>
      </c>
      <c r="BM181" s="213" t="s">
        <v>499</v>
      </c>
    </row>
    <row r="182" spans="1:65" s="2" customFormat="1" ht="11.25">
      <c r="A182" s="33"/>
      <c r="B182" s="34"/>
      <c r="C182" s="35"/>
      <c r="D182" s="215" t="s">
        <v>150</v>
      </c>
      <c r="E182" s="35"/>
      <c r="F182" s="216" t="s">
        <v>498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150</v>
      </c>
      <c r="AU182" s="16" t="s">
        <v>87</v>
      </c>
    </row>
    <row r="183" spans="1:65" s="2" customFormat="1" ht="21.75" customHeight="1">
      <c r="A183" s="33"/>
      <c r="B183" s="34"/>
      <c r="C183" s="231" t="s">
        <v>273</v>
      </c>
      <c r="D183" s="231" t="s">
        <v>296</v>
      </c>
      <c r="E183" s="232" t="s">
        <v>353</v>
      </c>
      <c r="F183" s="233" t="s">
        <v>354</v>
      </c>
      <c r="G183" s="234" t="s">
        <v>196</v>
      </c>
      <c r="H183" s="235">
        <v>140</v>
      </c>
      <c r="I183" s="236"/>
      <c r="J183" s="237">
        <f>ROUND(I183*H183,2)</f>
        <v>0</v>
      </c>
      <c r="K183" s="233" t="s">
        <v>147</v>
      </c>
      <c r="L183" s="238"/>
      <c r="M183" s="239" t="s">
        <v>1</v>
      </c>
      <c r="N183" s="240" t="s">
        <v>42</v>
      </c>
      <c r="O183" s="70"/>
      <c r="P183" s="211">
        <f>O183*H183</f>
        <v>0</v>
      </c>
      <c r="Q183" s="211">
        <v>1.8000000000000001E-4</v>
      </c>
      <c r="R183" s="211">
        <f>Q183*H183</f>
        <v>2.52E-2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188</v>
      </c>
      <c r="AT183" s="213" t="s">
        <v>296</v>
      </c>
      <c r="AU183" s="213" t="s">
        <v>87</v>
      </c>
      <c r="AY183" s="16" t="s">
        <v>140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85</v>
      </c>
      <c r="BK183" s="214">
        <f>ROUND(I183*H183,2)</f>
        <v>0</v>
      </c>
      <c r="BL183" s="16" t="s">
        <v>148</v>
      </c>
      <c r="BM183" s="213" t="s">
        <v>500</v>
      </c>
    </row>
    <row r="184" spans="1:65" s="2" customFormat="1" ht="11.25">
      <c r="A184" s="33"/>
      <c r="B184" s="34"/>
      <c r="C184" s="35"/>
      <c r="D184" s="215" t="s">
        <v>150</v>
      </c>
      <c r="E184" s="35"/>
      <c r="F184" s="216" t="s">
        <v>354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150</v>
      </c>
      <c r="AU184" s="16" t="s">
        <v>87</v>
      </c>
    </row>
    <row r="185" spans="1:65" s="2" customFormat="1" ht="21.75" customHeight="1">
      <c r="A185" s="33"/>
      <c r="B185" s="34"/>
      <c r="C185" s="231" t="s">
        <v>279</v>
      </c>
      <c r="D185" s="231" t="s">
        <v>296</v>
      </c>
      <c r="E185" s="232" t="s">
        <v>501</v>
      </c>
      <c r="F185" s="233" t="s">
        <v>502</v>
      </c>
      <c r="G185" s="234" t="s">
        <v>196</v>
      </c>
      <c r="H185" s="235">
        <v>8</v>
      </c>
      <c r="I185" s="236"/>
      <c r="J185" s="237">
        <f>ROUND(I185*H185,2)</f>
        <v>0</v>
      </c>
      <c r="K185" s="233" t="s">
        <v>147</v>
      </c>
      <c r="L185" s="238"/>
      <c r="M185" s="239" t="s">
        <v>1</v>
      </c>
      <c r="N185" s="240" t="s">
        <v>42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188</v>
      </c>
      <c r="AT185" s="213" t="s">
        <v>296</v>
      </c>
      <c r="AU185" s="213" t="s">
        <v>87</v>
      </c>
      <c r="AY185" s="16" t="s">
        <v>140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148</v>
      </c>
      <c r="BM185" s="213" t="s">
        <v>503</v>
      </c>
    </row>
    <row r="186" spans="1:65" s="2" customFormat="1" ht="11.25">
      <c r="A186" s="33"/>
      <c r="B186" s="34"/>
      <c r="C186" s="35"/>
      <c r="D186" s="215" t="s">
        <v>150</v>
      </c>
      <c r="E186" s="35"/>
      <c r="F186" s="216" t="s">
        <v>502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87</v>
      </c>
    </row>
    <row r="187" spans="1:65" s="2" customFormat="1" ht="21.75" customHeight="1">
      <c r="A187" s="33"/>
      <c r="B187" s="34"/>
      <c r="C187" s="231" t="s">
        <v>286</v>
      </c>
      <c r="D187" s="231" t="s">
        <v>296</v>
      </c>
      <c r="E187" s="232" t="s">
        <v>504</v>
      </c>
      <c r="F187" s="233" t="s">
        <v>505</v>
      </c>
      <c r="G187" s="234" t="s">
        <v>196</v>
      </c>
      <c r="H187" s="235">
        <v>80</v>
      </c>
      <c r="I187" s="236"/>
      <c r="J187" s="237">
        <f>ROUND(I187*H187,2)</f>
        <v>0</v>
      </c>
      <c r="K187" s="233" t="s">
        <v>147</v>
      </c>
      <c r="L187" s="238"/>
      <c r="M187" s="239" t="s">
        <v>1</v>
      </c>
      <c r="N187" s="240" t="s">
        <v>42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188</v>
      </c>
      <c r="AT187" s="213" t="s">
        <v>296</v>
      </c>
      <c r="AU187" s="213" t="s">
        <v>87</v>
      </c>
      <c r="AY187" s="16" t="s">
        <v>140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85</v>
      </c>
      <c r="BK187" s="214">
        <f>ROUND(I187*H187,2)</f>
        <v>0</v>
      </c>
      <c r="BL187" s="16" t="s">
        <v>148</v>
      </c>
      <c r="BM187" s="213" t="s">
        <v>506</v>
      </c>
    </row>
    <row r="188" spans="1:65" s="2" customFormat="1" ht="11.25">
      <c r="A188" s="33"/>
      <c r="B188" s="34"/>
      <c r="C188" s="35"/>
      <c r="D188" s="215" t="s">
        <v>150</v>
      </c>
      <c r="E188" s="35"/>
      <c r="F188" s="216" t="s">
        <v>505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150</v>
      </c>
      <c r="AU188" s="16" t="s">
        <v>87</v>
      </c>
    </row>
    <row r="189" spans="1:65" s="2" customFormat="1" ht="21.75" customHeight="1">
      <c r="A189" s="33"/>
      <c r="B189" s="34"/>
      <c r="C189" s="231" t="s">
        <v>291</v>
      </c>
      <c r="D189" s="231" t="s">
        <v>296</v>
      </c>
      <c r="E189" s="232" t="s">
        <v>507</v>
      </c>
      <c r="F189" s="233" t="s">
        <v>508</v>
      </c>
      <c r="G189" s="234" t="s">
        <v>196</v>
      </c>
      <c r="H189" s="235">
        <v>16</v>
      </c>
      <c r="I189" s="236"/>
      <c r="J189" s="237">
        <f>ROUND(I189*H189,2)</f>
        <v>0</v>
      </c>
      <c r="K189" s="233" t="s">
        <v>147</v>
      </c>
      <c r="L189" s="238"/>
      <c r="M189" s="239" t="s">
        <v>1</v>
      </c>
      <c r="N189" s="240" t="s">
        <v>42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188</v>
      </c>
      <c r="AT189" s="213" t="s">
        <v>296</v>
      </c>
      <c r="AU189" s="213" t="s">
        <v>87</v>
      </c>
      <c r="AY189" s="16" t="s">
        <v>140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148</v>
      </c>
      <c r="BM189" s="213" t="s">
        <v>509</v>
      </c>
    </row>
    <row r="190" spans="1:65" s="2" customFormat="1" ht="11.25">
      <c r="A190" s="33"/>
      <c r="B190" s="34"/>
      <c r="C190" s="35"/>
      <c r="D190" s="215" t="s">
        <v>150</v>
      </c>
      <c r="E190" s="35"/>
      <c r="F190" s="216" t="s">
        <v>508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87</v>
      </c>
    </row>
    <row r="191" spans="1:65" s="2" customFormat="1" ht="21.75" customHeight="1">
      <c r="A191" s="33"/>
      <c r="B191" s="34"/>
      <c r="C191" s="231" t="s">
        <v>295</v>
      </c>
      <c r="D191" s="231" t="s">
        <v>296</v>
      </c>
      <c r="E191" s="232" t="s">
        <v>510</v>
      </c>
      <c r="F191" s="233" t="s">
        <v>511</v>
      </c>
      <c r="G191" s="234" t="s">
        <v>196</v>
      </c>
      <c r="H191" s="235">
        <v>3</v>
      </c>
      <c r="I191" s="236"/>
      <c r="J191" s="237">
        <f>ROUND(I191*H191,2)</f>
        <v>0</v>
      </c>
      <c r="K191" s="233" t="s">
        <v>147</v>
      </c>
      <c r="L191" s="238"/>
      <c r="M191" s="239" t="s">
        <v>1</v>
      </c>
      <c r="N191" s="240" t="s">
        <v>42</v>
      </c>
      <c r="O191" s="70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188</v>
      </c>
      <c r="AT191" s="213" t="s">
        <v>296</v>
      </c>
      <c r="AU191" s="213" t="s">
        <v>87</v>
      </c>
      <c r="AY191" s="16" t="s">
        <v>140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85</v>
      </c>
      <c r="BK191" s="214">
        <f>ROUND(I191*H191,2)</f>
        <v>0</v>
      </c>
      <c r="BL191" s="16" t="s">
        <v>148</v>
      </c>
      <c r="BM191" s="213" t="s">
        <v>512</v>
      </c>
    </row>
    <row r="192" spans="1:65" s="2" customFormat="1" ht="11.25">
      <c r="A192" s="33"/>
      <c r="B192" s="34"/>
      <c r="C192" s="35"/>
      <c r="D192" s="215" t="s">
        <v>150</v>
      </c>
      <c r="E192" s="35"/>
      <c r="F192" s="216" t="s">
        <v>511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87</v>
      </c>
    </row>
    <row r="193" spans="1:65" s="2" customFormat="1" ht="21.75" customHeight="1">
      <c r="A193" s="33"/>
      <c r="B193" s="34"/>
      <c r="C193" s="231" t="s">
        <v>301</v>
      </c>
      <c r="D193" s="231" t="s">
        <v>296</v>
      </c>
      <c r="E193" s="232" t="s">
        <v>321</v>
      </c>
      <c r="F193" s="233" t="s">
        <v>322</v>
      </c>
      <c r="G193" s="234" t="s">
        <v>179</v>
      </c>
      <c r="H193" s="235">
        <v>0.59399999999999997</v>
      </c>
      <c r="I193" s="236"/>
      <c r="J193" s="237">
        <f>ROUND(I193*H193,2)</f>
        <v>0</v>
      </c>
      <c r="K193" s="233" t="s">
        <v>147</v>
      </c>
      <c r="L193" s="238"/>
      <c r="M193" s="239" t="s">
        <v>1</v>
      </c>
      <c r="N193" s="240" t="s">
        <v>42</v>
      </c>
      <c r="O193" s="70"/>
      <c r="P193" s="211">
        <f>O193*H193</f>
        <v>0</v>
      </c>
      <c r="Q193" s="211">
        <v>2.4289999999999998</v>
      </c>
      <c r="R193" s="211">
        <f>Q193*H193</f>
        <v>1.4428259999999997</v>
      </c>
      <c r="S193" s="211">
        <v>0</v>
      </c>
      <c r="T193" s="21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3" t="s">
        <v>188</v>
      </c>
      <c r="AT193" s="213" t="s">
        <v>296</v>
      </c>
      <c r="AU193" s="213" t="s">
        <v>87</v>
      </c>
      <c r="AY193" s="16" t="s">
        <v>140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6" t="s">
        <v>85</v>
      </c>
      <c r="BK193" s="214">
        <f>ROUND(I193*H193,2)</f>
        <v>0</v>
      </c>
      <c r="BL193" s="16" t="s">
        <v>148</v>
      </c>
      <c r="BM193" s="213" t="s">
        <v>513</v>
      </c>
    </row>
    <row r="194" spans="1:65" s="2" customFormat="1" ht="11.25">
      <c r="A194" s="33"/>
      <c r="B194" s="34"/>
      <c r="C194" s="35"/>
      <c r="D194" s="215" t="s">
        <v>150</v>
      </c>
      <c r="E194" s="35"/>
      <c r="F194" s="216" t="s">
        <v>322</v>
      </c>
      <c r="G194" s="35"/>
      <c r="H194" s="35"/>
      <c r="I194" s="114"/>
      <c r="J194" s="35"/>
      <c r="K194" s="35"/>
      <c r="L194" s="38"/>
      <c r="M194" s="217"/>
      <c r="N194" s="218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150</v>
      </c>
      <c r="AU194" s="16" t="s">
        <v>87</v>
      </c>
    </row>
    <row r="195" spans="1:65" s="2" customFormat="1" ht="21.75" customHeight="1">
      <c r="A195" s="33"/>
      <c r="B195" s="34"/>
      <c r="C195" s="231" t="s">
        <v>305</v>
      </c>
      <c r="D195" s="231" t="s">
        <v>296</v>
      </c>
      <c r="E195" s="232" t="s">
        <v>330</v>
      </c>
      <c r="F195" s="233" t="s">
        <v>331</v>
      </c>
      <c r="G195" s="234" t="s">
        <v>312</v>
      </c>
      <c r="H195" s="235">
        <v>8.0640000000000001</v>
      </c>
      <c r="I195" s="236"/>
      <c r="J195" s="237">
        <f>ROUND(I195*H195,2)</f>
        <v>0</v>
      </c>
      <c r="K195" s="233" t="s">
        <v>147</v>
      </c>
      <c r="L195" s="238"/>
      <c r="M195" s="239" t="s">
        <v>1</v>
      </c>
      <c r="N195" s="240" t="s">
        <v>42</v>
      </c>
      <c r="O195" s="70"/>
      <c r="P195" s="211">
        <f>O195*H195</f>
        <v>0</v>
      </c>
      <c r="Q195" s="211">
        <v>1</v>
      </c>
      <c r="R195" s="211">
        <f>Q195*H195</f>
        <v>8.0640000000000001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188</v>
      </c>
      <c r="AT195" s="213" t="s">
        <v>296</v>
      </c>
      <c r="AU195" s="213" t="s">
        <v>87</v>
      </c>
      <c r="AY195" s="16" t="s">
        <v>140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85</v>
      </c>
      <c r="BK195" s="214">
        <f>ROUND(I195*H195,2)</f>
        <v>0</v>
      </c>
      <c r="BL195" s="16" t="s">
        <v>148</v>
      </c>
      <c r="BM195" s="213" t="s">
        <v>514</v>
      </c>
    </row>
    <row r="196" spans="1:65" s="2" customFormat="1" ht="11.25">
      <c r="A196" s="33"/>
      <c r="B196" s="34"/>
      <c r="C196" s="35"/>
      <c r="D196" s="215" t="s">
        <v>150</v>
      </c>
      <c r="E196" s="35"/>
      <c r="F196" s="216" t="s">
        <v>331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150</v>
      </c>
      <c r="AU196" s="16" t="s">
        <v>87</v>
      </c>
    </row>
    <row r="197" spans="1:65" s="2" customFormat="1" ht="21.75" customHeight="1">
      <c r="A197" s="33"/>
      <c r="B197" s="34"/>
      <c r="C197" s="231" t="s">
        <v>309</v>
      </c>
      <c r="D197" s="231" t="s">
        <v>296</v>
      </c>
      <c r="E197" s="232" t="s">
        <v>334</v>
      </c>
      <c r="F197" s="233" t="s">
        <v>335</v>
      </c>
      <c r="G197" s="234" t="s">
        <v>312</v>
      </c>
      <c r="H197" s="235">
        <v>8.0640000000000001</v>
      </c>
      <c r="I197" s="236"/>
      <c r="J197" s="237">
        <f>ROUND(I197*H197,2)</f>
        <v>0</v>
      </c>
      <c r="K197" s="233" t="s">
        <v>147</v>
      </c>
      <c r="L197" s="238"/>
      <c r="M197" s="239" t="s">
        <v>1</v>
      </c>
      <c r="N197" s="240" t="s">
        <v>42</v>
      </c>
      <c r="O197" s="70"/>
      <c r="P197" s="211">
        <f>O197*H197</f>
        <v>0</v>
      </c>
      <c r="Q197" s="211">
        <v>1</v>
      </c>
      <c r="R197" s="211">
        <f>Q197*H197</f>
        <v>8.0640000000000001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188</v>
      </c>
      <c r="AT197" s="213" t="s">
        <v>296</v>
      </c>
      <c r="AU197" s="213" t="s">
        <v>87</v>
      </c>
      <c r="AY197" s="16" t="s">
        <v>140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148</v>
      </c>
      <c r="BM197" s="213" t="s">
        <v>515</v>
      </c>
    </row>
    <row r="198" spans="1:65" s="2" customFormat="1" ht="11.25">
      <c r="A198" s="33"/>
      <c r="B198" s="34"/>
      <c r="C198" s="35"/>
      <c r="D198" s="215" t="s">
        <v>150</v>
      </c>
      <c r="E198" s="35"/>
      <c r="F198" s="216" t="s">
        <v>335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150</v>
      </c>
      <c r="AU198" s="16" t="s">
        <v>87</v>
      </c>
    </row>
    <row r="199" spans="1:65" s="2" customFormat="1" ht="21.75" customHeight="1">
      <c r="A199" s="33"/>
      <c r="B199" s="34"/>
      <c r="C199" s="231" t="s">
        <v>315</v>
      </c>
      <c r="D199" s="231" t="s">
        <v>296</v>
      </c>
      <c r="E199" s="232" t="s">
        <v>338</v>
      </c>
      <c r="F199" s="233" t="s">
        <v>339</v>
      </c>
      <c r="G199" s="234" t="s">
        <v>312</v>
      </c>
      <c r="H199" s="235">
        <v>6.9119999999999999</v>
      </c>
      <c r="I199" s="236"/>
      <c r="J199" s="237">
        <f>ROUND(I199*H199,2)</f>
        <v>0</v>
      </c>
      <c r="K199" s="233" t="s">
        <v>147</v>
      </c>
      <c r="L199" s="238"/>
      <c r="M199" s="239" t="s">
        <v>1</v>
      </c>
      <c r="N199" s="240" t="s">
        <v>42</v>
      </c>
      <c r="O199" s="70"/>
      <c r="P199" s="211">
        <f>O199*H199</f>
        <v>0</v>
      </c>
      <c r="Q199" s="211">
        <v>1</v>
      </c>
      <c r="R199" s="211">
        <f>Q199*H199</f>
        <v>6.9119999999999999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188</v>
      </c>
      <c r="AT199" s="213" t="s">
        <v>296</v>
      </c>
      <c r="AU199" s="213" t="s">
        <v>87</v>
      </c>
      <c r="AY199" s="16" t="s">
        <v>140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85</v>
      </c>
      <c r="BK199" s="214">
        <f>ROUND(I199*H199,2)</f>
        <v>0</v>
      </c>
      <c r="BL199" s="16" t="s">
        <v>148</v>
      </c>
      <c r="BM199" s="213" t="s">
        <v>516</v>
      </c>
    </row>
    <row r="200" spans="1:65" s="2" customFormat="1" ht="11.25">
      <c r="A200" s="33"/>
      <c r="B200" s="34"/>
      <c r="C200" s="35"/>
      <c r="D200" s="215" t="s">
        <v>150</v>
      </c>
      <c r="E200" s="35"/>
      <c r="F200" s="216" t="s">
        <v>339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150</v>
      </c>
      <c r="AU200" s="16" t="s">
        <v>87</v>
      </c>
    </row>
    <row r="201" spans="1:65" s="2" customFormat="1" ht="21.75" customHeight="1">
      <c r="A201" s="33"/>
      <c r="B201" s="34"/>
      <c r="C201" s="231" t="s">
        <v>320</v>
      </c>
      <c r="D201" s="231" t="s">
        <v>296</v>
      </c>
      <c r="E201" s="232" t="s">
        <v>342</v>
      </c>
      <c r="F201" s="233" t="s">
        <v>343</v>
      </c>
      <c r="G201" s="234" t="s">
        <v>146</v>
      </c>
      <c r="H201" s="235">
        <v>48</v>
      </c>
      <c r="I201" s="236"/>
      <c r="J201" s="237">
        <f>ROUND(I201*H201,2)</f>
        <v>0</v>
      </c>
      <c r="K201" s="233" t="s">
        <v>147</v>
      </c>
      <c r="L201" s="238"/>
      <c r="M201" s="239" t="s">
        <v>1</v>
      </c>
      <c r="N201" s="240" t="s">
        <v>42</v>
      </c>
      <c r="O201" s="7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188</v>
      </c>
      <c r="AT201" s="213" t="s">
        <v>296</v>
      </c>
      <c r="AU201" s="213" t="s">
        <v>87</v>
      </c>
      <c r="AY201" s="16" t="s">
        <v>140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85</v>
      </c>
      <c r="BK201" s="214">
        <f>ROUND(I201*H201,2)</f>
        <v>0</v>
      </c>
      <c r="BL201" s="16" t="s">
        <v>148</v>
      </c>
      <c r="BM201" s="213" t="s">
        <v>517</v>
      </c>
    </row>
    <row r="202" spans="1:65" s="2" customFormat="1" ht="11.25">
      <c r="A202" s="33"/>
      <c r="B202" s="34"/>
      <c r="C202" s="35"/>
      <c r="D202" s="215" t="s">
        <v>150</v>
      </c>
      <c r="E202" s="35"/>
      <c r="F202" s="216" t="s">
        <v>343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150</v>
      </c>
      <c r="AU202" s="16" t="s">
        <v>87</v>
      </c>
    </row>
    <row r="203" spans="1:65" s="2" customFormat="1" ht="21.75" customHeight="1">
      <c r="A203" s="33"/>
      <c r="B203" s="34"/>
      <c r="C203" s="231" t="s">
        <v>325</v>
      </c>
      <c r="D203" s="231" t="s">
        <v>296</v>
      </c>
      <c r="E203" s="232" t="s">
        <v>310</v>
      </c>
      <c r="F203" s="233" t="s">
        <v>311</v>
      </c>
      <c r="G203" s="234" t="s">
        <v>312</v>
      </c>
      <c r="H203" s="235">
        <v>178.5</v>
      </c>
      <c r="I203" s="236"/>
      <c r="J203" s="237">
        <f>ROUND(I203*H203,2)</f>
        <v>0</v>
      </c>
      <c r="K203" s="233" t="s">
        <v>147</v>
      </c>
      <c r="L203" s="238"/>
      <c r="M203" s="239" t="s">
        <v>1</v>
      </c>
      <c r="N203" s="240" t="s">
        <v>42</v>
      </c>
      <c r="O203" s="70"/>
      <c r="P203" s="211">
        <f>O203*H203</f>
        <v>0</v>
      </c>
      <c r="Q203" s="211">
        <v>1</v>
      </c>
      <c r="R203" s="211">
        <f>Q203*H203</f>
        <v>178.5</v>
      </c>
      <c r="S203" s="211">
        <v>0</v>
      </c>
      <c r="T203" s="21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188</v>
      </c>
      <c r="AT203" s="213" t="s">
        <v>296</v>
      </c>
      <c r="AU203" s="213" t="s">
        <v>87</v>
      </c>
      <c r="AY203" s="16" t="s">
        <v>140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85</v>
      </c>
      <c r="BK203" s="214">
        <f>ROUND(I203*H203,2)</f>
        <v>0</v>
      </c>
      <c r="BL203" s="16" t="s">
        <v>148</v>
      </c>
      <c r="BM203" s="213" t="s">
        <v>518</v>
      </c>
    </row>
    <row r="204" spans="1:65" s="2" customFormat="1" ht="11.25">
      <c r="A204" s="33"/>
      <c r="B204" s="34"/>
      <c r="C204" s="35"/>
      <c r="D204" s="215" t="s">
        <v>150</v>
      </c>
      <c r="E204" s="35"/>
      <c r="F204" s="216" t="s">
        <v>311</v>
      </c>
      <c r="G204" s="35"/>
      <c r="H204" s="35"/>
      <c r="I204" s="114"/>
      <c r="J204" s="35"/>
      <c r="K204" s="35"/>
      <c r="L204" s="38"/>
      <c r="M204" s="217"/>
      <c r="N204" s="218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150</v>
      </c>
      <c r="AU204" s="16" t="s">
        <v>87</v>
      </c>
    </row>
    <row r="205" spans="1:65" s="13" customFormat="1" ht="11.25">
      <c r="B205" s="219"/>
      <c r="C205" s="220"/>
      <c r="D205" s="215" t="s">
        <v>157</v>
      </c>
      <c r="E205" s="221" t="s">
        <v>1</v>
      </c>
      <c r="F205" s="222" t="s">
        <v>519</v>
      </c>
      <c r="G205" s="220"/>
      <c r="H205" s="223">
        <v>178.5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157</v>
      </c>
      <c r="AU205" s="229" t="s">
        <v>87</v>
      </c>
      <c r="AV205" s="13" t="s">
        <v>87</v>
      </c>
      <c r="AW205" s="13" t="s">
        <v>34</v>
      </c>
      <c r="AX205" s="13" t="s">
        <v>85</v>
      </c>
      <c r="AY205" s="229" t="s">
        <v>140</v>
      </c>
    </row>
    <row r="206" spans="1:65" s="2" customFormat="1" ht="21.75" customHeight="1">
      <c r="A206" s="33"/>
      <c r="B206" s="34"/>
      <c r="C206" s="231" t="s">
        <v>329</v>
      </c>
      <c r="D206" s="231" t="s">
        <v>296</v>
      </c>
      <c r="E206" s="232" t="s">
        <v>520</v>
      </c>
      <c r="F206" s="233" t="s">
        <v>521</v>
      </c>
      <c r="G206" s="234" t="s">
        <v>146</v>
      </c>
      <c r="H206" s="235">
        <v>20</v>
      </c>
      <c r="I206" s="236"/>
      <c r="J206" s="237">
        <f>ROUND(I206*H206,2)</f>
        <v>0</v>
      </c>
      <c r="K206" s="233" t="s">
        <v>147</v>
      </c>
      <c r="L206" s="238"/>
      <c r="M206" s="239" t="s">
        <v>1</v>
      </c>
      <c r="N206" s="240" t="s">
        <v>42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188</v>
      </c>
      <c r="AT206" s="213" t="s">
        <v>296</v>
      </c>
      <c r="AU206" s="213" t="s">
        <v>87</v>
      </c>
      <c r="AY206" s="16" t="s">
        <v>140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148</v>
      </c>
      <c r="BM206" s="213" t="s">
        <v>522</v>
      </c>
    </row>
    <row r="207" spans="1:65" s="2" customFormat="1" ht="11.25">
      <c r="A207" s="33"/>
      <c r="B207" s="34"/>
      <c r="C207" s="35"/>
      <c r="D207" s="215" t="s">
        <v>150</v>
      </c>
      <c r="E207" s="35"/>
      <c r="F207" s="216" t="s">
        <v>521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150</v>
      </c>
      <c r="AU207" s="16" t="s">
        <v>87</v>
      </c>
    </row>
    <row r="208" spans="1:65" s="2" customFormat="1" ht="16.5" customHeight="1">
      <c r="A208" s="33"/>
      <c r="B208" s="34"/>
      <c r="C208" s="231" t="s">
        <v>333</v>
      </c>
      <c r="D208" s="231" t="s">
        <v>296</v>
      </c>
      <c r="E208" s="232" t="s">
        <v>523</v>
      </c>
      <c r="F208" s="233" t="s">
        <v>524</v>
      </c>
      <c r="G208" s="234" t="s">
        <v>525</v>
      </c>
      <c r="H208" s="235">
        <v>1.6</v>
      </c>
      <c r="I208" s="236"/>
      <c r="J208" s="237">
        <f>ROUND(I208*H208,2)</f>
        <v>0</v>
      </c>
      <c r="K208" s="233" t="s">
        <v>1</v>
      </c>
      <c r="L208" s="238"/>
      <c r="M208" s="239" t="s">
        <v>1</v>
      </c>
      <c r="N208" s="240" t="s">
        <v>42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188</v>
      </c>
      <c r="AT208" s="213" t="s">
        <v>296</v>
      </c>
      <c r="AU208" s="213" t="s">
        <v>87</v>
      </c>
      <c r="AY208" s="16" t="s">
        <v>140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148</v>
      </c>
      <c r="BM208" s="213" t="s">
        <v>526</v>
      </c>
    </row>
    <row r="209" spans="1:65" s="2" customFormat="1" ht="11.25">
      <c r="A209" s="33"/>
      <c r="B209" s="34"/>
      <c r="C209" s="35"/>
      <c r="D209" s="215" t="s">
        <v>150</v>
      </c>
      <c r="E209" s="35"/>
      <c r="F209" s="216" t="s">
        <v>527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150</v>
      </c>
      <c r="AU209" s="16" t="s">
        <v>87</v>
      </c>
    </row>
    <row r="210" spans="1:65" s="2" customFormat="1" ht="16.5" customHeight="1">
      <c r="A210" s="33"/>
      <c r="B210" s="34"/>
      <c r="C210" s="231" t="s">
        <v>337</v>
      </c>
      <c r="D210" s="231" t="s">
        <v>296</v>
      </c>
      <c r="E210" s="232" t="s">
        <v>528</v>
      </c>
      <c r="F210" s="233" t="s">
        <v>529</v>
      </c>
      <c r="G210" s="234" t="s">
        <v>525</v>
      </c>
      <c r="H210" s="235">
        <v>0.4</v>
      </c>
      <c r="I210" s="236"/>
      <c r="J210" s="237">
        <f>ROUND(I210*H210,2)</f>
        <v>0</v>
      </c>
      <c r="K210" s="233" t="s">
        <v>1</v>
      </c>
      <c r="L210" s="238"/>
      <c r="M210" s="239" t="s">
        <v>1</v>
      </c>
      <c r="N210" s="240" t="s">
        <v>42</v>
      </c>
      <c r="O210" s="70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188</v>
      </c>
      <c r="AT210" s="213" t="s">
        <v>296</v>
      </c>
      <c r="AU210" s="213" t="s">
        <v>87</v>
      </c>
      <c r="AY210" s="16" t="s">
        <v>140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85</v>
      </c>
      <c r="BK210" s="214">
        <f>ROUND(I210*H210,2)</f>
        <v>0</v>
      </c>
      <c r="BL210" s="16" t="s">
        <v>148</v>
      </c>
      <c r="BM210" s="213" t="s">
        <v>530</v>
      </c>
    </row>
    <row r="211" spans="1:65" s="2" customFormat="1" ht="11.25">
      <c r="A211" s="33"/>
      <c r="B211" s="34"/>
      <c r="C211" s="35"/>
      <c r="D211" s="215" t="s">
        <v>150</v>
      </c>
      <c r="E211" s="35"/>
      <c r="F211" s="216" t="s">
        <v>529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150</v>
      </c>
      <c r="AU211" s="16" t="s">
        <v>87</v>
      </c>
    </row>
    <row r="212" spans="1:65" s="12" customFormat="1" ht="25.9" customHeight="1">
      <c r="B212" s="186"/>
      <c r="C212" s="187"/>
      <c r="D212" s="188" t="s">
        <v>76</v>
      </c>
      <c r="E212" s="189" t="s">
        <v>356</v>
      </c>
      <c r="F212" s="189" t="s">
        <v>357</v>
      </c>
      <c r="G212" s="187"/>
      <c r="H212" s="187"/>
      <c r="I212" s="190"/>
      <c r="J212" s="191">
        <f>BK212</f>
        <v>0</v>
      </c>
      <c r="K212" s="187"/>
      <c r="L212" s="192"/>
      <c r="M212" s="193"/>
      <c r="N212" s="194"/>
      <c r="O212" s="194"/>
      <c r="P212" s="195">
        <f>SUM(P213:P250)</f>
        <v>0</v>
      </c>
      <c r="Q212" s="194"/>
      <c r="R212" s="195">
        <f>SUM(R213:R250)</f>
        <v>0</v>
      </c>
      <c r="S212" s="194"/>
      <c r="T212" s="196">
        <f>SUM(T213:T250)</f>
        <v>0</v>
      </c>
      <c r="AR212" s="197" t="s">
        <v>148</v>
      </c>
      <c r="AT212" s="198" t="s">
        <v>76</v>
      </c>
      <c r="AU212" s="198" t="s">
        <v>77</v>
      </c>
      <c r="AY212" s="197" t="s">
        <v>140</v>
      </c>
      <c r="BK212" s="199">
        <f>SUM(BK213:BK250)</f>
        <v>0</v>
      </c>
    </row>
    <row r="213" spans="1:65" s="2" customFormat="1" ht="21.75" customHeight="1">
      <c r="A213" s="33"/>
      <c r="B213" s="34"/>
      <c r="C213" s="202" t="s">
        <v>341</v>
      </c>
      <c r="D213" s="202" t="s">
        <v>143</v>
      </c>
      <c r="E213" s="203" t="s">
        <v>531</v>
      </c>
      <c r="F213" s="204" t="s">
        <v>532</v>
      </c>
      <c r="G213" s="205" t="s">
        <v>312</v>
      </c>
      <c r="H213" s="206">
        <v>3.9510000000000001</v>
      </c>
      <c r="I213" s="207"/>
      <c r="J213" s="208">
        <f>ROUND(I213*H213,2)</f>
        <v>0</v>
      </c>
      <c r="K213" s="204" t="s">
        <v>147</v>
      </c>
      <c r="L213" s="38"/>
      <c r="M213" s="209" t="s">
        <v>1</v>
      </c>
      <c r="N213" s="210" t="s">
        <v>42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361</v>
      </c>
      <c r="AT213" s="213" t="s">
        <v>143</v>
      </c>
      <c r="AU213" s="213" t="s">
        <v>85</v>
      </c>
      <c r="AY213" s="16" t="s">
        <v>140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85</v>
      </c>
      <c r="BK213" s="214">
        <f>ROUND(I213*H213,2)</f>
        <v>0</v>
      </c>
      <c r="BL213" s="16" t="s">
        <v>361</v>
      </c>
      <c r="BM213" s="213" t="s">
        <v>533</v>
      </c>
    </row>
    <row r="214" spans="1:65" s="2" customFormat="1" ht="29.25">
      <c r="A214" s="33"/>
      <c r="B214" s="34"/>
      <c r="C214" s="35"/>
      <c r="D214" s="215" t="s">
        <v>150</v>
      </c>
      <c r="E214" s="35"/>
      <c r="F214" s="216" t="s">
        <v>534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150</v>
      </c>
      <c r="AU214" s="16" t="s">
        <v>85</v>
      </c>
    </row>
    <row r="215" spans="1:65" s="13" customFormat="1" ht="11.25">
      <c r="B215" s="219"/>
      <c r="C215" s="220"/>
      <c r="D215" s="215" t="s">
        <v>157</v>
      </c>
      <c r="E215" s="221" t="s">
        <v>1</v>
      </c>
      <c r="F215" s="222" t="s">
        <v>535</v>
      </c>
      <c r="G215" s="220"/>
      <c r="H215" s="223">
        <v>3.9510000000000001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157</v>
      </c>
      <c r="AU215" s="229" t="s">
        <v>85</v>
      </c>
      <c r="AV215" s="13" t="s">
        <v>87</v>
      </c>
      <c r="AW215" s="13" t="s">
        <v>34</v>
      </c>
      <c r="AX215" s="13" t="s">
        <v>85</v>
      </c>
      <c r="AY215" s="229" t="s">
        <v>140</v>
      </c>
    </row>
    <row r="216" spans="1:65" s="2" customFormat="1" ht="33" customHeight="1">
      <c r="A216" s="33"/>
      <c r="B216" s="34"/>
      <c r="C216" s="202" t="s">
        <v>345</v>
      </c>
      <c r="D216" s="202" t="s">
        <v>143</v>
      </c>
      <c r="E216" s="203" t="s">
        <v>359</v>
      </c>
      <c r="F216" s="204" t="s">
        <v>360</v>
      </c>
      <c r="G216" s="205" t="s">
        <v>312</v>
      </c>
      <c r="H216" s="206">
        <v>3.9510000000000001</v>
      </c>
      <c r="I216" s="207"/>
      <c r="J216" s="208">
        <f>ROUND(I216*H216,2)</f>
        <v>0</v>
      </c>
      <c r="K216" s="204" t="s">
        <v>147</v>
      </c>
      <c r="L216" s="38"/>
      <c r="M216" s="209" t="s">
        <v>1</v>
      </c>
      <c r="N216" s="210" t="s">
        <v>42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361</v>
      </c>
      <c r="AT216" s="213" t="s">
        <v>143</v>
      </c>
      <c r="AU216" s="213" t="s">
        <v>85</v>
      </c>
      <c r="AY216" s="16" t="s">
        <v>140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361</v>
      </c>
      <c r="BM216" s="213" t="s">
        <v>536</v>
      </c>
    </row>
    <row r="217" spans="1:65" s="2" customFormat="1" ht="68.25">
      <c r="A217" s="33"/>
      <c r="B217" s="34"/>
      <c r="C217" s="35"/>
      <c r="D217" s="215" t="s">
        <v>150</v>
      </c>
      <c r="E217" s="35"/>
      <c r="F217" s="216" t="s">
        <v>363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150</v>
      </c>
      <c r="AU217" s="16" t="s">
        <v>85</v>
      </c>
    </row>
    <row r="218" spans="1:65" s="2" customFormat="1" ht="19.5">
      <c r="A218" s="33"/>
      <c r="B218" s="34"/>
      <c r="C218" s="35"/>
      <c r="D218" s="215" t="s">
        <v>199</v>
      </c>
      <c r="E218" s="35"/>
      <c r="F218" s="230" t="s">
        <v>364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199</v>
      </c>
      <c r="AU218" s="16" t="s">
        <v>85</v>
      </c>
    </row>
    <row r="219" spans="1:65" s="13" customFormat="1" ht="11.25">
      <c r="B219" s="219"/>
      <c r="C219" s="220"/>
      <c r="D219" s="215" t="s">
        <v>157</v>
      </c>
      <c r="E219" s="221" t="s">
        <v>1</v>
      </c>
      <c r="F219" s="222" t="s">
        <v>535</v>
      </c>
      <c r="G219" s="220"/>
      <c r="H219" s="223">
        <v>3.9510000000000001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157</v>
      </c>
      <c r="AU219" s="229" t="s">
        <v>85</v>
      </c>
      <c r="AV219" s="13" t="s">
        <v>87</v>
      </c>
      <c r="AW219" s="13" t="s">
        <v>34</v>
      </c>
      <c r="AX219" s="13" t="s">
        <v>85</v>
      </c>
      <c r="AY219" s="229" t="s">
        <v>140</v>
      </c>
    </row>
    <row r="220" spans="1:65" s="2" customFormat="1" ht="21.75" customHeight="1">
      <c r="A220" s="33"/>
      <c r="B220" s="34"/>
      <c r="C220" s="202" t="s">
        <v>349</v>
      </c>
      <c r="D220" s="202" t="s">
        <v>143</v>
      </c>
      <c r="E220" s="203" t="s">
        <v>367</v>
      </c>
      <c r="F220" s="204" t="s">
        <v>368</v>
      </c>
      <c r="G220" s="205" t="s">
        <v>312</v>
      </c>
      <c r="H220" s="206">
        <v>2.5000000000000001E-2</v>
      </c>
      <c r="I220" s="207"/>
      <c r="J220" s="208">
        <f>ROUND(I220*H220,2)</f>
        <v>0</v>
      </c>
      <c r="K220" s="204" t="s">
        <v>147</v>
      </c>
      <c r="L220" s="38"/>
      <c r="M220" s="209" t="s">
        <v>1</v>
      </c>
      <c r="N220" s="210" t="s">
        <v>42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361</v>
      </c>
      <c r="AT220" s="213" t="s">
        <v>143</v>
      </c>
      <c r="AU220" s="213" t="s">
        <v>85</v>
      </c>
      <c r="AY220" s="16" t="s">
        <v>140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361</v>
      </c>
      <c r="BM220" s="213" t="s">
        <v>537</v>
      </c>
    </row>
    <row r="221" spans="1:65" s="2" customFormat="1" ht="29.25">
      <c r="A221" s="33"/>
      <c r="B221" s="34"/>
      <c r="C221" s="35"/>
      <c r="D221" s="215" t="s">
        <v>150</v>
      </c>
      <c r="E221" s="35"/>
      <c r="F221" s="216" t="s">
        <v>370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150</v>
      </c>
      <c r="AU221" s="16" t="s">
        <v>85</v>
      </c>
    </row>
    <row r="222" spans="1:65" s="2" customFormat="1" ht="21.75" customHeight="1">
      <c r="A222" s="33"/>
      <c r="B222" s="34"/>
      <c r="C222" s="202" t="s">
        <v>352</v>
      </c>
      <c r="D222" s="202" t="s">
        <v>143</v>
      </c>
      <c r="E222" s="203" t="s">
        <v>372</v>
      </c>
      <c r="F222" s="204" t="s">
        <v>373</v>
      </c>
      <c r="G222" s="205" t="s">
        <v>312</v>
      </c>
      <c r="H222" s="206">
        <v>22.416</v>
      </c>
      <c r="I222" s="207"/>
      <c r="J222" s="208">
        <f>ROUND(I222*H222,2)</f>
        <v>0</v>
      </c>
      <c r="K222" s="204" t="s">
        <v>147</v>
      </c>
      <c r="L222" s="38"/>
      <c r="M222" s="209" t="s">
        <v>1</v>
      </c>
      <c r="N222" s="210" t="s">
        <v>42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361</v>
      </c>
      <c r="AT222" s="213" t="s">
        <v>143</v>
      </c>
      <c r="AU222" s="213" t="s">
        <v>85</v>
      </c>
      <c r="AY222" s="16" t="s">
        <v>140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85</v>
      </c>
      <c r="BK222" s="214">
        <f>ROUND(I222*H222,2)</f>
        <v>0</v>
      </c>
      <c r="BL222" s="16" t="s">
        <v>361</v>
      </c>
      <c r="BM222" s="213" t="s">
        <v>538</v>
      </c>
    </row>
    <row r="223" spans="1:65" s="2" customFormat="1" ht="29.25">
      <c r="A223" s="33"/>
      <c r="B223" s="34"/>
      <c r="C223" s="35"/>
      <c r="D223" s="215" t="s">
        <v>150</v>
      </c>
      <c r="E223" s="35"/>
      <c r="F223" s="216" t="s">
        <v>375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150</v>
      </c>
      <c r="AU223" s="16" t="s">
        <v>85</v>
      </c>
    </row>
    <row r="224" spans="1:65" s="13" customFormat="1" ht="11.25">
      <c r="B224" s="219"/>
      <c r="C224" s="220"/>
      <c r="D224" s="215" t="s">
        <v>157</v>
      </c>
      <c r="E224" s="221" t="s">
        <v>1</v>
      </c>
      <c r="F224" s="222" t="s">
        <v>539</v>
      </c>
      <c r="G224" s="220"/>
      <c r="H224" s="223">
        <v>21.12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157</v>
      </c>
      <c r="AU224" s="229" t="s">
        <v>85</v>
      </c>
      <c r="AV224" s="13" t="s">
        <v>87</v>
      </c>
      <c r="AW224" s="13" t="s">
        <v>34</v>
      </c>
      <c r="AX224" s="13" t="s">
        <v>77</v>
      </c>
      <c r="AY224" s="229" t="s">
        <v>140</v>
      </c>
    </row>
    <row r="225" spans="1:65" s="13" customFormat="1" ht="11.25">
      <c r="B225" s="219"/>
      <c r="C225" s="220"/>
      <c r="D225" s="215" t="s">
        <v>157</v>
      </c>
      <c r="E225" s="221" t="s">
        <v>1</v>
      </c>
      <c r="F225" s="222" t="s">
        <v>540</v>
      </c>
      <c r="G225" s="220"/>
      <c r="H225" s="223">
        <v>1.296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157</v>
      </c>
      <c r="AU225" s="229" t="s">
        <v>85</v>
      </c>
      <c r="AV225" s="13" t="s">
        <v>87</v>
      </c>
      <c r="AW225" s="13" t="s">
        <v>34</v>
      </c>
      <c r="AX225" s="13" t="s">
        <v>77</v>
      </c>
      <c r="AY225" s="229" t="s">
        <v>140</v>
      </c>
    </row>
    <row r="226" spans="1:65" s="14" customFormat="1" ht="11.25">
      <c r="B226" s="241"/>
      <c r="C226" s="242"/>
      <c r="D226" s="215" t="s">
        <v>157</v>
      </c>
      <c r="E226" s="243" t="s">
        <v>1</v>
      </c>
      <c r="F226" s="244" t="s">
        <v>379</v>
      </c>
      <c r="G226" s="242"/>
      <c r="H226" s="245">
        <v>22.416</v>
      </c>
      <c r="I226" s="246"/>
      <c r="J226" s="242"/>
      <c r="K226" s="242"/>
      <c r="L226" s="247"/>
      <c r="M226" s="248"/>
      <c r="N226" s="249"/>
      <c r="O226" s="249"/>
      <c r="P226" s="249"/>
      <c r="Q226" s="249"/>
      <c r="R226" s="249"/>
      <c r="S226" s="249"/>
      <c r="T226" s="250"/>
      <c r="AT226" s="251" t="s">
        <v>157</v>
      </c>
      <c r="AU226" s="251" t="s">
        <v>85</v>
      </c>
      <c r="AV226" s="14" t="s">
        <v>148</v>
      </c>
      <c r="AW226" s="14" t="s">
        <v>34</v>
      </c>
      <c r="AX226" s="14" t="s">
        <v>85</v>
      </c>
      <c r="AY226" s="251" t="s">
        <v>140</v>
      </c>
    </row>
    <row r="227" spans="1:65" s="2" customFormat="1" ht="21.75" customHeight="1">
      <c r="A227" s="33"/>
      <c r="B227" s="34"/>
      <c r="C227" s="202" t="s">
        <v>358</v>
      </c>
      <c r="D227" s="202" t="s">
        <v>143</v>
      </c>
      <c r="E227" s="203" t="s">
        <v>541</v>
      </c>
      <c r="F227" s="204" t="s">
        <v>542</v>
      </c>
      <c r="G227" s="205" t="s">
        <v>312</v>
      </c>
      <c r="H227" s="206">
        <v>22.440999999999999</v>
      </c>
      <c r="I227" s="207"/>
      <c r="J227" s="208">
        <f>ROUND(I227*H227,2)</f>
        <v>0</v>
      </c>
      <c r="K227" s="204" t="s">
        <v>147</v>
      </c>
      <c r="L227" s="38"/>
      <c r="M227" s="209" t="s">
        <v>1</v>
      </c>
      <c r="N227" s="210" t="s">
        <v>42</v>
      </c>
      <c r="O227" s="70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3" t="s">
        <v>361</v>
      </c>
      <c r="AT227" s="213" t="s">
        <v>143</v>
      </c>
      <c r="AU227" s="213" t="s">
        <v>85</v>
      </c>
      <c r="AY227" s="16" t="s">
        <v>140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85</v>
      </c>
      <c r="BK227" s="214">
        <f>ROUND(I227*H227,2)</f>
        <v>0</v>
      </c>
      <c r="BL227" s="16" t="s">
        <v>361</v>
      </c>
      <c r="BM227" s="213" t="s">
        <v>543</v>
      </c>
    </row>
    <row r="228" spans="1:65" s="2" customFormat="1" ht="68.25">
      <c r="A228" s="33"/>
      <c r="B228" s="34"/>
      <c r="C228" s="35"/>
      <c r="D228" s="215" t="s">
        <v>150</v>
      </c>
      <c r="E228" s="35"/>
      <c r="F228" s="216" t="s">
        <v>544</v>
      </c>
      <c r="G228" s="35"/>
      <c r="H228" s="35"/>
      <c r="I228" s="114"/>
      <c r="J228" s="35"/>
      <c r="K228" s="35"/>
      <c r="L228" s="38"/>
      <c r="M228" s="217"/>
      <c r="N228" s="218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150</v>
      </c>
      <c r="AU228" s="16" t="s">
        <v>85</v>
      </c>
    </row>
    <row r="229" spans="1:65" s="2" customFormat="1" ht="19.5">
      <c r="A229" s="33"/>
      <c r="B229" s="34"/>
      <c r="C229" s="35"/>
      <c r="D229" s="215" t="s">
        <v>199</v>
      </c>
      <c r="E229" s="35"/>
      <c r="F229" s="230" t="s">
        <v>364</v>
      </c>
      <c r="G229" s="35"/>
      <c r="H229" s="35"/>
      <c r="I229" s="114"/>
      <c r="J229" s="35"/>
      <c r="K229" s="35"/>
      <c r="L229" s="38"/>
      <c r="M229" s="217"/>
      <c r="N229" s="218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199</v>
      </c>
      <c r="AU229" s="16" t="s">
        <v>85</v>
      </c>
    </row>
    <row r="230" spans="1:65" s="13" customFormat="1" ht="11.25">
      <c r="B230" s="219"/>
      <c r="C230" s="220"/>
      <c r="D230" s="215" t="s">
        <v>157</v>
      </c>
      <c r="E230" s="221" t="s">
        <v>1</v>
      </c>
      <c r="F230" s="222" t="s">
        <v>545</v>
      </c>
      <c r="G230" s="220"/>
      <c r="H230" s="223">
        <v>22.440999999999999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157</v>
      </c>
      <c r="AU230" s="229" t="s">
        <v>85</v>
      </c>
      <c r="AV230" s="13" t="s">
        <v>87</v>
      </c>
      <c r="AW230" s="13" t="s">
        <v>34</v>
      </c>
      <c r="AX230" s="13" t="s">
        <v>85</v>
      </c>
      <c r="AY230" s="229" t="s">
        <v>140</v>
      </c>
    </row>
    <row r="231" spans="1:65" s="2" customFormat="1" ht="21.75" customHeight="1">
      <c r="A231" s="33"/>
      <c r="B231" s="34"/>
      <c r="C231" s="202" t="s">
        <v>366</v>
      </c>
      <c r="D231" s="202" t="s">
        <v>143</v>
      </c>
      <c r="E231" s="203" t="s">
        <v>546</v>
      </c>
      <c r="F231" s="204" t="s">
        <v>547</v>
      </c>
      <c r="G231" s="205" t="s">
        <v>312</v>
      </c>
      <c r="H231" s="206">
        <v>3.9510000000000001</v>
      </c>
      <c r="I231" s="207"/>
      <c r="J231" s="208">
        <f>ROUND(I231*H231,2)</f>
        <v>0</v>
      </c>
      <c r="K231" s="204" t="s">
        <v>147</v>
      </c>
      <c r="L231" s="38"/>
      <c r="M231" s="209" t="s">
        <v>1</v>
      </c>
      <c r="N231" s="210" t="s">
        <v>42</v>
      </c>
      <c r="O231" s="70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3" t="s">
        <v>361</v>
      </c>
      <c r="AT231" s="213" t="s">
        <v>143</v>
      </c>
      <c r="AU231" s="213" t="s">
        <v>85</v>
      </c>
      <c r="AY231" s="16" t="s">
        <v>140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6" t="s">
        <v>85</v>
      </c>
      <c r="BK231" s="214">
        <f>ROUND(I231*H231,2)</f>
        <v>0</v>
      </c>
      <c r="BL231" s="16" t="s">
        <v>361</v>
      </c>
      <c r="BM231" s="213" t="s">
        <v>548</v>
      </c>
    </row>
    <row r="232" spans="1:65" s="2" customFormat="1" ht="68.25">
      <c r="A232" s="33"/>
      <c r="B232" s="34"/>
      <c r="C232" s="35"/>
      <c r="D232" s="215" t="s">
        <v>150</v>
      </c>
      <c r="E232" s="35"/>
      <c r="F232" s="216" t="s">
        <v>549</v>
      </c>
      <c r="G232" s="35"/>
      <c r="H232" s="35"/>
      <c r="I232" s="114"/>
      <c r="J232" s="35"/>
      <c r="K232" s="35"/>
      <c r="L232" s="38"/>
      <c r="M232" s="217"/>
      <c r="N232" s="218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150</v>
      </c>
      <c r="AU232" s="16" t="s">
        <v>85</v>
      </c>
    </row>
    <row r="233" spans="1:65" s="13" customFormat="1" ht="11.25">
      <c r="B233" s="219"/>
      <c r="C233" s="220"/>
      <c r="D233" s="215" t="s">
        <v>157</v>
      </c>
      <c r="E233" s="221" t="s">
        <v>1</v>
      </c>
      <c r="F233" s="222" t="s">
        <v>550</v>
      </c>
      <c r="G233" s="220"/>
      <c r="H233" s="223">
        <v>3.9510000000000001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157</v>
      </c>
      <c r="AU233" s="229" t="s">
        <v>85</v>
      </c>
      <c r="AV233" s="13" t="s">
        <v>87</v>
      </c>
      <c r="AW233" s="13" t="s">
        <v>34</v>
      </c>
      <c r="AX233" s="13" t="s">
        <v>85</v>
      </c>
      <c r="AY233" s="229" t="s">
        <v>140</v>
      </c>
    </row>
    <row r="234" spans="1:65" s="2" customFormat="1" ht="33" customHeight="1">
      <c r="A234" s="33"/>
      <c r="B234" s="34"/>
      <c r="C234" s="202" t="s">
        <v>371</v>
      </c>
      <c r="D234" s="202" t="s">
        <v>143</v>
      </c>
      <c r="E234" s="203" t="s">
        <v>551</v>
      </c>
      <c r="F234" s="204" t="s">
        <v>552</v>
      </c>
      <c r="G234" s="205" t="s">
        <v>196</v>
      </c>
      <c r="H234" s="206">
        <v>1</v>
      </c>
      <c r="I234" s="207"/>
      <c r="J234" s="208">
        <f>ROUND(I234*H234,2)</f>
        <v>0</v>
      </c>
      <c r="K234" s="204" t="s">
        <v>147</v>
      </c>
      <c r="L234" s="38"/>
      <c r="M234" s="209" t="s">
        <v>1</v>
      </c>
      <c r="N234" s="210" t="s">
        <v>42</v>
      </c>
      <c r="O234" s="70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3" t="s">
        <v>361</v>
      </c>
      <c r="AT234" s="213" t="s">
        <v>143</v>
      </c>
      <c r="AU234" s="213" t="s">
        <v>85</v>
      </c>
      <c r="AY234" s="16" t="s">
        <v>140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6" t="s">
        <v>85</v>
      </c>
      <c r="BK234" s="214">
        <f>ROUND(I234*H234,2)</f>
        <v>0</v>
      </c>
      <c r="BL234" s="16" t="s">
        <v>361</v>
      </c>
      <c r="BM234" s="213" t="s">
        <v>553</v>
      </c>
    </row>
    <row r="235" spans="1:65" s="2" customFormat="1" ht="68.25">
      <c r="A235" s="33"/>
      <c r="B235" s="34"/>
      <c r="C235" s="35"/>
      <c r="D235" s="215" t="s">
        <v>150</v>
      </c>
      <c r="E235" s="35"/>
      <c r="F235" s="216" t="s">
        <v>554</v>
      </c>
      <c r="G235" s="35"/>
      <c r="H235" s="35"/>
      <c r="I235" s="114"/>
      <c r="J235" s="35"/>
      <c r="K235" s="35"/>
      <c r="L235" s="38"/>
      <c r="M235" s="217"/>
      <c r="N235" s="218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150</v>
      </c>
      <c r="AU235" s="16" t="s">
        <v>85</v>
      </c>
    </row>
    <row r="236" spans="1:65" s="2" customFormat="1" ht="19.5">
      <c r="A236" s="33"/>
      <c r="B236" s="34"/>
      <c r="C236" s="35"/>
      <c r="D236" s="215" t="s">
        <v>199</v>
      </c>
      <c r="E236" s="35"/>
      <c r="F236" s="230" t="s">
        <v>555</v>
      </c>
      <c r="G236" s="35"/>
      <c r="H236" s="35"/>
      <c r="I236" s="114"/>
      <c r="J236" s="35"/>
      <c r="K236" s="35"/>
      <c r="L236" s="38"/>
      <c r="M236" s="217"/>
      <c r="N236" s="218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199</v>
      </c>
      <c r="AU236" s="16" t="s">
        <v>85</v>
      </c>
    </row>
    <row r="237" spans="1:65" s="13" customFormat="1" ht="11.25">
      <c r="B237" s="219"/>
      <c r="C237" s="220"/>
      <c r="D237" s="215" t="s">
        <v>157</v>
      </c>
      <c r="E237" s="221" t="s">
        <v>1</v>
      </c>
      <c r="F237" s="222" t="s">
        <v>556</v>
      </c>
      <c r="G237" s="220"/>
      <c r="H237" s="223">
        <v>1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157</v>
      </c>
      <c r="AU237" s="229" t="s">
        <v>85</v>
      </c>
      <c r="AV237" s="13" t="s">
        <v>87</v>
      </c>
      <c r="AW237" s="13" t="s">
        <v>34</v>
      </c>
      <c r="AX237" s="13" t="s">
        <v>85</v>
      </c>
      <c r="AY237" s="229" t="s">
        <v>140</v>
      </c>
    </row>
    <row r="238" spans="1:65" s="2" customFormat="1" ht="33" customHeight="1">
      <c r="A238" s="33"/>
      <c r="B238" s="34"/>
      <c r="C238" s="202" t="s">
        <v>380</v>
      </c>
      <c r="D238" s="202" t="s">
        <v>143</v>
      </c>
      <c r="E238" s="203" t="s">
        <v>557</v>
      </c>
      <c r="F238" s="204" t="s">
        <v>558</v>
      </c>
      <c r="G238" s="205" t="s">
        <v>196</v>
      </c>
      <c r="H238" s="206">
        <v>1</v>
      </c>
      <c r="I238" s="207"/>
      <c r="J238" s="208">
        <f>ROUND(I238*H238,2)</f>
        <v>0</v>
      </c>
      <c r="K238" s="204" t="s">
        <v>147</v>
      </c>
      <c r="L238" s="38"/>
      <c r="M238" s="209" t="s">
        <v>1</v>
      </c>
      <c r="N238" s="210" t="s">
        <v>42</v>
      </c>
      <c r="O238" s="70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3" t="s">
        <v>361</v>
      </c>
      <c r="AT238" s="213" t="s">
        <v>143</v>
      </c>
      <c r="AU238" s="213" t="s">
        <v>85</v>
      </c>
      <c r="AY238" s="16" t="s">
        <v>140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6" t="s">
        <v>85</v>
      </c>
      <c r="BK238" s="214">
        <f>ROUND(I238*H238,2)</f>
        <v>0</v>
      </c>
      <c r="BL238" s="16" t="s">
        <v>361</v>
      </c>
      <c r="BM238" s="213" t="s">
        <v>559</v>
      </c>
    </row>
    <row r="239" spans="1:65" s="2" customFormat="1" ht="68.25">
      <c r="A239" s="33"/>
      <c r="B239" s="34"/>
      <c r="C239" s="35"/>
      <c r="D239" s="215" t="s">
        <v>150</v>
      </c>
      <c r="E239" s="35"/>
      <c r="F239" s="216" t="s">
        <v>560</v>
      </c>
      <c r="G239" s="35"/>
      <c r="H239" s="35"/>
      <c r="I239" s="114"/>
      <c r="J239" s="35"/>
      <c r="K239" s="35"/>
      <c r="L239" s="38"/>
      <c r="M239" s="217"/>
      <c r="N239" s="218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150</v>
      </c>
      <c r="AU239" s="16" t="s">
        <v>85</v>
      </c>
    </row>
    <row r="240" spans="1:65" s="2" customFormat="1" ht="19.5">
      <c r="A240" s="33"/>
      <c r="B240" s="34"/>
      <c r="C240" s="35"/>
      <c r="D240" s="215" t="s">
        <v>199</v>
      </c>
      <c r="E240" s="35"/>
      <c r="F240" s="230" t="s">
        <v>555</v>
      </c>
      <c r="G240" s="35"/>
      <c r="H240" s="35"/>
      <c r="I240" s="114"/>
      <c r="J240" s="35"/>
      <c r="K240" s="35"/>
      <c r="L240" s="38"/>
      <c r="M240" s="217"/>
      <c r="N240" s="21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199</v>
      </c>
      <c r="AU240" s="16" t="s">
        <v>85</v>
      </c>
    </row>
    <row r="241" spans="1:65" s="13" customFormat="1" ht="11.25">
      <c r="B241" s="219"/>
      <c r="C241" s="220"/>
      <c r="D241" s="215" t="s">
        <v>157</v>
      </c>
      <c r="E241" s="221" t="s">
        <v>1</v>
      </c>
      <c r="F241" s="222" t="s">
        <v>561</v>
      </c>
      <c r="G241" s="220"/>
      <c r="H241" s="223">
        <v>1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157</v>
      </c>
      <c r="AU241" s="229" t="s">
        <v>85</v>
      </c>
      <c r="AV241" s="13" t="s">
        <v>87</v>
      </c>
      <c r="AW241" s="13" t="s">
        <v>34</v>
      </c>
      <c r="AX241" s="13" t="s">
        <v>85</v>
      </c>
      <c r="AY241" s="229" t="s">
        <v>140</v>
      </c>
    </row>
    <row r="242" spans="1:65" s="2" customFormat="1" ht="21.75" customHeight="1">
      <c r="A242" s="33"/>
      <c r="B242" s="34"/>
      <c r="C242" s="202" t="s">
        <v>386</v>
      </c>
      <c r="D242" s="202" t="s">
        <v>143</v>
      </c>
      <c r="E242" s="203" t="s">
        <v>417</v>
      </c>
      <c r="F242" s="204" t="s">
        <v>418</v>
      </c>
      <c r="G242" s="205" t="s">
        <v>312</v>
      </c>
      <c r="H242" s="206">
        <v>24.483000000000001</v>
      </c>
      <c r="I242" s="207"/>
      <c r="J242" s="208">
        <f>ROUND(I242*H242,2)</f>
        <v>0</v>
      </c>
      <c r="K242" s="204" t="s">
        <v>147</v>
      </c>
      <c r="L242" s="38"/>
      <c r="M242" s="209" t="s">
        <v>1</v>
      </c>
      <c r="N242" s="210" t="s">
        <v>42</v>
      </c>
      <c r="O242" s="70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361</v>
      </c>
      <c r="AT242" s="213" t="s">
        <v>143</v>
      </c>
      <c r="AU242" s="213" t="s">
        <v>85</v>
      </c>
      <c r="AY242" s="16" t="s">
        <v>140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6" t="s">
        <v>85</v>
      </c>
      <c r="BK242" s="214">
        <f>ROUND(I242*H242,2)</f>
        <v>0</v>
      </c>
      <c r="BL242" s="16" t="s">
        <v>361</v>
      </c>
      <c r="BM242" s="213" t="s">
        <v>562</v>
      </c>
    </row>
    <row r="243" spans="1:65" s="2" customFormat="1" ht="68.25">
      <c r="A243" s="33"/>
      <c r="B243" s="34"/>
      <c r="C243" s="35"/>
      <c r="D243" s="215" t="s">
        <v>150</v>
      </c>
      <c r="E243" s="35"/>
      <c r="F243" s="216" t="s">
        <v>420</v>
      </c>
      <c r="G243" s="35"/>
      <c r="H243" s="35"/>
      <c r="I243" s="114"/>
      <c r="J243" s="35"/>
      <c r="K243" s="35"/>
      <c r="L243" s="38"/>
      <c r="M243" s="217"/>
      <c r="N243" s="218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150</v>
      </c>
      <c r="AU243" s="16" t="s">
        <v>85</v>
      </c>
    </row>
    <row r="244" spans="1:65" s="13" customFormat="1" ht="11.25">
      <c r="B244" s="219"/>
      <c r="C244" s="220"/>
      <c r="D244" s="215" t="s">
        <v>157</v>
      </c>
      <c r="E244" s="221" t="s">
        <v>1</v>
      </c>
      <c r="F244" s="222" t="s">
        <v>563</v>
      </c>
      <c r="G244" s="220"/>
      <c r="H244" s="223">
        <v>24.483000000000001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157</v>
      </c>
      <c r="AU244" s="229" t="s">
        <v>85</v>
      </c>
      <c r="AV244" s="13" t="s">
        <v>87</v>
      </c>
      <c r="AW244" s="13" t="s">
        <v>34</v>
      </c>
      <c r="AX244" s="13" t="s">
        <v>85</v>
      </c>
      <c r="AY244" s="229" t="s">
        <v>140</v>
      </c>
    </row>
    <row r="245" spans="1:65" s="2" customFormat="1" ht="21.75" customHeight="1">
      <c r="A245" s="33"/>
      <c r="B245" s="34"/>
      <c r="C245" s="202" t="s">
        <v>392</v>
      </c>
      <c r="D245" s="202" t="s">
        <v>143</v>
      </c>
      <c r="E245" s="203" t="s">
        <v>564</v>
      </c>
      <c r="F245" s="204" t="s">
        <v>565</v>
      </c>
      <c r="G245" s="205" t="s">
        <v>312</v>
      </c>
      <c r="H245" s="206">
        <v>178.5</v>
      </c>
      <c r="I245" s="207"/>
      <c r="J245" s="208">
        <f>ROUND(I245*H245,2)</f>
        <v>0</v>
      </c>
      <c r="K245" s="204" t="s">
        <v>147</v>
      </c>
      <c r="L245" s="38"/>
      <c r="M245" s="209" t="s">
        <v>1</v>
      </c>
      <c r="N245" s="210" t="s">
        <v>42</v>
      </c>
      <c r="O245" s="70"/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3" t="s">
        <v>361</v>
      </c>
      <c r="AT245" s="213" t="s">
        <v>143</v>
      </c>
      <c r="AU245" s="213" t="s">
        <v>85</v>
      </c>
      <c r="AY245" s="16" t="s">
        <v>140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6" t="s">
        <v>85</v>
      </c>
      <c r="BK245" s="214">
        <f>ROUND(I245*H245,2)</f>
        <v>0</v>
      </c>
      <c r="BL245" s="16" t="s">
        <v>361</v>
      </c>
      <c r="BM245" s="213" t="s">
        <v>566</v>
      </c>
    </row>
    <row r="246" spans="1:65" s="2" customFormat="1" ht="68.25">
      <c r="A246" s="33"/>
      <c r="B246" s="34"/>
      <c r="C246" s="35"/>
      <c r="D246" s="215" t="s">
        <v>150</v>
      </c>
      <c r="E246" s="35"/>
      <c r="F246" s="216" t="s">
        <v>567</v>
      </c>
      <c r="G246" s="35"/>
      <c r="H246" s="35"/>
      <c r="I246" s="114"/>
      <c r="J246" s="35"/>
      <c r="K246" s="35"/>
      <c r="L246" s="38"/>
      <c r="M246" s="217"/>
      <c r="N246" s="218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150</v>
      </c>
      <c r="AU246" s="16" t="s">
        <v>85</v>
      </c>
    </row>
    <row r="247" spans="1:65" s="13" customFormat="1" ht="11.25">
      <c r="B247" s="219"/>
      <c r="C247" s="220"/>
      <c r="D247" s="215" t="s">
        <v>157</v>
      </c>
      <c r="E247" s="221" t="s">
        <v>1</v>
      </c>
      <c r="F247" s="222" t="s">
        <v>568</v>
      </c>
      <c r="G247" s="220"/>
      <c r="H247" s="223">
        <v>178.5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157</v>
      </c>
      <c r="AU247" s="229" t="s">
        <v>85</v>
      </c>
      <c r="AV247" s="13" t="s">
        <v>87</v>
      </c>
      <c r="AW247" s="13" t="s">
        <v>34</v>
      </c>
      <c r="AX247" s="13" t="s">
        <v>85</v>
      </c>
      <c r="AY247" s="229" t="s">
        <v>140</v>
      </c>
    </row>
    <row r="248" spans="1:65" s="2" customFormat="1" ht="21.75" customHeight="1">
      <c r="A248" s="33"/>
      <c r="B248" s="34"/>
      <c r="C248" s="202" t="s">
        <v>398</v>
      </c>
      <c r="D248" s="202" t="s">
        <v>143</v>
      </c>
      <c r="E248" s="203" t="s">
        <v>429</v>
      </c>
      <c r="F248" s="204" t="s">
        <v>430</v>
      </c>
      <c r="G248" s="205" t="s">
        <v>196</v>
      </c>
      <c r="H248" s="206">
        <v>5</v>
      </c>
      <c r="I248" s="207"/>
      <c r="J248" s="208">
        <f>ROUND(I248*H248,2)</f>
        <v>0</v>
      </c>
      <c r="K248" s="204" t="s">
        <v>147</v>
      </c>
      <c r="L248" s="38"/>
      <c r="M248" s="209" t="s">
        <v>1</v>
      </c>
      <c r="N248" s="210" t="s">
        <v>42</v>
      </c>
      <c r="O248" s="70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3" t="s">
        <v>361</v>
      </c>
      <c r="AT248" s="213" t="s">
        <v>143</v>
      </c>
      <c r="AU248" s="213" t="s">
        <v>85</v>
      </c>
      <c r="AY248" s="16" t="s">
        <v>140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85</v>
      </c>
      <c r="BK248" s="214">
        <f>ROUND(I248*H248,2)</f>
        <v>0</v>
      </c>
      <c r="BL248" s="16" t="s">
        <v>361</v>
      </c>
      <c r="BM248" s="213" t="s">
        <v>569</v>
      </c>
    </row>
    <row r="249" spans="1:65" s="2" customFormat="1" ht="29.25">
      <c r="A249" s="33"/>
      <c r="B249" s="34"/>
      <c r="C249" s="35"/>
      <c r="D249" s="215" t="s">
        <v>150</v>
      </c>
      <c r="E249" s="35"/>
      <c r="F249" s="216" t="s">
        <v>432</v>
      </c>
      <c r="G249" s="35"/>
      <c r="H249" s="35"/>
      <c r="I249" s="114"/>
      <c r="J249" s="35"/>
      <c r="K249" s="35"/>
      <c r="L249" s="38"/>
      <c r="M249" s="217"/>
      <c r="N249" s="218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150</v>
      </c>
      <c r="AU249" s="16" t="s">
        <v>85</v>
      </c>
    </row>
    <row r="250" spans="1:65" s="13" customFormat="1" ht="11.25">
      <c r="B250" s="219"/>
      <c r="C250" s="220"/>
      <c r="D250" s="215" t="s">
        <v>157</v>
      </c>
      <c r="E250" s="221" t="s">
        <v>1</v>
      </c>
      <c r="F250" s="222" t="s">
        <v>433</v>
      </c>
      <c r="G250" s="220"/>
      <c r="H250" s="223">
        <v>5</v>
      </c>
      <c r="I250" s="224"/>
      <c r="J250" s="220"/>
      <c r="K250" s="220"/>
      <c r="L250" s="225"/>
      <c r="M250" s="252"/>
      <c r="N250" s="253"/>
      <c r="O250" s="253"/>
      <c r="P250" s="253"/>
      <c r="Q250" s="253"/>
      <c r="R250" s="253"/>
      <c r="S250" s="253"/>
      <c r="T250" s="254"/>
      <c r="AT250" s="229" t="s">
        <v>157</v>
      </c>
      <c r="AU250" s="229" t="s">
        <v>85</v>
      </c>
      <c r="AV250" s="13" t="s">
        <v>87</v>
      </c>
      <c r="AW250" s="13" t="s">
        <v>34</v>
      </c>
      <c r="AX250" s="13" t="s">
        <v>85</v>
      </c>
      <c r="AY250" s="229" t="s">
        <v>140</v>
      </c>
    </row>
    <row r="251" spans="1:65" s="2" customFormat="1" ht="6.95" customHeight="1">
      <c r="A251" s="33"/>
      <c r="B251" s="53"/>
      <c r="C251" s="54"/>
      <c r="D251" s="54"/>
      <c r="E251" s="54"/>
      <c r="F251" s="54"/>
      <c r="G251" s="54"/>
      <c r="H251" s="54"/>
      <c r="I251" s="151"/>
      <c r="J251" s="54"/>
      <c r="K251" s="54"/>
      <c r="L251" s="38"/>
      <c r="M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</row>
  </sheetData>
  <sheetProtection algorithmName="SHA-512" hashValue="6hp4nLdJB1F+FxHfLyqsdGO9rfOEIFruiSIse3mhC45N84WSnqljOIZ3zHuzigUTS3b7zH/wT1u0kQDca353Jg==" saltValue="3f89IlzDVa+Hh1E7B6cdszmCsYwwlziVp84qGu4K9Nw2/PL6nkWdVDbcbRTyhfS1iUYgsqyS3RWGyI00mYxlGg==" spinCount="100000" sheet="1" objects="1" scenarios="1" formatColumns="0" formatRows="0" autoFilter="0"/>
  <autoFilter ref="C118:K25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570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ROUND((SUM(BE119:BE291)),  2)</f>
        <v>0</v>
      </c>
      <c r="G33" s="33"/>
      <c r="H33" s="33"/>
      <c r="I33" s="130">
        <v>0.21</v>
      </c>
      <c r="J33" s="129">
        <f>ROUND(((SUM(BE119:BE291))*I33),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ROUND((SUM(BF119:BF291)),  2)</f>
        <v>0</v>
      </c>
      <c r="G34" s="33"/>
      <c r="H34" s="33"/>
      <c r="I34" s="130">
        <v>0.15</v>
      </c>
      <c r="J34" s="129">
        <f>ROUND(((SUM(BF119:BF291))*I34),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ROUND((SUM(BG119:BG291)),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ROUND((SUM(BH119:BH291)),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ROUND((SUM(BI119:BI291)),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SO 03 - Oprava železničního přejezdu P7557 v km 55,569 na trati Olomouc - Krnov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124</v>
      </c>
      <c r="E99" s="163"/>
      <c r="F99" s="163"/>
      <c r="G99" s="163"/>
      <c r="H99" s="163"/>
      <c r="I99" s="164"/>
      <c r="J99" s="165">
        <f>J245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125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přejezdů na tratích 292,310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SO 03 - Oprava železničního přejezdu P7557 v km 55,569 na trati Olomouc - Krnov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ST Ostrava</v>
      </c>
      <c r="G113" s="35"/>
      <c r="H113" s="35"/>
      <c r="I113" s="116" t="s">
        <v>22</v>
      </c>
      <c r="J113" s="65" t="str">
        <f>IF(J12="","",J12)</f>
        <v>23. 4. 2020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126</v>
      </c>
      <c r="D118" s="177" t="s">
        <v>62</v>
      </c>
      <c r="E118" s="177" t="s">
        <v>58</v>
      </c>
      <c r="F118" s="177" t="s">
        <v>59</v>
      </c>
      <c r="G118" s="177" t="s">
        <v>127</v>
      </c>
      <c r="H118" s="177" t="s">
        <v>128</v>
      </c>
      <c r="I118" s="178" t="s">
        <v>129</v>
      </c>
      <c r="J118" s="177" t="s">
        <v>119</v>
      </c>
      <c r="K118" s="179" t="s">
        <v>130</v>
      </c>
      <c r="L118" s="180"/>
      <c r="M118" s="74" t="s">
        <v>1</v>
      </c>
      <c r="N118" s="75" t="s">
        <v>41</v>
      </c>
      <c r="O118" s="75" t="s">
        <v>131</v>
      </c>
      <c r="P118" s="75" t="s">
        <v>132</v>
      </c>
      <c r="Q118" s="75" t="s">
        <v>133</v>
      </c>
      <c r="R118" s="75" t="s">
        <v>134</v>
      </c>
      <c r="S118" s="75" t="s">
        <v>135</v>
      </c>
      <c r="T118" s="76" t="s">
        <v>136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137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P120+P245</f>
        <v>0</v>
      </c>
      <c r="Q119" s="78"/>
      <c r="R119" s="183">
        <f>R120+R245</f>
        <v>313.33578799999998</v>
      </c>
      <c r="S119" s="78"/>
      <c r="T119" s="184">
        <f>T120+T245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121</v>
      </c>
      <c r="BK119" s="185">
        <f>BK120+BK245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138</v>
      </c>
      <c r="F120" s="189" t="s">
        <v>139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313.33578799999998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140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141</v>
      </c>
      <c r="F121" s="200" t="s">
        <v>142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SUM(P122:P244)</f>
        <v>0</v>
      </c>
      <c r="Q121" s="194"/>
      <c r="R121" s="195">
        <f>SUM(R122:R244)</f>
        <v>313.33578799999998</v>
      </c>
      <c r="S121" s="194"/>
      <c r="T121" s="196">
        <f>SUM(T122:T244)</f>
        <v>0</v>
      </c>
      <c r="AR121" s="197" t="s">
        <v>85</v>
      </c>
      <c r="AT121" s="198" t="s">
        <v>76</v>
      </c>
      <c r="AU121" s="198" t="s">
        <v>85</v>
      </c>
      <c r="AY121" s="197" t="s">
        <v>140</v>
      </c>
      <c r="BK121" s="199">
        <f>SUM(BK122:BK244)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143</v>
      </c>
      <c r="E122" s="203" t="s">
        <v>571</v>
      </c>
      <c r="F122" s="204" t="s">
        <v>572</v>
      </c>
      <c r="G122" s="205" t="s">
        <v>196</v>
      </c>
      <c r="H122" s="206">
        <v>2</v>
      </c>
      <c r="I122" s="207"/>
      <c r="J122" s="208">
        <f>ROUND(I122*H122,2)</f>
        <v>0</v>
      </c>
      <c r="K122" s="204" t="s">
        <v>147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148</v>
      </c>
      <c r="AT122" s="213" t="s">
        <v>143</v>
      </c>
      <c r="AU122" s="213" t="s">
        <v>87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148</v>
      </c>
      <c r="BM122" s="213" t="s">
        <v>573</v>
      </c>
    </row>
    <row r="123" spans="1:65" s="2" customFormat="1" ht="19.5">
      <c r="A123" s="33"/>
      <c r="B123" s="34"/>
      <c r="C123" s="35"/>
      <c r="D123" s="215" t="s">
        <v>150</v>
      </c>
      <c r="E123" s="35"/>
      <c r="F123" s="216" t="s">
        <v>574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87</v>
      </c>
    </row>
    <row r="124" spans="1:65" s="2" customFormat="1" ht="19.5">
      <c r="A124" s="33"/>
      <c r="B124" s="34"/>
      <c r="C124" s="35"/>
      <c r="D124" s="215" t="s">
        <v>199</v>
      </c>
      <c r="E124" s="35"/>
      <c r="F124" s="230" t="s">
        <v>575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199</v>
      </c>
      <c r="AU124" s="16" t="s">
        <v>87</v>
      </c>
    </row>
    <row r="125" spans="1:65" s="2" customFormat="1" ht="21.75" customHeight="1">
      <c r="A125" s="33"/>
      <c r="B125" s="34"/>
      <c r="C125" s="202" t="s">
        <v>87</v>
      </c>
      <c r="D125" s="202" t="s">
        <v>143</v>
      </c>
      <c r="E125" s="203" t="s">
        <v>144</v>
      </c>
      <c r="F125" s="204" t="s">
        <v>145</v>
      </c>
      <c r="G125" s="205" t="s">
        <v>146</v>
      </c>
      <c r="H125" s="206">
        <v>16</v>
      </c>
      <c r="I125" s="207"/>
      <c r="J125" s="208">
        <f>ROUND(I125*H125,2)</f>
        <v>0</v>
      </c>
      <c r="K125" s="204" t="s">
        <v>147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148</v>
      </c>
      <c r="AT125" s="213" t="s">
        <v>143</v>
      </c>
      <c r="AU125" s="213" t="s">
        <v>87</v>
      </c>
      <c r="AY125" s="16" t="s">
        <v>140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148</v>
      </c>
      <c r="BM125" s="213" t="s">
        <v>576</v>
      </c>
    </row>
    <row r="126" spans="1:65" s="2" customFormat="1" ht="11.25">
      <c r="A126" s="33"/>
      <c r="B126" s="34"/>
      <c r="C126" s="35"/>
      <c r="D126" s="215" t="s">
        <v>150</v>
      </c>
      <c r="E126" s="35"/>
      <c r="F126" s="216" t="s">
        <v>151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150</v>
      </c>
      <c r="AU126" s="16" t="s">
        <v>87</v>
      </c>
    </row>
    <row r="127" spans="1:65" s="13" customFormat="1" ht="11.25">
      <c r="B127" s="219"/>
      <c r="C127" s="220"/>
      <c r="D127" s="215" t="s">
        <v>157</v>
      </c>
      <c r="E127" s="221" t="s">
        <v>1</v>
      </c>
      <c r="F127" s="222" t="s">
        <v>577</v>
      </c>
      <c r="G127" s="220"/>
      <c r="H127" s="223">
        <v>16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157</v>
      </c>
      <c r="AU127" s="229" t="s">
        <v>87</v>
      </c>
      <c r="AV127" s="13" t="s">
        <v>87</v>
      </c>
      <c r="AW127" s="13" t="s">
        <v>34</v>
      </c>
      <c r="AX127" s="13" t="s">
        <v>85</v>
      </c>
      <c r="AY127" s="229" t="s">
        <v>140</v>
      </c>
    </row>
    <row r="128" spans="1:65" s="2" customFormat="1" ht="21.75" customHeight="1">
      <c r="A128" s="33"/>
      <c r="B128" s="34"/>
      <c r="C128" s="202" t="s">
        <v>159</v>
      </c>
      <c r="D128" s="202" t="s">
        <v>143</v>
      </c>
      <c r="E128" s="203" t="s">
        <v>152</v>
      </c>
      <c r="F128" s="204" t="s">
        <v>153</v>
      </c>
      <c r="G128" s="205" t="s">
        <v>154</v>
      </c>
      <c r="H128" s="206">
        <v>55.2</v>
      </c>
      <c r="I128" s="207"/>
      <c r="J128" s="208">
        <f>ROUND(I128*H128,2)</f>
        <v>0</v>
      </c>
      <c r="K128" s="204" t="s">
        <v>147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148</v>
      </c>
      <c r="AT128" s="213" t="s">
        <v>143</v>
      </c>
      <c r="AU128" s="213" t="s">
        <v>87</v>
      </c>
      <c r="AY128" s="16" t="s">
        <v>140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148</v>
      </c>
      <c r="BM128" s="213" t="s">
        <v>578</v>
      </c>
    </row>
    <row r="129" spans="1:65" s="2" customFormat="1" ht="19.5">
      <c r="A129" s="33"/>
      <c r="B129" s="34"/>
      <c r="C129" s="35"/>
      <c r="D129" s="215" t="s">
        <v>150</v>
      </c>
      <c r="E129" s="35"/>
      <c r="F129" s="216" t="s">
        <v>156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87</v>
      </c>
    </row>
    <row r="130" spans="1:65" s="13" customFormat="1" ht="11.25">
      <c r="B130" s="219"/>
      <c r="C130" s="220"/>
      <c r="D130" s="215" t="s">
        <v>157</v>
      </c>
      <c r="E130" s="221" t="s">
        <v>1</v>
      </c>
      <c r="F130" s="222" t="s">
        <v>579</v>
      </c>
      <c r="G130" s="220"/>
      <c r="H130" s="223">
        <v>55.2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157</v>
      </c>
      <c r="AU130" s="229" t="s">
        <v>87</v>
      </c>
      <c r="AV130" s="13" t="s">
        <v>87</v>
      </c>
      <c r="AW130" s="13" t="s">
        <v>34</v>
      </c>
      <c r="AX130" s="13" t="s">
        <v>85</v>
      </c>
      <c r="AY130" s="229" t="s">
        <v>140</v>
      </c>
    </row>
    <row r="131" spans="1:65" s="2" customFormat="1" ht="21.75" customHeight="1">
      <c r="A131" s="33"/>
      <c r="B131" s="34"/>
      <c r="C131" s="202" t="s">
        <v>148</v>
      </c>
      <c r="D131" s="202" t="s">
        <v>143</v>
      </c>
      <c r="E131" s="203" t="s">
        <v>165</v>
      </c>
      <c r="F131" s="204" t="s">
        <v>166</v>
      </c>
      <c r="G131" s="205" t="s">
        <v>146</v>
      </c>
      <c r="H131" s="206">
        <v>9</v>
      </c>
      <c r="I131" s="207"/>
      <c r="J131" s="208">
        <f>ROUND(I131*H131,2)</f>
        <v>0</v>
      </c>
      <c r="K131" s="204" t="s">
        <v>147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148</v>
      </c>
      <c r="AT131" s="213" t="s">
        <v>143</v>
      </c>
      <c r="AU131" s="213" t="s">
        <v>87</v>
      </c>
      <c r="AY131" s="16" t="s">
        <v>140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148</v>
      </c>
      <c r="BM131" s="213" t="s">
        <v>580</v>
      </c>
    </row>
    <row r="132" spans="1:65" s="2" customFormat="1" ht="19.5">
      <c r="A132" s="33"/>
      <c r="B132" s="34"/>
      <c r="C132" s="35"/>
      <c r="D132" s="215" t="s">
        <v>150</v>
      </c>
      <c r="E132" s="35"/>
      <c r="F132" s="216" t="s">
        <v>168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150</v>
      </c>
      <c r="AU132" s="16" t="s">
        <v>87</v>
      </c>
    </row>
    <row r="133" spans="1:65" s="2" customFormat="1" ht="21.75" customHeight="1">
      <c r="A133" s="33"/>
      <c r="B133" s="34"/>
      <c r="C133" s="202" t="s">
        <v>141</v>
      </c>
      <c r="D133" s="202" t="s">
        <v>143</v>
      </c>
      <c r="E133" s="203" t="s">
        <v>448</v>
      </c>
      <c r="F133" s="204" t="s">
        <v>449</v>
      </c>
      <c r="G133" s="205" t="s">
        <v>196</v>
      </c>
      <c r="H133" s="206">
        <v>6</v>
      </c>
      <c r="I133" s="207"/>
      <c r="J133" s="208">
        <f>ROUND(I133*H133,2)</f>
        <v>0</v>
      </c>
      <c r="K133" s="204" t="s">
        <v>147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148</v>
      </c>
      <c r="AT133" s="213" t="s">
        <v>143</v>
      </c>
      <c r="AU133" s="213" t="s">
        <v>87</v>
      </c>
      <c r="AY133" s="16" t="s">
        <v>140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148</v>
      </c>
      <c r="BM133" s="213" t="s">
        <v>581</v>
      </c>
    </row>
    <row r="134" spans="1:65" s="2" customFormat="1" ht="19.5">
      <c r="A134" s="33"/>
      <c r="B134" s="34"/>
      <c r="C134" s="35"/>
      <c r="D134" s="215" t="s">
        <v>150</v>
      </c>
      <c r="E134" s="35"/>
      <c r="F134" s="216" t="s">
        <v>451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87</v>
      </c>
    </row>
    <row r="135" spans="1:65" s="2" customFormat="1" ht="19.5">
      <c r="A135" s="33"/>
      <c r="B135" s="34"/>
      <c r="C135" s="35"/>
      <c r="D135" s="215" t="s">
        <v>199</v>
      </c>
      <c r="E135" s="35"/>
      <c r="F135" s="230" t="s">
        <v>200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199</v>
      </c>
      <c r="AU135" s="16" t="s">
        <v>87</v>
      </c>
    </row>
    <row r="136" spans="1:65" s="2" customFormat="1" ht="21.75" customHeight="1">
      <c r="A136" s="33"/>
      <c r="B136" s="34"/>
      <c r="C136" s="202" t="s">
        <v>176</v>
      </c>
      <c r="D136" s="202" t="s">
        <v>143</v>
      </c>
      <c r="E136" s="203" t="s">
        <v>582</v>
      </c>
      <c r="F136" s="204" t="s">
        <v>583</v>
      </c>
      <c r="G136" s="205" t="s">
        <v>172</v>
      </c>
      <c r="H136" s="206">
        <v>2.9000000000000001E-2</v>
      </c>
      <c r="I136" s="207"/>
      <c r="J136" s="208">
        <f>ROUND(I136*H136,2)</f>
        <v>0</v>
      </c>
      <c r="K136" s="204" t="s">
        <v>147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148</v>
      </c>
      <c r="AT136" s="213" t="s">
        <v>143</v>
      </c>
      <c r="AU136" s="213" t="s">
        <v>87</v>
      </c>
      <c r="AY136" s="16" t="s">
        <v>140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148</v>
      </c>
      <c r="BM136" s="213" t="s">
        <v>584</v>
      </c>
    </row>
    <row r="137" spans="1:65" s="2" customFormat="1" ht="29.25">
      <c r="A137" s="33"/>
      <c r="B137" s="34"/>
      <c r="C137" s="35"/>
      <c r="D137" s="215" t="s">
        <v>150</v>
      </c>
      <c r="E137" s="35"/>
      <c r="F137" s="216" t="s">
        <v>585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87</v>
      </c>
    </row>
    <row r="138" spans="1:65" s="2" customFormat="1" ht="21.75" customHeight="1">
      <c r="A138" s="33"/>
      <c r="B138" s="34"/>
      <c r="C138" s="202" t="s">
        <v>183</v>
      </c>
      <c r="D138" s="202" t="s">
        <v>143</v>
      </c>
      <c r="E138" s="203" t="s">
        <v>177</v>
      </c>
      <c r="F138" s="204" t="s">
        <v>178</v>
      </c>
      <c r="G138" s="205" t="s">
        <v>179</v>
      </c>
      <c r="H138" s="206">
        <v>24.388999999999999</v>
      </c>
      <c r="I138" s="207"/>
      <c r="J138" s="208">
        <f>ROUND(I138*H138,2)</f>
        <v>0</v>
      </c>
      <c r="K138" s="204" t="s">
        <v>147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148</v>
      </c>
      <c r="AT138" s="213" t="s">
        <v>143</v>
      </c>
      <c r="AU138" s="213" t="s">
        <v>87</v>
      </c>
      <c r="AY138" s="16" t="s">
        <v>140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148</v>
      </c>
      <c r="BM138" s="213" t="s">
        <v>586</v>
      </c>
    </row>
    <row r="139" spans="1:65" s="2" customFormat="1" ht="29.25">
      <c r="A139" s="33"/>
      <c r="B139" s="34"/>
      <c r="C139" s="35"/>
      <c r="D139" s="215" t="s">
        <v>150</v>
      </c>
      <c r="E139" s="35"/>
      <c r="F139" s="216" t="s">
        <v>181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150</v>
      </c>
      <c r="AU139" s="16" t="s">
        <v>87</v>
      </c>
    </row>
    <row r="140" spans="1:65" s="13" customFormat="1" ht="11.25">
      <c r="B140" s="219"/>
      <c r="C140" s="220"/>
      <c r="D140" s="215" t="s">
        <v>157</v>
      </c>
      <c r="E140" s="221" t="s">
        <v>1</v>
      </c>
      <c r="F140" s="222" t="s">
        <v>587</v>
      </c>
      <c r="G140" s="220"/>
      <c r="H140" s="223">
        <v>24.388999999999999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157</v>
      </c>
      <c r="AU140" s="229" t="s">
        <v>87</v>
      </c>
      <c r="AV140" s="13" t="s">
        <v>87</v>
      </c>
      <c r="AW140" s="13" t="s">
        <v>34</v>
      </c>
      <c r="AX140" s="13" t="s">
        <v>85</v>
      </c>
      <c r="AY140" s="229" t="s">
        <v>140</v>
      </c>
    </row>
    <row r="141" spans="1:65" s="2" customFormat="1" ht="21.75" customHeight="1">
      <c r="A141" s="33"/>
      <c r="B141" s="34"/>
      <c r="C141" s="202" t="s">
        <v>188</v>
      </c>
      <c r="D141" s="202" t="s">
        <v>143</v>
      </c>
      <c r="E141" s="203" t="s">
        <v>184</v>
      </c>
      <c r="F141" s="204" t="s">
        <v>185</v>
      </c>
      <c r="G141" s="205" t="s">
        <v>179</v>
      </c>
      <c r="H141" s="206">
        <v>24.271999999999998</v>
      </c>
      <c r="I141" s="207"/>
      <c r="J141" s="208">
        <f>ROUND(I141*H141,2)</f>
        <v>0</v>
      </c>
      <c r="K141" s="204" t="s">
        <v>147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148</v>
      </c>
      <c r="AT141" s="213" t="s">
        <v>143</v>
      </c>
      <c r="AU141" s="213" t="s">
        <v>87</v>
      </c>
      <c r="AY141" s="16" t="s">
        <v>140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148</v>
      </c>
      <c r="BM141" s="213" t="s">
        <v>588</v>
      </c>
    </row>
    <row r="142" spans="1:65" s="2" customFormat="1" ht="39">
      <c r="A142" s="33"/>
      <c r="B142" s="34"/>
      <c r="C142" s="35"/>
      <c r="D142" s="215" t="s">
        <v>150</v>
      </c>
      <c r="E142" s="35"/>
      <c r="F142" s="216" t="s">
        <v>187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150</v>
      </c>
      <c r="AU142" s="16" t="s">
        <v>87</v>
      </c>
    </row>
    <row r="143" spans="1:65" s="13" customFormat="1" ht="11.25">
      <c r="B143" s="219"/>
      <c r="C143" s="220"/>
      <c r="D143" s="215" t="s">
        <v>157</v>
      </c>
      <c r="E143" s="221" t="s">
        <v>1</v>
      </c>
      <c r="F143" s="222" t="s">
        <v>589</v>
      </c>
      <c r="G143" s="220"/>
      <c r="H143" s="223">
        <v>24.271999999999998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157</v>
      </c>
      <c r="AU143" s="229" t="s">
        <v>87</v>
      </c>
      <c r="AV143" s="13" t="s">
        <v>87</v>
      </c>
      <c r="AW143" s="13" t="s">
        <v>34</v>
      </c>
      <c r="AX143" s="13" t="s">
        <v>85</v>
      </c>
      <c r="AY143" s="229" t="s">
        <v>140</v>
      </c>
    </row>
    <row r="144" spans="1:65" s="2" customFormat="1" ht="21.75" customHeight="1">
      <c r="A144" s="33"/>
      <c r="B144" s="34"/>
      <c r="C144" s="202" t="s">
        <v>193</v>
      </c>
      <c r="D144" s="202" t="s">
        <v>143</v>
      </c>
      <c r="E144" s="203" t="s">
        <v>590</v>
      </c>
      <c r="F144" s="204" t="s">
        <v>591</v>
      </c>
      <c r="G144" s="205" t="s">
        <v>172</v>
      </c>
      <c r="H144" s="206">
        <v>0.02</v>
      </c>
      <c r="I144" s="207"/>
      <c r="J144" s="208">
        <f>ROUND(I144*H144,2)</f>
        <v>0</v>
      </c>
      <c r="K144" s="204" t="s">
        <v>147</v>
      </c>
      <c r="L144" s="38"/>
      <c r="M144" s="209" t="s">
        <v>1</v>
      </c>
      <c r="N144" s="210" t="s">
        <v>42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148</v>
      </c>
      <c r="AT144" s="213" t="s">
        <v>143</v>
      </c>
      <c r="AU144" s="213" t="s">
        <v>87</v>
      </c>
      <c r="AY144" s="16" t="s">
        <v>140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85</v>
      </c>
      <c r="BK144" s="214">
        <f>ROUND(I144*H144,2)</f>
        <v>0</v>
      </c>
      <c r="BL144" s="16" t="s">
        <v>148</v>
      </c>
      <c r="BM144" s="213" t="s">
        <v>592</v>
      </c>
    </row>
    <row r="145" spans="1:65" s="2" customFormat="1" ht="29.25">
      <c r="A145" s="33"/>
      <c r="B145" s="34"/>
      <c r="C145" s="35"/>
      <c r="D145" s="215" t="s">
        <v>150</v>
      </c>
      <c r="E145" s="35"/>
      <c r="F145" s="216" t="s">
        <v>593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150</v>
      </c>
      <c r="AU145" s="16" t="s">
        <v>87</v>
      </c>
    </row>
    <row r="146" spans="1:65" s="2" customFormat="1" ht="21.75" customHeight="1">
      <c r="A146" s="33"/>
      <c r="B146" s="34"/>
      <c r="C146" s="202" t="s">
        <v>202</v>
      </c>
      <c r="D146" s="202" t="s">
        <v>143</v>
      </c>
      <c r="E146" s="203" t="s">
        <v>594</v>
      </c>
      <c r="F146" s="204" t="s">
        <v>595</v>
      </c>
      <c r="G146" s="205" t="s">
        <v>172</v>
      </c>
      <c r="H146" s="206">
        <v>8.9999999999999993E-3</v>
      </c>
      <c r="I146" s="207"/>
      <c r="J146" s="208">
        <f>ROUND(I146*H146,2)</f>
        <v>0</v>
      </c>
      <c r="K146" s="204" t="s">
        <v>147</v>
      </c>
      <c r="L146" s="38"/>
      <c r="M146" s="209" t="s">
        <v>1</v>
      </c>
      <c r="N146" s="210" t="s">
        <v>42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148</v>
      </c>
      <c r="AT146" s="213" t="s">
        <v>143</v>
      </c>
      <c r="AU146" s="213" t="s">
        <v>87</v>
      </c>
      <c r="AY146" s="16" t="s">
        <v>140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148</v>
      </c>
      <c r="BM146" s="213" t="s">
        <v>596</v>
      </c>
    </row>
    <row r="147" spans="1:65" s="2" customFormat="1" ht="29.25">
      <c r="A147" s="33"/>
      <c r="B147" s="34"/>
      <c r="C147" s="35"/>
      <c r="D147" s="215" t="s">
        <v>150</v>
      </c>
      <c r="E147" s="35"/>
      <c r="F147" s="216" t="s">
        <v>597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150</v>
      </c>
      <c r="AU147" s="16" t="s">
        <v>87</v>
      </c>
    </row>
    <row r="148" spans="1:65" s="2" customFormat="1" ht="21.75" customHeight="1">
      <c r="A148" s="33"/>
      <c r="B148" s="34"/>
      <c r="C148" s="202" t="s">
        <v>208</v>
      </c>
      <c r="D148" s="202" t="s">
        <v>143</v>
      </c>
      <c r="E148" s="203" t="s">
        <v>229</v>
      </c>
      <c r="F148" s="204" t="s">
        <v>230</v>
      </c>
      <c r="G148" s="205" t="s">
        <v>172</v>
      </c>
      <c r="H148" s="206">
        <v>0.6</v>
      </c>
      <c r="I148" s="207"/>
      <c r="J148" s="208">
        <f>ROUND(I148*H148,2)</f>
        <v>0</v>
      </c>
      <c r="K148" s="204" t="s">
        <v>147</v>
      </c>
      <c r="L148" s="38"/>
      <c r="M148" s="209" t="s">
        <v>1</v>
      </c>
      <c r="N148" s="210" t="s">
        <v>42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148</v>
      </c>
      <c r="AT148" s="213" t="s">
        <v>143</v>
      </c>
      <c r="AU148" s="213" t="s">
        <v>87</v>
      </c>
      <c r="AY148" s="16" t="s">
        <v>140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148</v>
      </c>
      <c r="BM148" s="213" t="s">
        <v>598</v>
      </c>
    </row>
    <row r="149" spans="1:65" s="2" customFormat="1" ht="39">
      <c r="A149" s="33"/>
      <c r="B149" s="34"/>
      <c r="C149" s="35"/>
      <c r="D149" s="215" t="s">
        <v>150</v>
      </c>
      <c r="E149" s="35"/>
      <c r="F149" s="216" t="s">
        <v>232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150</v>
      </c>
      <c r="AU149" s="16" t="s">
        <v>87</v>
      </c>
    </row>
    <row r="150" spans="1:65" s="2" customFormat="1" ht="19.5">
      <c r="A150" s="33"/>
      <c r="B150" s="34"/>
      <c r="C150" s="35"/>
      <c r="D150" s="215" t="s">
        <v>199</v>
      </c>
      <c r="E150" s="35"/>
      <c r="F150" s="230" t="s">
        <v>233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199</v>
      </c>
      <c r="AU150" s="16" t="s">
        <v>87</v>
      </c>
    </row>
    <row r="151" spans="1:65" s="2" customFormat="1" ht="21.75" customHeight="1">
      <c r="A151" s="33"/>
      <c r="B151" s="34"/>
      <c r="C151" s="202" t="s">
        <v>214</v>
      </c>
      <c r="D151" s="202" t="s">
        <v>143</v>
      </c>
      <c r="E151" s="203" t="s">
        <v>236</v>
      </c>
      <c r="F151" s="204" t="s">
        <v>237</v>
      </c>
      <c r="G151" s="205" t="s">
        <v>179</v>
      </c>
      <c r="H151" s="206">
        <v>20</v>
      </c>
      <c r="I151" s="207"/>
      <c r="J151" s="208">
        <f>ROUND(I151*H151,2)</f>
        <v>0</v>
      </c>
      <c r="K151" s="204" t="s">
        <v>147</v>
      </c>
      <c r="L151" s="38"/>
      <c r="M151" s="209" t="s">
        <v>1</v>
      </c>
      <c r="N151" s="210" t="s">
        <v>42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148</v>
      </c>
      <c r="AT151" s="213" t="s">
        <v>143</v>
      </c>
      <c r="AU151" s="213" t="s">
        <v>87</v>
      </c>
      <c r="AY151" s="16" t="s">
        <v>140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148</v>
      </c>
      <c r="BM151" s="213" t="s">
        <v>599</v>
      </c>
    </row>
    <row r="152" spans="1:65" s="2" customFormat="1" ht="19.5">
      <c r="A152" s="33"/>
      <c r="B152" s="34"/>
      <c r="C152" s="35"/>
      <c r="D152" s="215" t="s">
        <v>150</v>
      </c>
      <c r="E152" s="35"/>
      <c r="F152" s="216" t="s">
        <v>239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150</v>
      </c>
      <c r="AU152" s="16" t="s">
        <v>87</v>
      </c>
    </row>
    <row r="153" spans="1:65" s="2" customFormat="1" ht="21.75" customHeight="1">
      <c r="A153" s="33"/>
      <c r="B153" s="34"/>
      <c r="C153" s="202" t="s">
        <v>219</v>
      </c>
      <c r="D153" s="202" t="s">
        <v>143</v>
      </c>
      <c r="E153" s="203" t="s">
        <v>457</v>
      </c>
      <c r="F153" s="204" t="s">
        <v>458</v>
      </c>
      <c r="G153" s="205" t="s">
        <v>211</v>
      </c>
      <c r="H153" s="206">
        <v>6</v>
      </c>
      <c r="I153" s="207"/>
      <c r="J153" s="208">
        <f>ROUND(I153*H153,2)</f>
        <v>0</v>
      </c>
      <c r="K153" s="204" t="s">
        <v>147</v>
      </c>
      <c r="L153" s="38"/>
      <c r="M153" s="209" t="s">
        <v>1</v>
      </c>
      <c r="N153" s="210" t="s">
        <v>42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148</v>
      </c>
      <c r="AT153" s="213" t="s">
        <v>143</v>
      </c>
      <c r="AU153" s="213" t="s">
        <v>87</v>
      </c>
      <c r="AY153" s="16" t="s">
        <v>140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148</v>
      </c>
      <c r="BM153" s="213" t="s">
        <v>600</v>
      </c>
    </row>
    <row r="154" spans="1:65" s="2" customFormat="1" ht="39">
      <c r="A154" s="33"/>
      <c r="B154" s="34"/>
      <c r="C154" s="35"/>
      <c r="D154" s="215" t="s">
        <v>150</v>
      </c>
      <c r="E154" s="35"/>
      <c r="F154" s="216" t="s">
        <v>460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150</v>
      </c>
      <c r="AU154" s="16" t="s">
        <v>87</v>
      </c>
    </row>
    <row r="155" spans="1:65" s="2" customFormat="1" ht="21.75" customHeight="1">
      <c r="A155" s="33"/>
      <c r="B155" s="34"/>
      <c r="C155" s="202" t="s">
        <v>224</v>
      </c>
      <c r="D155" s="202" t="s">
        <v>143</v>
      </c>
      <c r="E155" s="203" t="s">
        <v>601</v>
      </c>
      <c r="F155" s="204" t="s">
        <v>602</v>
      </c>
      <c r="G155" s="205" t="s">
        <v>146</v>
      </c>
      <c r="H155" s="206">
        <v>200</v>
      </c>
      <c r="I155" s="207"/>
      <c r="J155" s="208">
        <f>ROUND(I155*H155,2)</f>
        <v>0</v>
      </c>
      <c r="K155" s="204" t="s">
        <v>147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148</v>
      </c>
      <c r="AT155" s="213" t="s">
        <v>143</v>
      </c>
      <c r="AU155" s="213" t="s">
        <v>87</v>
      </c>
      <c r="AY155" s="16" t="s">
        <v>140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148</v>
      </c>
      <c r="BM155" s="213" t="s">
        <v>603</v>
      </c>
    </row>
    <row r="156" spans="1:65" s="2" customFormat="1" ht="29.25">
      <c r="A156" s="33"/>
      <c r="B156" s="34"/>
      <c r="C156" s="35"/>
      <c r="D156" s="215" t="s">
        <v>150</v>
      </c>
      <c r="E156" s="35"/>
      <c r="F156" s="216" t="s">
        <v>604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87</v>
      </c>
    </row>
    <row r="157" spans="1:65" s="2" customFormat="1" ht="19.5">
      <c r="A157" s="33"/>
      <c r="B157" s="34"/>
      <c r="C157" s="35"/>
      <c r="D157" s="215" t="s">
        <v>199</v>
      </c>
      <c r="E157" s="35"/>
      <c r="F157" s="230" t="s">
        <v>207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199</v>
      </c>
      <c r="AU157" s="16" t="s">
        <v>87</v>
      </c>
    </row>
    <row r="158" spans="1:65" s="2" customFormat="1" ht="21.75" customHeight="1">
      <c r="A158" s="33"/>
      <c r="B158" s="34"/>
      <c r="C158" s="202" t="s">
        <v>8</v>
      </c>
      <c r="D158" s="202" t="s">
        <v>143</v>
      </c>
      <c r="E158" s="203" t="s">
        <v>605</v>
      </c>
      <c r="F158" s="204" t="s">
        <v>606</v>
      </c>
      <c r="G158" s="205" t="s">
        <v>146</v>
      </c>
      <c r="H158" s="206">
        <v>200</v>
      </c>
      <c r="I158" s="207"/>
      <c r="J158" s="208">
        <f>ROUND(I158*H158,2)</f>
        <v>0</v>
      </c>
      <c r="K158" s="204" t="s">
        <v>147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148</v>
      </c>
      <c r="AT158" s="213" t="s">
        <v>143</v>
      </c>
      <c r="AU158" s="213" t="s">
        <v>87</v>
      </c>
      <c r="AY158" s="16" t="s">
        <v>140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148</v>
      </c>
      <c r="BM158" s="213" t="s">
        <v>607</v>
      </c>
    </row>
    <row r="159" spans="1:65" s="2" customFormat="1" ht="29.25">
      <c r="A159" s="33"/>
      <c r="B159" s="34"/>
      <c r="C159" s="35"/>
      <c r="D159" s="215" t="s">
        <v>150</v>
      </c>
      <c r="E159" s="35"/>
      <c r="F159" s="216" t="s">
        <v>608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87</v>
      </c>
    </row>
    <row r="160" spans="1:65" s="2" customFormat="1" ht="19.5">
      <c r="A160" s="33"/>
      <c r="B160" s="34"/>
      <c r="C160" s="35"/>
      <c r="D160" s="215" t="s">
        <v>199</v>
      </c>
      <c r="E160" s="35"/>
      <c r="F160" s="230" t="s">
        <v>207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199</v>
      </c>
      <c r="AU160" s="16" t="s">
        <v>87</v>
      </c>
    </row>
    <row r="161" spans="1:65" s="2" customFormat="1" ht="21.75" customHeight="1">
      <c r="A161" s="33"/>
      <c r="B161" s="34"/>
      <c r="C161" s="202" t="s">
        <v>235</v>
      </c>
      <c r="D161" s="202" t="s">
        <v>143</v>
      </c>
      <c r="E161" s="203" t="s">
        <v>463</v>
      </c>
      <c r="F161" s="204" t="s">
        <v>464</v>
      </c>
      <c r="G161" s="205" t="s">
        <v>211</v>
      </c>
      <c r="H161" s="206">
        <v>2</v>
      </c>
      <c r="I161" s="207"/>
      <c r="J161" s="208">
        <f>ROUND(I161*H161,2)</f>
        <v>0</v>
      </c>
      <c r="K161" s="204" t="s">
        <v>147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148</v>
      </c>
      <c r="AT161" s="213" t="s">
        <v>143</v>
      </c>
      <c r="AU161" s="213" t="s">
        <v>87</v>
      </c>
      <c r="AY161" s="16" t="s">
        <v>140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148</v>
      </c>
      <c r="BM161" s="213" t="s">
        <v>609</v>
      </c>
    </row>
    <row r="162" spans="1:65" s="2" customFormat="1" ht="29.25">
      <c r="A162" s="33"/>
      <c r="B162" s="34"/>
      <c r="C162" s="35"/>
      <c r="D162" s="215" t="s">
        <v>150</v>
      </c>
      <c r="E162" s="35"/>
      <c r="F162" s="216" t="s">
        <v>466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150</v>
      </c>
      <c r="AU162" s="16" t="s">
        <v>87</v>
      </c>
    </row>
    <row r="163" spans="1:65" s="2" customFormat="1" ht="21.75" customHeight="1">
      <c r="A163" s="33"/>
      <c r="B163" s="34"/>
      <c r="C163" s="202" t="s">
        <v>240</v>
      </c>
      <c r="D163" s="202" t="s">
        <v>143</v>
      </c>
      <c r="E163" s="203" t="s">
        <v>253</v>
      </c>
      <c r="F163" s="204" t="s">
        <v>254</v>
      </c>
      <c r="G163" s="205" t="s">
        <v>179</v>
      </c>
      <c r="H163" s="206">
        <v>2.16</v>
      </c>
      <c r="I163" s="207"/>
      <c r="J163" s="208">
        <f>ROUND(I163*H163,2)</f>
        <v>0</v>
      </c>
      <c r="K163" s="204" t="s">
        <v>147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148</v>
      </c>
      <c r="AT163" s="213" t="s">
        <v>143</v>
      </c>
      <c r="AU163" s="213" t="s">
        <v>87</v>
      </c>
      <c r="AY163" s="16" t="s">
        <v>140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148</v>
      </c>
      <c r="BM163" s="213" t="s">
        <v>610</v>
      </c>
    </row>
    <row r="164" spans="1:65" s="2" customFormat="1" ht="19.5">
      <c r="A164" s="33"/>
      <c r="B164" s="34"/>
      <c r="C164" s="35"/>
      <c r="D164" s="215" t="s">
        <v>150</v>
      </c>
      <c r="E164" s="35"/>
      <c r="F164" s="216" t="s">
        <v>256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87</v>
      </c>
    </row>
    <row r="165" spans="1:65" s="13" customFormat="1" ht="11.25">
      <c r="B165" s="219"/>
      <c r="C165" s="220"/>
      <c r="D165" s="215" t="s">
        <v>157</v>
      </c>
      <c r="E165" s="221" t="s">
        <v>1</v>
      </c>
      <c r="F165" s="222" t="s">
        <v>611</v>
      </c>
      <c r="G165" s="220"/>
      <c r="H165" s="223">
        <v>2.16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157</v>
      </c>
      <c r="AU165" s="229" t="s">
        <v>87</v>
      </c>
      <c r="AV165" s="13" t="s">
        <v>87</v>
      </c>
      <c r="AW165" s="13" t="s">
        <v>34</v>
      </c>
      <c r="AX165" s="13" t="s">
        <v>85</v>
      </c>
      <c r="AY165" s="229" t="s">
        <v>140</v>
      </c>
    </row>
    <row r="166" spans="1:65" s="2" customFormat="1" ht="21.75" customHeight="1">
      <c r="A166" s="33"/>
      <c r="B166" s="34"/>
      <c r="C166" s="202" t="s">
        <v>245</v>
      </c>
      <c r="D166" s="202" t="s">
        <v>143</v>
      </c>
      <c r="E166" s="203" t="s">
        <v>612</v>
      </c>
      <c r="F166" s="204" t="s">
        <v>613</v>
      </c>
      <c r="G166" s="205" t="s">
        <v>146</v>
      </c>
      <c r="H166" s="206">
        <v>9</v>
      </c>
      <c r="I166" s="207"/>
      <c r="J166" s="208">
        <f>ROUND(I166*H166,2)</f>
        <v>0</v>
      </c>
      <c r="K166" s="204" t="s">
        <v>147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148</v>
      </c>
      <c r="AT166" s="213" t="s">
        <v>143</v>
      </c>
      <c r="AU166" s="213" t="s">
        <v>87</v>
      </c>
      <c r="AY166" s="16" t="s">
        <v>140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148</v>
      </c>
      <c r="BM166" s="213" t="s">
        <v>614</v>
      </c>
    </row>
    <row r="167" spans="1:65" s="2" customFormat="1" ht="19.5">
      <c r="A167" s="33"/>
      <c r="B167" s="34"/>
      <c r="C167" s="35"/>
      <c r="D167" s="215" t="s">
        <v>150</v>
      </c>
      <c r="E167" s="35"/>
      <c r="F167" s="216" t="s">
        <v>615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150</v>
      </c>
      <c r="AU167" s="16" t="s">
        <v>87</v>
      </c>
    </row>
    <row r="168" spans="1:65" s="2" customFormat="1" ht="21.75" customHeight="1">
      <c r="A168" s="33"/>
      <c r="B168" s="34"/>
      <c r="C168" s="202" t="s">
        <v>252</v>
      </c>
      <c r="D168" s="202" t="s">
        <v>143</v>
      </c>
      <c r="E168" s="203" t="s">
        <v>616</v>
      </c>
      <c r="F168" s="204" t="s">
        <v>617</v>
      </c>
      <c r="G168" s="205" t="s">
        <v>179</v>
      </c>
      <c r="H168" s="206">
        <v>0.35</v>
      </c>
      <c r="I168" s="207"/>
      <c r="J168" s="208">
        <f>ROUND(I168*H168,2)</f>
        <v>0</v>
      </c>
      <c r="K168" s="204" t="s">
        <v>147</v>
      </c>
      <c r="L168" s="38"/>
      <c r="M168" s="209" t="s">
        <v>1</v>
      </c>
      <c r="N168" s="210" t="s">
        <v>42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148</v>
      </c>
      <c r="AT168" s="213" t="s">
        <v>143</v>
      </c>
      <c r="AU168" s="213" t="s">
        <v>87</v>
      </c>
      <c r="AY168" s="16" t="s">
        <v>140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148</v>
      </c>
      <c r="BM168" s="213" t="s">
        <v>618</v>
      </c>
    </row>
    <row r="169" spans="1:65" s="2" customFormat="1" ht="29.25">
      <c r="A169" s="33"/>
      <c r="B169" s="34"/>
      <c r="C169" s="35"/>
      <c r="D169" s="215" t="s">
        <v>150</v>
      </c>
      <c r="E169" s="35"/>
      <c r="F169" s="216" t="s">
        <v>619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150</v>
      </c>
      <c r="AU169" s="16" t="s">
        <v>87</v>
      </c>
    </row>
    <row r="170" spans="1:65" s="2" customFormat="1" ht="21.75" customHeight="1">
      <c r="A170" s="33"/>
      <c r="B170" s="34"/>
      <c r="C170" s="202" t="s">
        <v>258</v>
      </c>
      <c r="D170" s="202" t="s">
        <v>143</v>
      </c>
      <c r="E170" s="203" t="s">
        <v>620</v>
      </c>
      <c r="F170" s="204" t="s">
        <v>621</v>
      </c>
      <c r="G170" s="205" t="s">
        <v>146</v>
      </c>
      <c r="H170" s="206">
        <v>9</v>
      </c>
      <c r="I170" s="207"/>
      <c r="J170" s="208">
        <f>ROUND(I170*H170,2)</f>
        <v>0</v>
      </c>
      <c r="K170" s="204" t="s">
        <v>147</v>
      </c>
      <c r="L170" s="38"/>
      <c r="M170" s="209" t="s">
        <v>1</v>
      </c>
      <c r="N170" s="210" t="s">
        <v>42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148</v>
      </c>
      <c r="AT170" s="213" t="s">
        <v>143</v>
      </c>
      <c r="AU170" s="213" t="s">
        <v>87</v>
      </c>
      <c r="AY170" s="16" t="s">
        <v>140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148</v>
      </c>
      <c r="BM170" s="213" t="s">
        <v>622</v>
      </c>
    </row>
    <row r="171" spans="1:65" s="2" customFormat="1" ht="29.25">
      <c r="A171" s="33"/>
      <c r="B171" s="34"/>
      <c r="C171" s="35"/>
      <c r="D171" s="215" t="s">
        <v>150</v>
      </c>
      <c r="E171" s="35"/>
      <c r="F171" s="216" t="s">
        <v>623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150</v>
      </c>
      <c r="AU171" s="16" t="s">
        <v>87</v>
      </c>
    </row>
    <row r="172" spans="1:65" s="2" customFormat="1" ht="21.75" customHeight="1">
      <c r="A172" s="33"/>
      <c r="B172" s="34"/>
      <c r="C172" s="202" t="s">
        <v>7</v>
      </c>
      <c r="D172" s="202" t="s">
        <v>143</v>
      </c>
      <c r="E172" s="203" t="s">
        <v>165</v>
      </c>
      <c r="F172" s="204" t="s">
        <v>166</v>
      </c>
      <c r="G172" s="205" t="s">
        <v>146</v>
      </c>
      <c r="H172" s="206">
        <v>9</v>
      </c>
      <c r="I172" s="207"/>
      <c r="J172" s="208">
        <f>ROUND(I172*H172,2)</f>
        <v>0</v>
      </c>
      <c r="K172" s="204" t="s">
        <v>147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148</v>
      </c>
      <c r="AT172" s="213" t="s">
        <v>143</v>
      </c>
      <c r="AU172" s="213" t="s">
        <v>87</v>
      </c>
      <c r="AY172" s="16" t="s">
        <v>140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148</v>
      </c>
      <c r="BM172" s="213" t="s">
        <v>624</v>
      </c>
    </row>
    <row r="173" spans="1:65" s="2" customFormat="1" ht="19.5">
      <c r="A173" s="33"/>
      <c r="B173" s="34"/>
      <c r="C173" s="35"/>
      <c r="D173" s="215" t="s">
        <v>150</v>
      </c>
      <c r="E173" s="35"/>
      <c r="F173" s="216" t="s">
        <v>168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150</v>
      </c>
      <c r="AU173" s="16" t="s">
        <v>87</v>
      </c>
    </row>
    <row r="174" spans="1:65" s="2" customFormat="1" ht="21.75" customHeight="1">
      <c r="A174" s="33"/>
      <c r="B174" s="34"/>
      <c r="C174" s="202" t="s">
        <v>267</v>
      </c>
      <c r="D174" s="202" t="s">
        <v>143</v>
      </c>
      <c r="E174" s="203" t="s">
        <v>448</v>
      </c>
      <c r="F174" s="204" t="s">
        <v>449</v>
      </c>
      <c r="G174" s="205" t="s">
        <v>196</v>
      </c>
      <c r="H174" s="206">
        <v>4</v>
      </c>
      <c r="I174" s="207"/>
      <c r="J174" s="208">
        <f>ROUND(I174*H174,2)</f>
        <v>0</v>
      </c>
      <c r="K174" s="204" t="s">
        <v>147</v>
      </c>
      <c r="L174" s="38"/>
      <c r="M174" s="209" t="s">
        <v>1</v>
      </c>
      <c r="N174" s="210" t="s">
        <v>42</v>
      </c>
      <c r="O174" s="70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148</v>
      </c>
      <c r="AT174" s="213" t="s">
        <v>143</v>
      </c>
      <c r="AU174" s="213" t="s">
        <v>87</v>
      </c>
      <c r="AY174" s="16" t="s">
        <v>140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148</v>
      </c>
      <c r="BM174" s="213" t="s">
        <v>625</v>
      </c>
    </row>
    <row r="175" spans="1:65" s="2" customFormat="1" ht="19.5">
      <c r="A175" s="33"/>
      <c r="B175" s="34"/>
      <c r="C175" s="35"/>
      <c r="D175" s="215" t="s">
        <v>150</v>
      </c>
      <c r="E175" s="35"/>
      <c r="F175" s="216" t="s">
        <v>451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150</v>
      </c>
      <c r="AU175" s="16" t="s">
        <v>87</v>
      </c>
    </row>
    <row r="176" spans="1:65" s="2" customFormat="1" ht="19.5">
      <c r="A176" s="33"/>
      <c r="B176" s="34"/>
      <c r="C176" s="35"/>
      <c r="D176" s="215" t="s">
        <v>199</v>
      </c>
      <c r="E176" s="35"/>
      <c r="F176" s="230" t="s">
        <v>200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199</v>
      </c>
      <c r="AU176" s="16" t="s">
        <v>87</v>
      </c>
    </row>
    <row r="177" spans="1:65" s="2" customFormat="1" ht="21.75" customHeight="1">
      <c r="A177" s="33"/>
      <c r="B177" s="34"/>
      <c r="C177" s="202" t="s">
        <v>273</v>
      </c>
      <c r="D177" s="202" t="s">
        <v>143</v>
      </c>
      <c r="E177" s="203" t="s">
        <v>582</v>
      </c>
      <c r="F177" s="204" t="s">
        <v>583</v>
      </c>
      <c r="G177" s="205" t="s">
        <v>172</v>
      </c>
      <c r="H177" s="206">
        <v>2.1000000000000001E-2</v>
      </c>
      <c r="I177" s="207"/>
      <c r="J177" s="208">
        <f>ROUND(I177*H177,2)</f>
        <v>0</v>
      </c>
      <c r="K177" s="204" t="s">
        <v>147</v>
      </c>
      <c r="L177" s="38"/>
      <c r="M177" s="209" t="s">
        <v>1</v>
      </c>
      <c r="N177" s="210" t="s">
        <v>42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148</v>
      </c>
      <c r="AT177" s="213" t="s">
        <v>143</v>
      </c>
      <c r="AU177" s="213" t="s">
        <v>87</v>
      </c>
      <c r="AY177" s="16" t="s">
        <v>140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148</v>
      </c>
      <c r="BM177" s="213" t="s">
        <v>626</v>
      </c>
    </row>
    <row r="178" spans="1:65" s="2" customFormat="1" ht="29.25">
      <c r="A178" s="33"/>
      <c r="B178" s="34"/>
      <c r="C178" s="35"/>
      <c r="D178" s="215" t="s">
        <v>150</v>
      </c>
      <c r="E178" s="35"/>
      <c r="F178" s="216" t="s">
        <v>585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150</v>
      </c>
      <c r="AU178" s="16" t="s">
        <v>87</v>
      </c>
    </row>
    <row r="179" spans="1:65" s="2" customFormat="1" ht="21.75" customHeight="1">
      <c r="A179" s="33"/>
      <c r="B179" s="34"/>
      <c r="C179" s="202" t="s">
        <v>279</v>
      </c>
      <c r="D179" s="202" t="s">
        <v>143</v>
      </c>
      <c r="E179" s="203" t="s">
        <v>177</v>
      </c>
      <c r="F179" s="204" t="s">
        <v>178</v>
      </c>
      <c r="G179" s="205" t="s">
        <v>179</v>
      </c>
      <c r="H179" s="206">
        <v>17.661000000000001</v>
      </c>
      <c r="I179" s="207"/>
      <c r="J179" s="208">
        <f>ROUND(I179*H179,2)</f>
        <v>0</v>
      </c>
      <c r="K179" s="204" t="s">
        <v>147</v>
      </c>
      <c r="L179" s="38"/>
      <c r="M179" s="209" t="s">
        <v>1</v>
      </c>
      <c r="N179" s="210" t="s">
        <v>42</v>
      </c>
      <c r="O179" s="70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148</v>
      </c>
      <c r="AT179" s="213" t="s">
        <v>143</v>
      </c>
      <c r="AU179" s="213" t="s">
        <v>87</v>
      </c>
      <c r="AY179" s="16" t="s">
        <v>140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148</v>
      </c>
      <c r="BM179" s="213" t="s">
        <v>627</v>
      </c>
    </row>
    <row r="180" spans="1:65" s="2" customFormat="1" ht="29.25">
      <c r="A180" s="33"/>
      <c r="B180" s="34"/>
      <c r="C180" s="35"/>
      <c r="D180" s="215" t="s">
        <v>150</v>
      </c>
      <c r="E180" s="35"/>
      <c r="F180" s="216" t="s">
        <v>181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87</v>
      </c>
    </row>
    <row r="181" spans="1:65" s="13" customFormat="1" ht="11.25">
      <c r="B181" s="219"/>
      <c r="C181" s="220"/>
      <c r="D181" s="215" t="s">
        <v>157</v>
      </c>
      <c r="E181" s="221" t="s">
        <v>1</v>
      </c>
      <c r="F181" s="222" t="s">
        <v>628</v>
      </c>
      <c r="G181" s="220"/>
      <c r="H181" s="223">
        <v>17.661000000000001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157</v>
      </c>
      <c r="AU181" s="229" t="s">
        <v>87</v>
      </c>
      <c r="AV181" s="13" t="s">
        <v>87</v>
      </c>
      <c r="AW181" s="13" t="s">
        <v>34</v>
      </c>
      <c r="AX181" s="13" t="s">
        <v>85</v>
      </c>
      <c r="AY181" s="229" t="s">
        <v>140</v>
      </c>
    </row>
    <row r="182" spans="1:65" s="2" customFormat="1" ht="21.75" customHeight="1">
      <c r="A182" s="33"/>
      <c r="B182" s="34"/>
      <c r="C182" s="202" t="s">
        <v>286</v>
      </c>
      <c r="D182" s="202" t="s">
        <v>143</v>
      </c>
      <c r="E182" s="203" t="s">
        <v>184</v>
      </c>
      <c r="F182" s="204" t="s">
        <v>185</v>
      </c>
      <c r="G182" s="205" t="s">
        <v>179</v>
      </c>
      <c r="H182" s="206">
        <v>17.544</v>
      </c>
      <c r="I182" s="207"/>
      <c r="J182" s="208">
        <f>ROUND(I182*H182,2)</f>
        <v>0</v>
      </c>
      <c r="K182" s="204" t="s">
        <v>147</v>
      </c>
      <c r="L182" s="38"/>
      <c r="M182" s="209" t="s">
        <v>1</v>
      </c>
      <c r="N182" s="210" t="s">
        <v>42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148</v>
      </c>
      <c r="AT182" s="213" t="s">
        <v>143</v>
      </c>
      <c r="AU182" s="213" t="s">
        <v>87</v>
      </c>
      <c r="AY182" s="16" t="s">
        <v>140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148</v>
      </c>
      <c r="BM182" s="213" t="s">
        <v>629</v>
      </c>
    </row>
    <row r="183" spans="1:65" s="2" customFormat="1" ht="39">
      <c r="A183" s="33"/>
      <c r="B183" s="34"/>
      <c r="C183" s="35"/>
      <c r="D183" s="215" t="s">
        <v>150</v>
      </c>
      <c r="E183" s="35"/>
      <c r="F183" s="216" t="s">
        <v>187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150</v>
      </c>
      <c r="AU183" s="16" t="s">
        <v>87</v>
      </c>
    </row>
    <row r="184" spans="1:65" s="13" customFormat="1" ht="11.25">
      <c r="B184" s="219"/>
      <c r="C184" s="220"/>
      <c r="D184" s="215" t="s">
        <v>157</v>
      </c>
      <c r="E184" s="221" t="s">
        <v>1</v>
      </c>
      <c r="F184" s="222" t="s">
        <v>630</v>
      </c>
      <c r="G184" s="220"/>
      <c r="H184" s="223">
        <v>17.544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157</v>
      </c>
      <c r="AU184" s="229" t="s">
        <v>87</v>
      </c>
      <c r="AV184" s="13" t="s">
        <v>87</v>
      </c>
      <c r="AW184" s="13" t="s">
        <v>34</v>
      </c>
      <c r="AX184" s="13" t="s">
        <v>85</v>
      </c>
      <c r="AY184" s="229" t="s">
        <v>140</v>
      </c>
    </row>
    <row r="185" spans="1:65" s="2" customFormat="1" ht="21.75" customHeight="1">
      <c r="A185" s="33"/>
      <c r="B185" s="34"/>
      <c r="C185" s="202" t="s">
        <v>291</v>
      </c>
      <c r="D185" s="202" t="s">
        <v>143</v>
      </c>
      <c r="E185" s="203" t="s">
        <v>590</v>
      </c>
      <c r="F185" s="204" t="s">
        <v>591</v>
      </c>
      <c r="G185" s="205" t="s">
        <v>172</v>
      </c>
      <c r="H185" s="206">
        <v>1.2E-2</v>
      </c>
      <c r="I185" s="207"/>
      <c r="J185" s="208">
        <f>ROUND(I185*H185,2)</f>
        <v>0</v>
      </c>
      <c r="K185" s="204" t="s">
        <v>147</v>
      </c>
      <c r="L185" s="38"/>
      <c r="M185" s="209" t="s">
        <v>1</v>
      </c>
      <c r="N185" s="210" t="s">
        <v>42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148</v>
      </c>
      <c r="AT185" s="213" t="s">
        <v>143</v>
      </c>
      <c r="AU185" s="213" t="s">
        <v>87</v>
      </c>
      <c r="AY185" s="16" t="s">
        <v>140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148</v>
      </c>
      <c r="BM185" s="213" t="s">
        <v>631</v>
      </c>
    </row>
    <row r="186" spans="1:65" s="2" customFormat="1" ht="29.25">
      <c r="A186" s="33"/>
      <c r="B186" s="34"/>
      <c r="C186" s="35"/>
      <c r="D186" s="215" t="s">
        <v>150</v>
      </c>
      <c r="E186" s="35"/>
      <c r="F186" s="216" t="s">
        <v>593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87</v>
      </c>
    </row>
    <row r="187" spans="1:65" s="2" customFormat="1" ht="21.75" customHeight="1">
      <c r="A187" s="33"/>
      <c r="B187" s="34"/>
      <c r="C187" s="202" t="s">
        <v>295</v>
      </c>
      <c r="D187" s="202" t="s">
        <v>143</v>
      </c>
      <c r="E187" s="203" t="s">
        <v>594</v>
      </c>
      <c r="F187" s="204" t="s">
        <v>595</v>
      </c>
      <c r="G187" s="205" t="s">
        <v>172</v>
      </c>
      <c r="H187" s="206">
        <v>8.9999999999999993E-3</v>
      </c>
      <c r="I187" s="207"/>
      <c r="J187" s="208">
        <f>ROUND(I187*H187,2)</f>
        <v>0</v>
      </c>
      <c r="K187" s="204" t="s">
        <v>147</v>
      </c>
      <c r="L187" s="38"/>
      <c r="M187" s="209" t="s">
        <v>1</v>
      </c>
      <c r="N187" s="210" t="s">
        <v>42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148</v>
      </c>
      <c r="AT187" s="213" t="s">
        <v>143</v>
      </c>
      <c r="AU187" s="213" t="s">
        <v>87</v>
      </c>
      <c r="AY187" s="16" t="s">
        <v>140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85</v>
      </c>
      <c r="BK187" s="214">
        <f>ROUND(I187*H187,2)</f>
        <v>0</v>
      </c>
      <c r="BL187" s="16" t="s">
        <v>148</v>
      </c>
      <c r="BM187" s="213" t="s">
        <v>632</v>
      </c>
    </row>
    <row r="188" spans="1:65" s="2" customFormat="1" ht="29.25">
      <c r="A188" s="33"/>
      <c r="B188" s="34"/>
      <c r="C188" s="35"/>
      <c r="D188" s="215" t="s">
        <v>150</v>
      </c>
      <c r="E188" s="35"/>
      <c r="F188" s="216" t="s">
        <v>597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150</v>
      </c>
      <c r="AU188" s="16" t="s">
        <v>87</v>
      </c>
    </row>
    <row r="189" spans="1:65" s="2" customFormat="1" ht="21.75" customHeight="1">
      <c r="A189" s="33"/>
      <c r="B189" s="34"/>
      <c r="C189" s="202" t="s">
        <v>301</v>
      </c>
      <c r="D189" s="202" t="s">
        <v>143</v>
      </c>
      <c r="E189" s="203" t="s">
        <v>229</v>
      </c>
      <c r="F189" s="204" t="s">
        <v>230</v>
      </c>
      <c r="G189" s="205" t="s">
        <v>172</v>
      </c>
      <c r="H189" s="206">
        <v>0.7</v>
      </c>
      <c r="I189" s="207"/>
      <c r="J189" s="208">
        <f>ROUND(I189*H189,2)</f>
        <v>0</v>
      </c>
      <c r="K189" s="204" t="s">
        <v>147</v>
      </c>
      <c r="L189" s="38"/>
      <c r="M189" s="209" t="s">
        <v>1</v>
      </c>
      <c r="N189" s="210" t="s">
        <v>42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148</v>
      </c>
      <c r="AT189" s="213" t="s">
        <v>143</v>
      </c>
      <c r="AU189" s="213" t="s">
        <v>87</v>
      </c>
      <c r="AY189" s="16" t="s">
        <v>140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148</v>
      </c>
      <c r="BM189" s="213" t="s">
        <v>633</v>
      </c>
    </row>
    <row r="190" spans="1:65" s="2" customFormat="1" ht="39">
      <c r="A190" s="33"/>
      <c r="B190" s="34"/>
      <c r="C190" s="35"/>
      <c r="D190" s="215" t="s">
        <v>150</v>
      </c>
      <c r="E190" s="35"/>
      <c r="F190" s="216" t="s">
        <v>232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87</v>
      </c>
    </row>
    <row r="191" spans="1:65" s="2" customFormat="1" ht="19.5">
      <c r="A191" s="33"/>
      <c r="B191" s="34"/>
      <c r="C191" s="35"/>
      <c r="D191" s="215" t="s">
        <v>199</v>
      </c>
      <c r="E191" s="35"/>
      <c r="F191" s="230" t="s">
        <v>233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199</v>
      </c>
      <c r="AU191" s="16" t="s">
        <v>87</v>
      </c>
    </row>
    <row r="192" spans="1:65" s="2" customFormat="1" ht="21.75" customHeight="1">
      <c r="A192" s="33"/>
      <c r="B192" s="34"/>
      <c r="C192" s="202" t="s">
        <v>305</v>
      </c>
      <c r="D192" s="202" t="s">
        <v>143</v>
      </c>
      <c r="E192" s="203" t="s">
        <v>236</v>
      </c>
      <c r="F192" s="204" t="s">
        <v>237</v>
      </c>
      <c r="G192" s="205" t="s">
        <v>179</v>
      </c>
      <c r="H192" s="206">
        <v>35</v>
      </c>
      <c r="I192" s="207"/>
      <c r="J192" s="208">
        <f>ROUND(I192*H192,2)</f>
        <v>0</v>
      </c>
      <c r="K192" s="204" t="s">
        <v>147</v>
      </c>
      <c r="L192" s="38"/>
      <c r="M192" s="209" t="s">
        <v>1</v>
      </c>
      <c r="N192" s="210" t="s">
        <v>42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148</v>
      </c>
      <c r="AT192" s="213" t="s">
        <v>143</v>
      </c>
      <c r="AU192" s="213" t="s">
        <v>87</v>
      </c>
      <c r="AY192" s="16" t="s">
        <v>140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148</v>
      </c>
      <c r="BM192" s="213" t="s">
        <v>634</v>
      </c>
    </row>
    <row r="193" spans="1:65" s="2" customFormat="1" ht="19.5">
      <c r="A193" s="33"/>
      <c r="B193" s="34"/>
      <c r="C193" s="35"/>
      <c r="D193" s="215" t="s">
        <v>150</v>
      </c>
      <c r="E193" s="35"/>
      <c r="F193" s="216" t="s">
        <v>239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150</v>
      </c>
      <c r="AU193" s="16" t="s">
        <v>87</v>
      </c>
    </row>
    <row r="194" spans="1:65" s="2" customFormat="1" ht="21.75" customHeight="1">
      <c r="A194" s="33"/>
      <c r="B194" s="34"/>
      <c r="C194" s="202" t="s">
        <v>309</v>
      </c>
      <c r="D194" s="202" t="s">
        <v>143</v>
      </c>
      <c r="E194" s="203" t="s">
        <v>457</v>
      </c>
      <c r="F194" s="204" t="s">
        <v>458</v>
      </c>
      <c r="G194" s="205" t="s">
        <v>211</v>
      </c>
      <c r="H194" s="206">
        <v>4</v>
      </c>
      <c r="I194" s="207"/>
      <c r="J194" s="208">
        <f>ROUND(I194*H194,2)</f>
        <v>0</v>
      </c>
      <c r="K194" s="204" t="s">
        <v>147</v>
      </c>
      <c r="L194" s="38"/>
      <c r="M194" s="209" t="s">
        <v>1</v>
      </c>
      <c r="N194" s="210" t="s">
        <v>42</v>
      </c>
      <c r="O194" s="70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148</v>
      </c>
      <c r="AT194" s="213" t="s">
        <v>143</v>
      </c>
      <c r="AU194" s="213" t="s">
        <v>87</v>
      </c>
      <c r="AY194" s="16" t="s">
        <v>140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148</v>
      </c>
      <c r="BM194" s="213" t="s">
        <v>635</v>
      </c>
    </row>
    <row r="195" spans="1:65" s="2" customFormat="1" ht="39">
      <c r="A195" s="33"/>
      <c r="B195" s="34"/>
      <c r="C195" s="35"/>
      <c r="D195" s="215" t="s">
        <v>150</v>
      </c>
      <c r="E195" s="35"/>
      <c r="F195" s="216" t="s">
        <v>460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150</v>
      </c>
      <c r="AU195" s="16" t="s">
        <v>87</v>
      </c>
    </row>
    <row r="196" spans="1:65" s="2" customFormat="1" ht="21.75" customHeight="1">
      <c r="A196" s="33"/>
      <c r="B196" s="34"/>
      <c r="C196" s="202" t="s">
        <v>315</v>
      </c>
      <c r="D196" s="202" t="s">
        <v>143</v>
      </c>
      <c r="E196" s="203" t="s">
        <v>601</v>
      </c>
      <c r="F196" s="204" t="s">
        <v>602</v>
      </c>
      <c r="G196" s="205" t="s">
        <v>146</v>
      </c>
      <c r="H196" s="206">
        <v>200</v>
      </c>
      <c r="I196" s="207"/>
      <c r="J196" s="208">
        <f>ROUND(I196*H196,2)</f>
        <v>0</v>
      </c>
      <c r="K196" s="204" t="s">
        <v>147</v>
      </c>
      <c r="L196" s="38"/>
      <c r="M196" s="209" t="s">
        <v>1</v>
      </c>
      <c r="N196" s="210" t="s">
        <v>42</v>
      </c>
      <c r="O196" s="70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148</v>
      </c>
      <c r="AT196" s="213" t="s">
        <v>143</v>
      </c>
      <c r="AU196" s="213" t="s">
        <v>87</v>
      </c>
      <c r="AY196" s="16" t="s">
        <v>140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148</v>
      </c>
      <c r="BM196" s="213" t="s">
        <v>636</v>
      </c>
    </row>
    <row r="197" spans="1:65" s="2" customFormat="1" ht="29.25">
      <c r="A197" s="33"/>
      <c r="B197" s="34"/>
      <c r="C197" s="35"/>
      <c r="D197" s="215" t="s">
        <v>150</v>
      </c>
      <c r="E197" s="35"/>
      <c r="F197" s="216" t="s">
        <v>604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150</v>
      </c>
      <c r="AU197" s="16" t="s">
        <v>87</v>
      </c>
    </row>
    <row r="198" spans="1:65" s="2" customFormat="1" ht="19.5">
      <c r="A198" s="33"/>
      <c r="B198" s="34"/>
      <c r="C198" s="35"/>
      <c r="D198" s="215" t="s">
        <v>199</v>
      </c>
      <c r="E198" s="35"/>
      <c r="F198" s="230" t="s">
        <v>207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199</v>
      </c>
      <c r="AU198" s="16" t="s">
        <v>87</v>
      </c>
    </row>
    <row r="199" spans="1:65" s="2" customFormat="1" ht="21.75" customHeight="1">
      <c r="A199" s="33"/>
      <c r="B199" s="34"/>
      <c r="C199" s="202" t="s">
        <v>320</v>
      </c>
      <c r="D199" s="202" t="s">
        <v>143</v>
      </c>
      <c r="E199" s="203" t="s">
        <v>605</v>
      </c>
      <c r="F199" s="204" t="s">
        <v>606</v>
      </c>
      <c r="G199" s="205" t="s">
        <v>146</v>
      </c>
      <c r="H199" s="206">
        <v>200</v>
      </c>
      <c r="I199" s="207"/>
      <c r="J199" s="208">
        <f>ROUND(I199*H199,2)</f>
        <v>0</v>
      </c>
      <c r="K199" s="204" t="s">
        <v>147</v>
      </c>
      <c r="L199" s="38"/>
      <c r="M199" s="209" t="s">
        <v>1</v>
      </c>
      <c r="N199" s="210" t="s">
        <v>42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148</v>
      </c>
      <c r="AT199" s="213" t="s">
        <v>143</v>
      </c>
      <c r="AU199" s="213" t="s">
        <v>87</v>
      </c>
      <c r="AY199" s="16" t="s">
        <v>140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85</v>
      </c>
      <c r="BK199" s="214">
        <f>ROUND(I199*H199,2)</f>
        <v>0</v>
      </c>
      <c r="BL199" s="16" t="s">
        <v>148</v>
      </c>
      <c r="BM199" s="213" t="s">
        <v>637</v>
      </c>
    </row>
    <row r="200" spans="1:65" s="2" customFormat="1" ht="29.25">
      <c r="A200" s="33"/>
      <c r="B200" s="34"/>
      <c r="C200" s="35"/>
      <c r="D200" s="215" t="s">
        <v>150</v>
      </c>
      <c r="E200" s="35"/>
      <c r="F200" s="216" t="s">
        <v>608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150</v>
      </c>
      <c r="AU200" s="16" t="s">
        <v>87</v>
      </c>
    </row>
    <row r="201" spans="1:65" s="2" customFormat="1" ht="19.5">
      <c r="A201" s="33"/>
      <c r="B201" s="34"/>
      <c r="C201" s="35"/>
      <c r="D201" s="215" t="s">
        <v>199</v>
      </c>
      <c r="E201" s="35"/>
      <c r="F201" s="230" t="s">
        <v>207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199</v>
      </c>
      <c r="AU201" s="16" t="s">
        <v>87</v>
      </c>
    </row>
    <row r="202" spans="1:65" s="2" customFormat="1" ht="21.75" customHeight="1">
      <c r="A202" s="33"/>
      <c r="B202" s="34"/>
      <c r="C202" s="202" t="s">
        <v>325</v>
      </c>
      <c r="D202" s="202" t="s">
        <v>143</v>
      </c>
      <c r="E202" s="203" t="s">
        <v>463</v>
      </c>
      <c r="F202" s="204" t="s">
        <v>464</v>
      </c>
      <c r="G202" s="205" t="s">
        <v>211</v>
      </c>
      <c r="H202" s="206">
        <v>2</v>
      </c>
      <c r="I202" s="207"/>
      <c r="J202" s="208">
        <f>ROUND(I202*H202,2)</f>
        <v>0</v>
      </c>
      <c r="K202" s="204" t="s">
        <v>147</v>
      </c>
      <c r="L202" s="38"/>
      <c r="M202" s="209" t="s">
        <v>1</v>
      </c>
      <c r="N202" s="210" t="s">
        <v>42</v>
      </c>
      <c r="O202" s="70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148</v>
      </c>
      <c r="AT202" s="213" t="s">
        <v>143</v>
      </c>
      <c r="AU202" s="213" t="s">
        <v>87</v>
      </c>
      <c r="AY202" s="16" t="s">
        <v>140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148</v>
      </c>
      <c r="BM202" s="213" t="s">
        <v>638</v>
      </c>
    </row>
    <row r="203" spans="1:65" s="2" customFormat="1" ht="29.25">
      <c r="A203" s="33"/>
      <c r="B203" s="34"/>
      <c r="C203" s="35"/>
      <c r="D203" s="215" t="s">
        <v>150</v>
      </c>
      <c r="E203" s="35"/>
      <c r="F203" s="216" t="s">
        <v>466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150</v>
      </c>
      <c r="AU203" s="16" t="s">
        <v>87</v>
      </c>
    </row>
    <row r="204" spans="1:65" s="2" customFormat="1" ht="21.75" customHeight="1">
      <c r="A204" s="33"/>
      <c r="B204" s="34"/>
      <c r="C204" s="202" t="s">
        <v>329</v>
      </c>
      <c r="D204" s="202" t="s">
        <v>143</v>
      </c>
      <c r="E204" s="203" t="s">
        <v>253</v>
      </c>
      <c r="F204" s="204" t="s">
        <v>254</v>
      </c>
      <c r="G204" s="205" t="s">
        <v>179</v>
      </c>
      <c r="H204" s="206">
        <v>2.16</v>
      </c>
      <c r="I204" s="207"/>
      <c r="J204" s="208">
        <f>ROUND(I204*H204,2)</f>
        <v>0</v>
      </c>
      <c r="K204" s="204" t="s">
        <v>147</v>
      </c>
      <c r="L204" s="38"/>
      <c r="M204" s="209" t="s">
        <v>1</v>
      </c>
      <c r="N204" s="210" t="s">
        <v>42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148</v>
      </c>
      <c r="AT204" s="213" t="s">
        <v>143</v>
      </c>
      <c r="AU204" s="213" t="s">
        <v>87</v>
      </c>
      <c r="AY204" s="16" t="s">
        <v>140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148</v>
      </c>
      <c r="BM204" s="213" t="s">
        <v>639</v>
      </c>
    </row>
    <row r="205" spans="1:65" s="2" customFormat="1" ht="19.5">
      <c r="A205" s="33"/>
      <c r="B205" s="34"/>
      <c r="C205" s="35"/>
      <c r="D205" s="215" t="s">
        <v>150</v>
      </c>
      <c r="E205" s="35"/>
      <c r="F205" s="216" t="s">
        <v>256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150</v>
      </c>
      <c r="AU205" s="16" t="s">
        <v>87</v>
      </c>
    </row>
    <row r="206" spans="1:65" s="13" customFormat="1" ht="11.25">
      <c r="B206" s="219"/>
      <c r="C206" s="220"/>
      <c r="D206" s="215" t="s">
        <v>157</v>
      </c>
      <c r="E206" s="221" t="s">
        <v>1</v>
      </c>
      <c r="F206" s="222" t="s">
        <v>611</v>
      </c>
      <c r="G206" s="220"/>
      <c r="H206" s="223">
        <v>2.16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157</v>
      </c>
      <c r="AU206" s="229" t="s">
        <v>87</v>
      </c>
      <c r="AV206" s="13" t="s">
        <v>87</v>
      </c>
      <c r="AW206" s="13" t="s">
        <v>34</v>
      </c>
      <c r="AX206" s="13" t="s">
        <v>85</v>
      </c>
      <c r="AY206" s="229" t="s">
        <v>140</v>
      </c>
    </row>
    <row r="207" spans="1:65" s="2" customFormat="1" ht="21.75" customHeight="1">
      <c r="A207" s="33"/>
      <c r="B207" s="34"/>
      <c r="C207" s="202" t="s">
        <v>333</v>
      </c>
      <c r="D207" s="202" t="s">
        <v>143</v>
      </c>
      <c r="E207" s="203" t="s">
        <v>612</v>
      </c>
      <c r="F207" s="204" t="s">
        <v>613</v>
      </c>
      <c r="G207" s="205" t="s">
        <v>146</v>
      </c>
      <c r="H207" s="206">
        <v>9</v>
      </c>
      <c r="I207" s="207"/>
      <c r="J207" s="208">
        <f>ROUND(I207*H207,2)</f>
        <v>0</v>
      </c>
      <c r="K207" s="204" t="s">
        <v>147</v>
      </c>
      <c r="L207" s="38"/>
      <c r="M207" s="209" t="s">
        <v>1</v>
      </c>
      <c r="N207" s="210" t="s">
        <v>42</v>
      </c>
      <c r="O207" s="70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148</v>
      </c>
      <c r="AT207" s="213" t="s">
        <v>143</v>
      </c>
      <c r="AU207" s="213" t="s">
        <v>87</v>
      </c>
      <c r="AY207" s="16" t="s">
        <v>140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85</v>
      </c>
      <c r="BK207" s="214">
        <f>ROUND(I207*H207,2)</f>
        <v>0</v>
      </c>
      <c r="BL207" s="16" t="s">
        <v>148</v>
      </c>
      <c r="BM207" s="213" t="s">
        <v>640</v>
      </c>
    </row>
    <row r="208" spans="1:65" s="2" customFormat="1" ht="19.5">
      <c r="A208" s="33"/>
      <c r="B208" s="34"/>
      <c r="C208" s="35"/>
      <c r="D208" s="215" t="s">
        <v>150</v>
      </c>
      <c r="E208" s="35"/>
      <c r="F208" s="216" t="s">
        <v>615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150</v>
      </c>
      <c r="AU208" s="16" t="s">
        <v>87</v>
      </c>
    </row>
    <row r="209" spans="1:65" s="2" customFormat="1" ht="21.75" customHeight="1">
      <c r="A209" s="33"/>
      <c r="B209" s="34"/>
      <c r="C209" s="202" t="s">
        <v>337</v>
      </c>
      <c r="D209" s="202" t="s">
        <v>143</v>
      </c>
      <c r="E209" s="203" t="s">
        <v>641</v>
      </c>
      <c r="F209" s="204" t="s">
        <v>642</v>
      </c>
      <c r="G209" s="205" t="s">
        <v>154</v>
      </c>
      <c r="H209" s="206">
        <v>56</v>
      </c>
      <c r="I209" s="207"/>
      <c r="J209" s="208">
        <f>ROUND(I209*H209,2)</f>
        <v>0</v>
      </c>
      <c r="K209" s="204" t="s">
        <v>147</v>
      </c>
      <c r="L209" s="38"/>
      <c r="M209" s="209" t="s">
        <v>1</v>
      </c>
      <c r="N209" s="210" t="s">
        <v>42</v>
      </c>
      <c r="O209" s="70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148</v>
      </c>
      <c r="AT209" s="213" t="s">
        <v>143</v>
      </c>
      <c r="AU209" s="213" t="s">
        <v>87</v>
      </c>
      <c r="AY209" s="16" t="s">
        <v>140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85</v>
      </c>
      <c r="BK209" s="214">
        <f>ROUND(I209*H209,2)</f>
        <v>0</v>
      </c>
      <c r="BL209" s="16" t="s">
        <v>148</v>
      </c>
      <c r="BM209" s="213" t="s">
        <v>643</v>
      </c>
    </row>
    <row r="210" spans="1:65" s="2" customFormat="1" ht="29.25">
      <c r="A210" s="33"/>
      <c r="B210" s="34"/>
      <c r="C210" s="35"/>
      <c r="D210" s="215" t="s">
        <v>150</v>
      </c>
      <c r="E210" s="35"/>
      <c r="F210" s="216" t="s">
        <v>644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150</v>
      </c>
      <c r="AU210" s="16" t="s">
        <v>87</v>
      </c>
    </row>
    <row r="211" spans="1:65" s="13" customFormat="1" ht="11.25">
      <c r="B211" s="219"/>
      <c r="C211" s="220"/>
      <c r="D211" s="215" t="s">
        <v>157</v>
      </c>
      <c r="E211" s="221" t="s">
        <v>1</v>
      </c>
      <c r="F211" s="222" t="s">
        <v>645</v>
      </c>
      <c r="G211" s="220"/>
      <c r="H211" s="223">
        <v>56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157</v>
      </c>
      <c r="AU211" s="229" t="s">
        <v>87</v>
      </c>
      <c r="AV211" s="13" t="s">
        <v>87</v>
      </c>
      <c r="AW211" s="13" t="s">
        <v>34</v>
      </c>
      <c r="AX211" s="13" t="s">
        <v>85</v>
      </c>
      <c r="AY211" s="229" t="s">
        <v>140</v>
      </c>
    </row>
    <row r="212" spans="1:65" s="2" customFormat="1" ht="21.75" customHeight="1">
      <c r="A212" s="33"/>
      <c r="B212" s="34"/>
      <c r="C212" s="202" t="s">
        <v>341</v>
      </c>
      <c r="D212" s="202" t="s">
        <v>143</v>
      </c>
      <c r="E212" s="203" t="s">
        <v>646</v>
      </c>
      <c r="F212" s="204" t="s">
        <v>647</v>
      </c>
      <c r="G212" s="205" t="s">
        <v>146</v>
      </c>
      <c r="H212" s="206">
        <v>10</v>
      </c>
      <c r="I212" s="207"/>
      <c r="J212" s="208">
        <f>ROUND(I212*H212,2)</f>
        <v>0</v>
      </c>
      <c r="K212" s="204" t="s">
        <v>147</v>
      </c>
      <c r="L212" s="38"/>
      <c r="M212" s="209" t="s">
        <v>1</v>
      </c>
      <c r="N212" s="210" t="s">
        <v>42</v>
      </c>
      <c r="O212" s="70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148</v>
      </c>
      <c r="AT212" s="213" t="s">
        <v>143</v>
      </c>
      <c r="AU212" s="213" t="s">
        <v>87</v>
      </c>
      <c r="AY212" s="16" t="s">
        <v>140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85</v>
      </c>
      <c r="BK212" s="214">
        <f>ROUND(I212*H212,2)</f>
        <v>0</v>
      </c>
      <c r="BL212" s="16" t="s">
        <v>148</v>
      </c>
      <c r="BM212" s="213" t="s">
        <v>648</v>
      </c>
    </row>
    <row r="213" spans="1:65" s="2" customFormat="1" ht="29.25">
      <c r="A213" s="33"/>
      <c r="B213" s="34"/>
      <c r="C213" s="35"/>
      <c r="D213" s="215" t="s">
        <v>150</v>
      </c>
      <c r="E213" s="35"/>
      <c r="F213" s="216" t="s">
        <v>649</v>
      </c>
      <c r="G213" s="35"/>
      <c r="H213" s="35"/>
      <c r="I213" s="114"/>
      <c r="J213" s="35"/>
      <c r="K213" s="35"/>
      <c r="L213" s="38"/>
      <c r="M213" s="217"/>
      <c r="N213" s="21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150</v>
      </c>
      <c r="AU213" s="16" t="s">
        <v>87</v>
      </c>
    </row>
    <row r="214" spans="1:65" s="2" customFormat="1" ht="21.75" customHeight="1">
      <c r="A214" s="33"/>
      <c r="B214" s="34"/>
      <c r="C214" s="231" t="s">
        <v>345</v>
      </c>
      <c r="D214" s="231" t="s">
        <v>296</v>
      </c>
      <c r="E214" s="232" t="s">
        <v>650</v>
      </c>
      <c r="F214" s="233" t="s">
        <v>651</v>
      </c>
      <c r="G214" s="234" t="s">
        <v>196</v>
      </c>
      <c r="H214" s="235">
        <v>42</v>
      </c>
      <c r="I214" s="236"/>
      <c r="J214" s="237">
        <f>ROUND(I214*H214,2)</f>
        <v>0</v>
      </c>
      <c r="K214" s="233" t="s">
        <v>147</v>
      </c>
      <c r="L214" s="238"/>
      <c r="M214" s="239" t="s">
        <v>1</v>
      </c>
      <c r="N214" s="240" t="s">
        <v>42</v>
      </c>
      <c r="O214" s="70"/>
      <c r="P214" s="211">
        <f>O214*H214</f>
        <v>0</v>
      </c>
      <c r="Q214" s="211">
        <v>0.32729999999999998</v>
      </c>
      <c r="R214" s="211">
        <f>Q214*H214</f>
        <v>13.746599999999999</v>
      </c>
      <c r="S214" s="211">
        <v>0</v>
      </c>
      <c r="T214" s="21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3" t="s">
        <v>188</v>
      </c>
      <c r="AT214" s="213" t="s">
        <v>296</v>
      </c>
      <c r="AU214" s="213" t="s">
        <v>87</v>
      </c>
      <c r="AY214" s="16" t="s">
        <v>140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85</v>
      </c>
      <c r="BK214" s="214">
        <f>ROUND(I214*H214,2)</f>
        <v>0</v>
      </c>
      <c r="BL214" s="16" t="s">
        <v>148</v>
      </c>
      <c r="BM214" s="213" t="s">
        <v>652</v>
      </c>
    </row>
    <row r="215" spans="1:65" s="2" customFormat="1" ht="11.25">
      <c r="A215" s="33"/>
      <c r="B215" s="34"/>
      <c r="C215" s="35"/>
      <c r="D215" s="215" t="s">
        <v>150</v>
      </c>
      <c r="E215" s="35"/>
      <c r="F215" s="216" t="s">
        <v>651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150</v>
      </c>
      <c r="AU215" s="16" t="s">
        <v>87</v>
      </c>
    </row>
    <row r="216" spans="1:65" s="2" customFormat="1" ht="16.5" customHeight="1">
      <c r="A216" s="33"/>
      <c r="B216" s="34"/>
      <c r="C216" s="231" t="s">
        <v>349</v>
      </c>
      <c r="D216" s="231" t="s">
        <v>296</v>
      </c>
      <c r="E216" s="232" t="s">
        <v>653</v>
      </c>
      <c r="F216" s="233" t="s">
        <v>654</v>
      </c>
      <c r="G216" s="234" t="s">
        <v>196</v>
      </c>
      <c r="H216" s="235">
        <v>32</v>
      </c>
      <c r="I216" s="236"/>
      <c r="J216" s="237">
        <f>ROUND(I216*H216,2)</f>
        <v>0</v>
      </c>
      <c r="K216" s="233" t="s">
        <v>1</v>
      </c>
      <c r="L216" s="238"/>
      <c r="M216" s="239" t="s">
        <v>1</v>
      </c>
      <c r="N216" s="240" t="s">
        <v>42</v>
      </c>
      <c r="O216" s="70"/>
      <c r="P216" s="211">
        <f>O216*H216</f>
        <v>0</v>
      </c>
      <c r="Q216" s="211">
        <v>0.32729999999999998</v>
      </c>
      <c r="R216" s="211">
        <f>Q216*H216</f>
        <v>10.473599999999999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188</v>
      </c>
      <c r="AT216" s="213" t="s">
        <v>296</v>
      </c>
      <c r="AU216" s="213" t="s">
        <v>87</v>
      </c>
      <c r="AY216" s="16" t="s">
        <v>140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148</v>
      </c>
      <c r="BM216" s="213" t="s">
        <v>655</v>
      </c>
    </row>
    <row r="217" spans="1:65" s="2" customFormat="1" ht="11.25">
      <c r="A217" s="33"/>
      <c r="B217" s="34"/>
      <c r="C217" s="35"/>
      <c r="D217" s="215" t="s">
        <v>150</v>
      </c>
      <c r="E217" s="35"/>
      <c r="F217" s="216" t="s">
        <v>654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150</v>
      </c>
      <c r="AU217" s="16" t="s">
        <v>87</v>
      </c>
    </row>
    <row r="218" spans="1:65" s="2" customFormat="1" ht="21.75" customHeight="1">
      <c r="A218" s="33"/>
      <c r="B218" s="34"/>
      <c r="C218" s="231" t="s">
        <v>352</v>
      </c>
      <c r="D218" s="231" t="s">
        <v>296</v>
      </c>
      <c r="E218" s="232" t="s">
        <v>656</v>
      </c>
      <c r="F218" s="233" t="s">
        <v>657</v>
      </c>
      <c r="G218" s="234" t="s">
        <v>196</v>
      </c>
      <c r="H218" s="235">
        <v>4</v>
      </c>
      <c r="I218" s="236"/>
      <c r="J218" s="237">
        <f>ROUND(I218*H218,2)</f>
        <v>0</v>
      </c>
      <c r="K218" s="233" t="s">
        <v>147</v>
      </c>
      <c r="L218" s="238"/>
      <c r="M218" s="239" t="s">
        <v>1</v>
      </c>
      <c r="N218" s="240" t="s">
        <v>42</v>
      </c>
      <c r="O218" s="70"/>
      <c r="P218" s="211">
        <f>O218*H218</f>
        <v>0</v>
      </c>
      <c r="Q218" s="211">
        <v>1.23475</v>
      </c>
      <c r="R218" s="211">
        <f>Q218*H218</f>
        <v>4.9390000000000001</v>
      </c>
      <c r="S218" s="211">
        <v>0</v>
      </c>
      <c r="T218" s="21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3" t="s">
        <v>188</v>
      </c>
      <c r="AT218" s="213" t="s">
        <v>296</v>
      </c>
      <c r="AU218" s="213" t="s">
        <v>87</v>
      </c>
      <c r="AY218" s="16" t="s">
        <v>140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6" t="s">
        <v>85</v>
      </c>
      <c r="BK218" s="214">
        <f>ROUND(I218*H218,2)</f>
        <v>0</v>
      </c>
      <c r="BL218" s="16" t="s">
        <v>148</v>
      </c>
      <c r="BM218" s="213" t="s">
        <v>658</v>
      </c>
    </row>
    <row r="219" spans="1:65" s="2" customFormat="1" ht="11.25">
      <c r="A219" s="33"/>
      <c r="B219" s="34"/>
      <c r="C219" s="35"/>
      <c r="D219" s="215" t="s">
        <v>150</v>
      </c>
      <c r="E219" s="35"/>
      <c r="F219" s="216" t="s">
        <v>657</v>
      </c>
      <c r="G219" s="35"/>
      <c r="H219" s="35"/>
      <c r="I219" s="114"/>
      <c r="J219" s="35"/>
      <c r="K219" s="35"/>
      <c r="L219" s="38"/>
      <c r="M219" s="217"/>
      <c r="N219" s="218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150</v>
      </c>
      <c r="AU219" s="16" t="s">
        <v>87</v>
      </c>
    </row>
    <row r="220" spans="1:65" s="2" customFormat="1" ht="21.75" customHeight="1">
      <c r="A220" s="33"/>
      <c r="B220" s="34"/>
      <c r="C220" s="231" t="s">
        <v>358</v>
      </c>
      <c r="D220" s="231" t="s">
        <v>296</v>
      </c>
      <c r="E220" s="232" t="s">
        <v>659</v>
      </c>
      <c r="F220" s="233" t="s">
        <v>660</v>
      </c>
      <c r="G220" s="234" t="s">
        <v>196</v>
      </c>
      <c r="H220" s="235">
        <v>2</v>
      </c>
      <c r="I220" s="236"/>
      <c r="J220" s="237">
        <f>ROUND(I220*H220,2)</f>
        <v>0</v>
      </c>
      <c r="K220" s="233" t="s">
        <v>147</v>
      </c>
      <c r="L220" s="238"/>
      <c r="M220" s="239" t="s">
        <v>1</v>
      </c>
      <c r="N220" s="240" t="s">
        <v>42</v>
      </c>
      <c r="O220" s="70"/>
      <c r="P220" s="211">
        <f>O220*H220</f>
        <v>0</v>
      </c>
      <c r="Q220" s="211">
        <v>46.834000000000003</v>
      </c>
      <c r="R220" s="211">
        <f>Q220*H220</f>
        <v>93.668000000000006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188</v>
      </c>
      <c r="AT220" s="213" t="s">
        <v>296</v>
      </c>
      <c r="AU220" s="213" t="s">
        <v>87</v>
      </c>
      <c r="AY220" s="16" t="s">
        <v>140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148</v>
      </c>
      <c r="BM220" s="213" t="s">
        <v>661</v>
      </c>
    </row>
    <row r="221" spans="1:65" s="2" customFormat="1" ht="11.25">
      <c r="A221" s="33"/>
      <c r="B221" s="34"/>
      <c r="C221" s="35"/>
      <c r="D221" s="215" t="s">
        <v>150</v>
      </c>
      <c r="E221" s="35"/>
      <c r="F221" s="216" t="s">
        <v>660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150</v>
      </c>
      <c r="AU221" s="16" t="s">
        <v>87</v>
      </c>
    </row>
    <row r="222" spans="1:65" s="2" customFormat="1" ht="21.75" customHeight="1">
      <c r="A222" s="33"/>
      <c r="B222" s="34"/>
      <c r="C222" s="231" t="s">
        <v>366</v>
      </c>
      <c r="D222" s="231" t="s">
        <v>296</v>
      </c>
      <c r="E222" s="232" t="s">
        <v>321</v>
      </c>
      <c r="F222" s="233" t="s">
        <v>322</v>
      </c>
      <c r="G222" s="234" t="s">
        <v>179</v>
      </c>
      <c r="H222" s="235">
        <v>2.2320000000000002</v>
      </c>
      <c r="I222" s="236"/>
      <c r="J222" s="237">
        <f>ROUND(I222*H222,2)</f>
        <v>0</v>
      </c>
      <c r="K222" s="233" t="s">
        <v>147</v>
      </c>
      <c r="L222" s="238"/>
      <c r="M222" s="239" t="s">
        <v>1</v>
      </c>
      <c r="N222" s="240" t="s">
        <v>42</v>
      </c>
      <c r="O222" s="70"/>
      <c r="P222" s="211">
        <f>O222*H222</f>
        <v>0</v>
      </c>
      <c r="Q222" s="211">
        <v>2.4289999999999998</v>
      </c>
      <c r="R222" s="211">
        <f>Q222*H222</f>
        <v>5.4215280000000003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188</v>
      </c>
      <c r="AT222" s="213" t="s">
        <v>296</v>
      </c>
      <c r="AU222" s="213" t="s">
        <v>87</v>
      </c>
      <c r="AY222" s="16" t="s">
        <v>140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85</v>
      </c>
      <c r="BK222" s="214">
        <f>ROUND(I222*H222,2)</f>
        <v>0</v>
      </c>
      <c r="BL222" s="16" t="s">
        <v>148</v>
      </c>
      <c r="BM222" s="213" t="s">
        <v>662</v>
      </c>
    </row>
    <row r="223" spans="1:65" s="2" customFormat="1" ht="11.25">
      <c r="A223" s="33"/>
      <c r="B223" s="34"/>
      <c r="C223" s="35"/>
      <c r="D223" s="215" t="s">
        <v>150</v>
      </c>
      <c r="E223" s="35"/>
      <c r="F223" s="216" t="s">
        <v>322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150</v>
      </c>
      <c r="AU223" s="16" t="s">
        <v>87</v>
      </c>
    </row>
    <row r="224" spans="1:65" s="13" customFormat="1" ht="11.25">
      <c r="B224" s="219"/>
      <c r="C224" s="220"/>
      <c r="D224" s="215" t="s">
        <v>157</v>
      </c>
      <c r="E224" s="221" t="s">
        <v>1</v>
      </c>
      <c r="F224" s="222" t="s">
        <v>663</v>
      </c>
      <c r="G224" s="220"/>
      <c r="H224" s="223">
        <v>2.2320000000000002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157</v>
      </c>
      <c r="AU224" s="229" t="s">
        <v>87</v>
      </c>
      <c r="AV224" s="13" t="s">
        <v>87</v>
      </c>
      <c r="AW224" s="13" t="s">
        <v>34</v>
      </c>
      <c r="AX224" s="13" t="s">
        <v>85</v>
      </c>
      <c r="AY224" s="229" t="s">
        <v>140</v>
      </c>
    </row>
    <row r="225" spans="1:65" s="2" customFormat="1" ht="21.75" customHeight="1">
      <c r="A225" s="33"/>
      <c r="B225" s="34"/>
      <c r="C225" s="231" t="s">
        <v>371</v>
      </c>
      <c r="D225" s="231" t="s">
        <v>296</v>
      </c>
      <c r="E225" s="232" t="s">
        <v>330</v>
      </c>
      <c r="F225" s="233" t="s">
        <v>331</v>
      </c>
      <c r="G225" s="234" t="s">
        <v>312</v>
      </c>
      <c r="H225" s="235">
        <v>6.72</v>
      </c>
      <c r="I225" s="236"/>
      <c r="J225" s="237">
        <f>ROUND(I225*H225,2)</f>
        <v>0</v>
      </c>
      <c r="K225" s="233" t="s">
        <v>147</v>
      </c>
      <c r="L225" s="238"/>
      <c r="M225" s="239" t="s">
        <v>1</v>
      </c>
      <c r="N225" s="240" t="s">
        <v>42</v>
      </c>
      <c r="O225" s="70"/>
      <c r="P225" s="211">
        <f>O225*H225</f>
        <v>0</v>
      </c>
      <c r="Q225" s="211">
        <v>1</v>
      </c>
      <c r="R225" s="211">
        <f>Q225*H225</f>
        <v>6.72</v>
      </c>
      <c r="S225" s="211">
        <v>0</v>
      </c>
      <c r="T225" s="21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3" t="s">
        <v>188</v>
      </c>
      <c r="AT225" s="213" t="s">
        <v>296</v>
      </c>
      <c r="AU225" s="213" t="s">
        <v>87</v>
      </c>
      <c r="AY225" s="16" t="s">
        <v>140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85</v>
      </c>
      <c r="BK225" s="214">
        <f>ROUND(I225*H225,2)</f>
        <v>0</v>
      </c>
      <c r="BL225" s="16" t="s">
        <v>148</v>
      </c>
      <c r="BM225" s="213" t="s">
        <v>664</v>
      </c>
    </row>
    <row r="226" spans="1:65" s="2" customFormat="1" ht="11.25">
      <c r="A226" s="33"/>
      <c r="B226" s="34"/>
      <c r="C226" s="35"/>
      <c r="D226" s="215" t="s">
        <v>150</v>
      </c>
      <c r="E226" s="35"/>
      <c r="F226" s="216" t="s">
        <v>331</v>
      </c>
      <c r="G226" s="35"/>
      <c r="H226" s="35"/>
      <c r="I226" s="114"/>
      <c r="J226" s="35"/>
      <c r="K226" s="35"/>
      <c r="L226" s="38"/>
      <c r="M226" s="217"/>
      <c r="N226" s="218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150</v>
      </c>
      <c r="AU226" s="16" t="s">
        <v>87</v>
      </c>
    </row>
    <row r="227" spans="1:65" s="2" customFormat="1" ht="21.75" customHeight="1">
      <c r="A227" s="33"/>
      <c r="B227" s="34"/>
      <c r="C227" s="231" t="s">
        <v>380</v>
      </c>
      <c r="D227" s="231" t="s">
        <v>296</v>
      </c>
      <c r="E227" s="232" t="s">
        <v>334</v>
      </c>
      <c r="F227" s="233" t="s">
        <v>335</v>
      </c>
      <c r="G227" s="234" t="s">
        <v>312</v>
      </c>
      <c r="H227" s="235">
        <v>6.72</v>
      </c>
      <c r="I227" s="236"/>
      <c r="J227" s="237">
        <f>ROUND(I227*H227,2)</f>
        <v>0</v>
      </c>
      <c r="K227" s="233" t="s">
        <v>147</v>
      </c>
      <c r="L227" s="238"/>
      <c r="M227" s="239" t="s">
        <v>1</v>
      </c>
      <c r="N227" s="240" t="s">
        <v>42</v>
      </c>
      <c r="O227" s="70"/>
      <c r="P227" s="211">
        <f>O227*H227</f>
        <v>0</v>
      </c>
      <c r="Q227" s="211">
        <v>1</v>
      </c>
      <c r="R227" s="211">
        <f>Q227*H227</f>
        <v>6.72</v>
      </c>
      <c r="S227" s="211">
        <v>0</v>
      </c>
      <c r="T227" s="21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3" t="s">
        <v>188</v>
      </c>
      <c r="AT227" s="213" t="s">
        <v>296</v>
      </c>
      <c r="AU227" s="213" t="s">
        <v>87</v>
      </c>
      <c r="AY227" s="16" t="s">
        <v>140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85</v>
      </c>
      <c r="BK227" s="214">
        <f>ROUND(I227*H227,2)</f>
        <v>0</v>
      </c>
      <c r="BL227" s="16" t="s">
        <v>148</v>
      </c>
      <c r="BM227" s="213" t="s">
        <v>665</v>
      </c>
    </row>
    <row r="228" spans="1:65" s="2" customFormat="1" ht="11.25">
      <c r="A228" s="33"/>
      <c r="B228" s="34"/>
      <c r="C228" s="35"/>
      <c r="D228" s="215" t="s">
        <v>150</v>
      </c>
      <c r="E228" s="35"/>
      <c r="F228" s="216" t="s">
        <v>335</v>
      </c>
      <c r="G228" s="35"/>
      <c r="H228" s="35"/>
      <c r="I228" s="114"/>
      <c r="J228" s="35"/>
      <c r="K228" s="35"/>
      <c r="L228" s="38"/>
      <c r="M228" s="217"/>
      <c r="N228" s="218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150</v>
      </c>
      <c r="AU228" s="16" t="s">
        <v>87</v>
      </c>
    </row>
    <row r="229" spans="1:65" s="2" customFormat="1" ht="21.75" customHeight="1">
      <c r="A229" s="33"/>
      <c r="B229" s="34"/>
      <c r="C229" s="231" t="s">
        <v>386</v>
      </c>
      <c r="D229" s="231" t="s">
        <v>296</v>
      </c>
      <c r="E229" s="232" t="s">
        <v>338</v>
      </c>
      <c r="F229" s="233" t="s">
        <v>339</v>
      </c>
      <c r="G229" s="234" t="s">
        <v>312</v>
      </c>
      <c r="H229" s="235">
        <v>6.72</v>
      </c>
      <c r="I229" s="236"/>
      <c r="J229" s="237">
        <f>ROUND(I229*H229,2)</f>
        <v>0</v>
      </c>
      <c r="K229" s="233" t="s">
        <v>147</v>
      </c>
      <c r="L229" s="238"/>
      <c r="M229" s="239" t="s">
        <v>1</v>
      </c>
      <c r="N229" s="240" t="s">
        <v>42</v>
      </c>
      <c r="O229" s="70"/>
      <c r="P229" s="211">
        <f>O229*H229</f>
        <v>0</v>
      </c>
      <c r="Q229" s="211">
        <v>1</v>
      </c>
      <c r="R229" s="211">
        <f>Q229*H229</f>
        <v>6.72</v>
      </c>
      <c r="S229" s="211">
        <v>0</v>
      </c>
      <c r="T229" s="21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188</v>
      </c>
      <c r="AT229" s="213" t="s">
        <v>296</v>
      </c>
      <c r="AU229" s="213" t="s">
        <v>87</v>
      </c>
      <c r="AY229" s="16" t="s">
        <v>140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85</v>
      </c>
      <c r="BK229" s="214">
        <f>ROUND(I229*H229,2)</f>
        <v>0</v>
      </c>
      <c r="BL229" s="16" t="s">
        <v>148</v>
      </c>
      <c r="BM229" s="213" t="s">
        <v>666</v>
      </c>
    </row>
    <row r="230" spans="1:65" s="2" customFormat="1" ht="11.25">
      <c r="A230" s="33"/>
      <c r="B230" s="34"/>
      <c r="C230" s="35"/>
      <c r="D230" s="215" t="s">
        <v>150</v>
      </c>
      <c r="E230" s="35"/>
      <c r="F230" s="216" t="s">
        <v>339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150</v>
      </c>
      <c r="AU230" s="16" t="s">
        <v>87</v>
      </c>
    </row>
    <row r="231" spans="1:65" s="2" customFormat="1" ht="21.75" customHeight="1">
      <c r="A231" s="33"/>
      <c r="B231" s="34"/>
      <c r="C231" s="231" t="s">
        <v>392</v>
      </c>
      <c r="D231" s="231" t="s">
        <v>296</v>
      </c>
      <c r="E231" s="232" t="s">
        <v>342</v>
      </c>
      <c r="F231" s="233" t="s">
        <v>343</v>
      </c>
      <c r="G231" s="234" t="s">
        <v>146</v>
      </c>
      <c r="H231" s="235">
        <v>64</v>
      </c>
      <c r="I231" s="236"/>
      <c r="J231" s="237">
        <f>ROUND(I231*H231,2)</f>
        <v>0</v>
      </c>
      <c r="K231" s="233" t="s">
        <v>147</v>
      </c>
      <c r="L231" s="238"/>
      <c r="M231" s="239" t="s">
        <v>1</v>
      </c>
      <c r="N231" s="240" t="s">
        <v>42</v>
      </c>
      <c r="O231" s="70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3" t="s">
        <v>188</v>
      </c>
      <c r="AT231" s="213" t="s">
        <v>296</v>
      </c>
      <c r="AU231" s="213" t="s">
        <v>87</v>
      </c>
      <c r="AY231" s="16" t="s">
        <v>140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6" t="s">
        <v>85</v>
      </c>
      <c r="BK231" s="214">
        <f>ROUND(I231*H231,2)</f>
        <v>0</v>
      </c>
      <c r="BL231" s="16" t="s">
        <v>148</v>
      </c>
      <c r="BM231" s="213" t="s">
        <v>667</v>
      </c>
    </row>
    <row r="232" spans="1:65" s="2" customFormat="1" ht="11.25">
      <c r="A232" s="33"/>
      <c r="B232" s="34"/>
      <c r="C232" s="35"/>
      <c r="D232" s="215" t="s">
        <v>150</v>
      </c>
      <c r="E232" s="35"/>
      <c r="F232" s="216" t="s">
        <v>343</v>
      </c>
      <c r="G232" s="35"/>
      <c r="H232" s="35"/>
      <c r="I232" s="114"/>
      <c r="J232" s="35"/>
      <c r="K232" s="35"/>
      <c r="L232" s="38"/>
      <c r="M232" s="217"/>
      <c r="N232" s="218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150</v>
      </c>
      <c r="AU232" s="16" t="s">
        <v>87</v>
      </c>
    </row>
    <row r="233" spans="1:65" s="2" customFormat="1" ht="21.75" customHeight="1">
      <c r="A233" s="33"/>
      <c r="B233" s="34"/>
      <c r="C233" s="231" t="s">
        <v>398</v>
      </c>
      <c r="D233" s="231" t="s">
        <v>296</v>
      </c>
      <c r="E233" s="232" t="s">
        <v>310</v>
      </c>
      <c r="F233" s="233" t="s">
        <v>311</v>
      </c>
      <c r="G233" s="234" t="s">
        <v>312</v>
      </c>
      <c r="H233" s="235">
        <v>164.58699999999999</v>
      </c>
      <c r="I233" s="236"/>
      <c r="J233" s="237">
        <f>ROUND(I233*H233,2)</f>
        <v>0</v>
      </c>
      <c r="K233" s="233" t="s">
        <v>147</v>
      </c>
      <c r="L233" s="238"/>
      <c r="M233" s="239" t="s">
        <v>1</v>
      </c>
      <c r="N233" s="240" t="s">
        <v>42</v>
      </c>
      <c r="O233" s="70"/>
      <c r="P233" s="211">
        <f>O233*H233</f>
        <v>0</v>
      </c>
      <c r="Q233" s="211">
        <v>1</v>
      </c>
      <c r="R233" s="211">
        <f>Q233*H233</f>
        <v>164.58699999999999</v>
      </c>
      <c r="S233" s="211">
        <v>0</v>
      </c>
      <c r="T233" s="21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3" t="s">
        <v>188</v>
      </c>
      <c r="AT233" s="213" t="s">
        <v>296</v>
      </c>
      <c r="AU233" s="213" t="s">
        <v>87</v>
      </c>
      <c r="AY233" s="16" t="s">
        <v>140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6" t="s">
        <v>85</v>
      </c>
      <c r="BK233" s="214">
        <f>ROUND(I233*H233,2)</f>
        <v>0</v>
      </c>
      <c r="BL233" s="16" t="s">
        <v>148</v>
      </c>
      <c r="BM233" s="213" t="s">
        <v>668</v>
      </c>
    </row>
    <row r="234" spans="1:65" s="2" customFormat="1" ht="11.25">
      <c r="A234" s="33"/>
      <c r="B234" s="34"/>
      <c r="C234" s="35"/>
      <c r="D234" s="215" t="s">
        <v>150</v>
      </c>
      <c r="E234" s="35"/>
      <c r="F234" s="216" t="s">
        <v>311</v>
      </c>
      <c r="G234" s="35"/>
      <c r="H234" s="35"/>
      <c r="I234" s="114"/>
      <c r="J234" s="35"/>
      <c r="K234" s="35"/>
      <c r="L234" s="38"/>
      <c r="M234" s="217"/>
      <c r="N234" s="218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150</v>
      </c>
      <c r="AU234" s="16" t="s">
        <v>87</v>
      </c>
    </row>
    <row r="235" spans="1:65" s="13" customFormat="1" ht="11.25">
      <c r="B235" s="219"/>
      <c r="C235" s="220"/>
      <c r="D235" s="215" t="s">
        <v>157</v>
      </c>
      <c r="E235" s="221" t="s">
        <v>1</v>
      </c>
      <c r="F235" s="222" t="s">
        <v>669</v>
      </c>
      <c r="G235" s="220"/>
      <c r="H235" s="223">
        <v>164.58699999999999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157</v>
      </c>
      <c r="AU235" s="229" t="s">
        <v>87</v>
      </c>
      <c r="AV235" s="13" t="s">
        <v>87</v>
      </c>
      <c r="AW235" s="13" t="s">
        <v>34</v>
      </c>
      <c r="AX235" s="13" t="s">
        <v>85</v>
      </c>
      <c r="AY235" s="229" t="s">
        <v>140</v>
      </c>
    </row>
    <row r="236" spans="1:65" s="2" customFormat="1" ht="16.5" customHeight="1">
      <c r="A236" s="33"/>
      <c r="B236" s="34"/>
      <c r="C236" s="231" t="s">
        <v>404</v>
      </c>
      <c r="D236" s="231" t="s">
        <v>296</v>
      </c>
      <c r="E236" s="232" t="s">
        <v>523</v>
      </c>
      <c r="F236" s="233" t="s">
        <v>524</v>
      </c>
      <c r="G236" s="234" t="s">
        <v>525</v>
      </c>
      <c r="H236" s="235">
        <v>3.5</v>
      </c>
      <c r="I236" s="236"/>
      <c r="J236" s="237">
        <f>ROUND(I236*H236,2)</f>
        <v>0</v>
      </c>
      <c r="K236" s="233" t="s">
        <v>1</v>
      </c>
      <c r="L236" s="238"/>
      <c r="M236" s="239" t="s">
        <v>1</v>
      </c>
      <c r="N236" s="240" t="s">
        <v>42</v>
      </c>
      <c r="O236" s="70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188</v>
      </c>
      <c r="AT236" s="213" t="s">
        <v>296</v>
      </c>
      <c r="AU236" s="213" t="s">
        <v>87</v>
      </c>
      <c r="AY236" s="16" t="s">
        <v>140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85</v>
      </c>
      <c r="BK236" s="214">
        <f>ROUND(I236*H236,2)</f>
        <v>0</v>
      </c>
      <c r="BL236" s="16" t="s">
        <v>148</v>
      </c>
      <c r="BM236" s="213" t="s">
        <v>670</v>
      </c>
    </row>
    <row r="237" spans="1:65" s="2" customFormat="1" ht="11.25">
      <c r="A237" s="33"/>
      <c r="B237" s="34"/>
      <c r="C237" s="35"/>
      <c r="D237" s="215" t="s">
        <v>150</v>
      </c>
      <c r="E237" s="35"/>
      <c r="F237" s="216" t="s">
        <v>527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150</v>
      </c>
      <c r="AU237" s="16" t="s">
        <v>87</v>
      </c>
    </row>
    <row r="238" spans="1:65" s="2" customFormat="1" ht="16.5" customHeight="1">
      <c r="A238" s="33"/>
      <c r="B238" s="34"/>
      <c r="C238" s="231" t="s">
        <v>410</v>
      </c>
      <c r="D238" s="231" t="s">
        <v>296</v>
      </c>
      <c r="E238" s="232" t="s">
        <v>528</v>
      </c>
      <c r="F238" s="233" t="s">
        <v>529</v>
      </c>
      <c r="G238" s="234" t="s">
        <v>525</v>
      </c>
      <c r="H238" s="235">
        <v>0.75</v>
      </c>
      <c r="I238" s="236"/>
      <c r="J238" s="237">
        <f>ROUND(I238*H238,2)</f>
        <v>0</v>
      </c>
      <c r="K238" s="233" t="s">
        <v>1</v>
      </c>
      <c r="L238" s="238"/>
      <c r="M238" s="239" t="s">
        <v>1</v>
      </c>
      <c r="N238" s="240" t="s">
        <v>42</v>
      </c>
      <c r="O238" s="70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3" t="s">
        <v>188</v>
      </c>
      <c r="AT238" s="213" t="s">
        <v>296</v>
      </c>
      <c r="AU238" s="213" t="s">
        <v>87</v>
      </c>
      <c r="AY238" s="16" t="s">
        <v>140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6" t="s">
        <v>85</v>
      </c>
      <c r="BK238" s="214">
        <f>ROUND(I238*H238,2)</f>
        <v>0</v>
      </c>
      <c r="BL238" s="16" t="s">
        <v>148</v>
      </c>
      <c r="BM238" s="213" t="s">
        <v>671</v>
      </c>
    </row>
    <row r="239" spans="1:65" s="2" customFormat="1" ht="11.25">
      <c r="A239" s="33"/>
      <c r="B239" s="34"/>
      <c r="C239" s="35"/>
      <c r="D239" s="215" t="s">
        <v>150</v>
      </c>
      <c r="E239" s="35"/>
      <c r="F239" s="216" t="s">
        <v>529</v>
      </c>
      <c r="G239" s="35"/>
      <c r="H239" s="35"/>
      <c r="I239" s="114"/>
      <c r="J239" s="35"/>
      <c r="K239" s="35"/>
      <c r="L239" s="38"/>
      <c r="M239" s="217"/>
      <c r="N239" s="218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150</v>
      </c>
      <c r="AU239" s="16" t="s">
        <v>87</v>
      </c>
    </row>
    <row r="240" spans="1:65" s="2" customFormat="1" ht="16.5" customHeight="1">
      <c r="A240" s="33"/>
      <c r="B240" s="34"/>
      <c r="C240" s="231" t="s">
        <v>416</v>
      </c>
      <c r="D240" s="231" t="s">
        <v>296</v>
      </c>
      <c r="E240" s="232" t="s">
        <v>672</v>
      </c>
      <c r="F240" s="233" t="s">
        <v>673</v>
      </c>
      <c r="G240" s="234" t="s">
        <v>196</v>
      </c>
      <c r="H240" s="235">
        <v>2</v>
      </c>
      <c r="I240" s="236"/>
      <c r="J240" s="237">
        <f>ROUND(I240*H240,2)</f>
        <v>0</v>
      </c>
      <c r="K240" s="233" t="s">
        <v>1</v>
      </c>
      <c r="L240" s="238"/>
      <c r="M240" s="239" t="s">
        <v>1</v>
      </c>
      <c r="N240" s="240" t="s">
        <v>42</v>
      </c>
      <c r="O240" s="70"/>
      <c r="P240" s="211">
        <f>O240*H240</f>
        <v>0</v>
      </c>
      <c r="Q240" s="211">
        <v>0</v>
      </c>
      <c r="R240" s="211">
        <f>Q240*H240</f>
        <v>0</v>
      </c>
      <c r="S240" s="211">
        <v>0</v>
      </c>
      <c r="T240" s="21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3" t="s">
        <v>188</v>
      </c>
      <c r="AT240" s="213" t="s">
        <v>296</v>
      </c>
      <c r="AU240" s="213" t="s">
        <v>87</v>
      </c>
      <c r="AY240" s="16" t="s">
        <v>140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6" t="s">
        <v>85</v>
      </c>
      <c r="BK240" s="214">
        <f>ROUND(I240*H240,2)</f>
        <v>0</v>
      </c>
      <c r="BL240" s="16" t="s">
        <v>148</v>
      </c>
      <c r="BM240" s="213" t="s">
        <v>674</v>
      </c>
    </row>
    <row r="241" spans="1:65" s="2" customFormat="1" ht="11.25">
      <c r="A241" s="33"/>
      <c r="B241" s="34"/>
      <c r="C241" s="35"/>
      <c r="D241" s="215" t="s">
        <v>150</v>
      </c>
      <c r="E241" s="35"/>
      <c r="F241" s="216" t="s">
        <v>675</v>
      </c>
      <c r="G241" s="35"/>
      <c r="H241" s="35"/>
      <c r="I241" s="114"/>
      <c r="J241" s="35"/>
      <c r="K241" s="35"/>
      <c r="L241" s="38"/>
      <c r="M241" s="217"/>
      <c r="N241" s="218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150</v>
      </c>
      <c r="AU241" s="16" t="s">
        <v>87</v>
      </c>
    </row>
    <row r="242" spans="1:65" s="2" customFormat="1" ht="21.75" customHeight="1">
      <c r="A242" s="33"/>
      <c r="B242" s="34"/>
      <c r="C242" s="231" t="s">
        <v>422</v>
      </c>
      <c r="D242" s="231" t="s">
        <v>296</v>
      </c>
      <c r="E242" s="232" t="s">
        <v>321</v>
      </c>
      <c r="F242" s="233" t="s">
        <v>322</v>
      </c>
      <c r="G242" s="234" t="s">
        <v>179</v>
      </c>
      <c r="H242" s="235">
        <v>0.14000000000000001</v>
      </c>
      <c r="I242" s="236"/>
      <c r="J242" s="237">
        <f>ROUND(I242*H242,2)</f>
        <v>0</v>
      </c>
      <c r="K242" s="233" t="s">
        <v>147</v>
      </c>
      <c r="L242" s="238"/>
      <c r="M242" s="239" t="s">
        <v>1</v>
      </c>
      <c r="N242" s="240" t="s">
        <v>42</v>
      </c>
      <c r="O242" s="70"/>
      <c r="P242" s="211">
        <f>O242*H242</f>
        <v>0</v>
      </c>
      <c r="Q242" s="211">
        <v>2.4289999999999998</v>
      </c>
      <c r="R242" s="211">
        <f>Q242*H242</f>
        <v>0.34006000000000003</v>
      </c>
      <c r="S242" s="211">
        <v>0</v>
      </c>
      <c r="T242" s="21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188</v>
      </c>
      <c r="AT242" s="213" t="s">
        <v>296</v>
      </c>
      <c r="AU242" s="213" t="s">
        <v>87</v>
      </c>
      <c r="AY242" s="16" t="s">
        <v>140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6" t="s">
        <v>85</v>
      </c>
      <c r="BK242" s="214">
        <f>ROUND(I242*H242,2)</f>
        <v>0</v>
      </c>
      <c r="BL242" s="16" t="s">
        <v>148</v>
      </c>
      <c r="BM242" s="213" t="s">
        <v>676</v>
      </c>
    </row>
    <row r="243" spans="1:65" s="2" customFormat="1" ht="11.25">
      <c r="A243" s="33"/>
      <c r="B243" s="34"/>
      <c r="C243" s="35"/>
      <c r="D243" s="215" t="s">
        <v>150</v>
      </c>
      <c r="E243" s="35"/>
      <c r="F243" s="216" t="s">
        <v>322</v>
      </c>
      <c r="G243" s="35"/>
      <c r="H243" s="35"/>
      <c r="I243" s="114"/>
      <c r="J243" s="35"/>
      <c r="K243" s="35"/>
      <c r="L243" s="38"/>
      <c r="M243" s="217"/>
      <c r="N243" s="218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150</v>
      </c>
      <c r="AU243" s="16" t="s">
        <v>87</v>
      </c>
    </row>
    <row r="244" spans="1:65" s="13" customFormat="1" ht="11.25">
      <c r="B244" s="219"/>
      <c r="C244" s="220"/>
      <c r="D244" s="215" t="s">
        <v>157</v>
      </c>
      <c r="E244" s="221" t="s">
        <v>1</v>
      </c>
      <c r="F244" s="222" t="s">
        <v>677</v>
      </c>
      <c r="G244" s="220"/>
      <c r="H244" s="223">
        <v>0.14000000000000001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157</v>
      </c>
      <c r="AU244" s="229" t="s">
        <v>87</v>
      </c>
      <c r="AV244" s="13" t="s">
        <v>87</v>
      </c>
      <c r="AW244" s="13" t="s">
        <v>34</v>
      </c>
      <c r="AX244" s="13" t="s">
        <v>85</v>
      </c>
      <c r="AY244" s="229" t="s">
        <v>140</v>
      </c>
    </row>
    <row r="245" spans="1:65" s="12" customFormat="1" ht="25.9" customHeight="1">
      <c r="B245" s="186"/>
      <c r="C245" s="187"/>
      <c r="D245" s="188" t="s">
        <v>76</v>
      </c>
      <c r="E245" s="189" t="s">
        <v>356</v>
      </c>
      <c r="F245" s="189" t="s">
        <v>357</v>
      </c>
      <c r="G245" s="187"/>
      <c r="H245" s="187"/>
      <c r="I245" s="190"/>
      <c r="J245" s="191">
        <f>BK245</f>
        <v>0</v>
      </c>
      <c r="K245" s="187"/>
      <c r="L245" s="192"/>
      <c r="M245" s="193"/>
      <c r="N245" s="194"/>
      <c r="O245" s="194"/>
      <c r="P245" s="195">
        <f>SUM(P246:P291)</f>
        <v>0</v>
      </c>
      <c r="Q245" s="194"/>
      <c r="R245" s="195">
        <f>SUM(R246:R291)</f>
        <v>0</v>
      </c>
      <c r="S245" s="194"/>
      <c r="T245" s="196">
        <f>SUM(T246:T291)</f>
        <v>0</v>
      </c>
      <c r="AR245" s="197" t="s">
        <v>148</v>
      </c>
      <c r="AT245" s="198" t="s">
        <v>76</v>
      </c>
      <c r="AU245" s="198" t="s">
        <v>77</v>
      </c>
      <c r="AY245" s="197" t="s">
        <v>140</v>
      </c>
      <c r="BK245" s="199">
        <f>SUM(BK246:BK291)</f>
        <v>0</v>
      </c>
    </row>
    <row r="246" spans="1:65" s="2" customFormat="1" ht="33" customHeight="1">
      <c r="A246" s="33"/>
      <c r="B246" s="34"/>
      <c r="C246" s="202" t="s">
        <v>428</v>
      </c>
      <c r="D246" s="202" t="s">
        <v>143</v>
      </c>
      <c r="E246" s="203" t="s">
        <v>359</v>
      </c>
      <c r="F246" s="204" t="s">
        <v>360</v>
      </c>
      <c r="G246" s="205" t="s">
        <v>312</v>
      </c>
      <c r="H246" s="206">
        <v>38.845999999999997</v>
      </c>
      <c r="I246" s="207"/>
      <c r="J246" s="208">
        <f>ROUND(I246*H246,2)</f>
        <v>0</v>
      </c>
      <c r="K246" s="204" t="s">
        <v>147</v>
      </c>
      <c r="L246" s="38"/>
      <c r="M246" s="209" t="s">
        <v>1</v>
      </c>
      <c r="N246" s="210" t="s">
        <v>42</v>
      </c>
      <c r="O246" s="70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361</v>
      </c>
      <c r="AT246" s="213" t="s">
        <v>143</v>
      </c>
      <c r="AU246" s="213" t="s">
        <v>85</v>
      </c>
      <c r="AY246" s="16" t="s">
        <v>140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6" t="s">
        <v>85</v>
      </c>
      <c r="BK246" s="214">
        <f>ROUND(I246*H246,2)</f>
        <v>0</v>
      </c>
      <c r="BL246" s="16" t="s">
        <v>361</v>
      </c>
      <c r="BM246" s="213" t="s">
        <v>678</v>
      </c>
    </row>
    <row r="247" spans="1:65" s="2" customFormat="1" ht="68.25">
      <c r="A247" s="33"/>
      <c r="B247" s="34"/>
      <c r="C247" s="35"/>
      <c r="D247" s="215" t="s">
        <v>150</v>
      </c>
      <c r="E247" s="35"/>
      <c r="F247" s="216" t="s">
        <v>363</v>
      </c>
      <c r="G247" s="35"/>
      <c r="H247" s="35"/>
      <c r="I247" s="114"/>
      <c r="J247" s="35"/>
      <c r="K247" s="35"/>
      <c r="L247" s="38"/>
      <c r="M247" s="217"/>
      <c r="N247" s="218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150</v>
      </c>
      <c r="AU247" s="16" t="s">
        <v>85</v>
      </c>
    </row>
    <row r="248" spans="1:65" s="2" customFormat="1" ht="19.5">
      <c r="A248" s="33"/>
      <c r="B248" s="34"/>
      <c r="C248" s="35"/>
      <c r="D248" s="215" t="s">
        <v>199</v>
      </c>
      <c r="E248" s="35"/>
      <c r="F248" s="230" t="s">
        <v>364</v>
      </c>
      <c r="G248" s="35"/>
      <c r="H248" s="35"/>
      <c r="I248" s="114"/>
      <c r="J248" s="35"/>
      <c r="K248" s="35"/>
      <c r="L248" s="38"/>
      <c r="M248" s="217"/>
      <c r="N248" s="218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199</v>
      </c>
      <c r="AU248" s="16" t="s">
        <v>85</v>
      </c>
    </row>
    <row r="249" spans="1:65" s="13" customFormat="1" ht="11.25">
      <c r="B249" s="219"/>
      <c r="C249" s="220"/>
      <c r="D249" s="215" t="s">
        <v>157</v>
      </c>
      <c r="E249" s="221" t="s">
        <v>1</v>
      </c>
      <c r="F249" s="222" t="s">
        <v>679</v>
      </c>
      <c r="G249" s="220"/>
      <c r="H249" s="223">
        <v>38.845999999999997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157</v>
      </c>
      <c r="AU249" s="229" t="s">
        <v>85</v>
      </c>
      <c r="AV249" s="13" t="s">
        <v>87</v>
      </c>
      <c r="AW249" s="13" t="s">
        <v>34</v>
      </c>
      <c r="AX249" s="13" t="s">
        <v>85</v>
      </c>
      <c r="AY249" s="229" t="s">
        <v>140</v>
      </c>
    </row>
    <row r="250" spans="1:65" s="2" customFormat="1" ht="21.75" customHeight="1">
      <c r="A250" s="33"/>
      <c r="B250" s="34"/>
      <c r="C250" s="202" t="s">
        <v>680</v>
      </c>
      <c r="D250" s="202" t="s">
        <v>143</v>
      </c>
      <c r="E250" s="203" t="s">
        <v>367</v>
      </c>
      <c r="F250" s="204" t="s">
        <v>368</v>
      </c>
      <c r="G250" s="205" t="s">
        <v>312</v>
      </c>
      <c r="H250" s="206">
        <v>1.2999999999999999E-2</v>
      </c>
      <c r="I250" s="207"/>
      <c r="J250" s="208">
        <f>ROUND(I250*H250,2)</f>
        <v>0</v>
      </c>
      <c r="K250" s="204" t="s">
        <v>147</v>
      </c>
      <c r="L250" s="38"/>
      <c r="M250" s="209" t="s">
        <v>1</v>
      </c>
      <c r="N250" s="210" t="s">
        <v>42</v>
      </c>
      <c r="O250" s="70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3" t="s">
        <v>361</v>
      </c>
      <c r="AT250" s="213" t="s">
        <v>143</v>
      </c>
      <c r="AU250" s="213" t="s">
        <v>85</v>
      </c>
      <c r="AY250" s="16" t="s">
        <v>140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6" t="s">
        <v>85</v>
      </c>
      <c r="BK250" s="214">
        <f>ROUND(I250*H250,2)</f>
        <v>0</v>
      </c>
      <c r="BL250" s="16" t="s">
        <v>361</v>
      </c>
      <c r="BM250" s="213" t="s">
        <v>681</v>
      </c>
    </row>
    <row r="251" spans="1:65" s="2" customFormat="1" ht="29.25">
      <c r="A251" s="33"/>
      <c r="B251" s="34"/>
      <c r="C251" s="35"/>
      <c r="D251" s="215" t="s">
        <v>150</v>
      </c>
      <c r="E251" s="35"/>
      <c r="F251" s="216" t="s">
        <v>370</v>
      </c>
      <c r="G251" s="35"/>
      <c r="H251" s="35"/>
      <c r="I251" s="114"/>
      <c r="J251" s="35"/>
      <c r="K251" s="35"/>
      <c r="L251" s="38"/>
      <c r="M251" s="217"/>
      <c r="N251" s="218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150</v>
      </c>
      <c r="AU251" s="16" t="s">
        <v>85</v>
      </c>
    </row>
    <row r="252" spans="1:65" s="2" customFormat="1" ht="21.75" customHeight="1">
      <c r="A252" s="33"/>
      <c r="B252" s="34"/>
      <c r="C252" s="202" t="s">
        <v>682</v>
      </c>
      <c r="D252" s="202" t="s">
        <v>143</v>
      </c>
      <c r="E252" s="203" t="s">
        <v>381</v>
      </c>
      <c r="F252" s="204" t="s">
        <v>382</v>
      </c>
      <c r="G252" s="205" t="s">
        <v>312</v>
      </c>
      <c r="H252" s="206">
        <v>4.68</v>
      </c>
      <c r="I252" s="207"/>
      <c r="J252" s="208">
        <f>ROUND(I252*H252,2)</f>
        <v>0</v>
      </c>
      <c r="K252" s="204" t="s">
        <v>147</v>
      </c>
      <c r="L252" s="38"/>
      <c r="M252" s="209" t="s">
        <v>1</v>
      </c>
      <c r="N252" s="210" t="s">
        <v>42</v>
      </c>
      <c r="O252" s="70"/>
      <c r="P252" s="211">
        <f>O252*H252</f>
        <v>0</v>
      </c>
      <c r="Q252" s="211">
        <v>0</v>
      </c>
      <c r="R252" s="211">
        <f>Q252*H252</f>
        <v>0</v>
      </c>
      <c r="S252" s="211">
        <v>0</v>
      </c>
      <c r="T252" s="21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3" t="s">
        <v>361</v>
      </c>
      <c r="AT252" s="213" t="s">
        <v>143</v>
      </c>
      <c r="AU252" s="213" t="s">
        <v>85</v>
      </c>
      <c r="AY252" s="16" t="s">
        <v>140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6" t="s">
        <v>85</v>
      </c>
      <c r="BK252" s="214">
        <f>ROUND(I252*H252,2)</f>
        <v>0</v>
      </c>
      <c r="BL252" s="16" t="s">
        <v>361</v>
      </c>
      <c r="BM252" s="213" t="s">
        <v>683</v>
      </c>
    </row>
    <row r="253" spans="1:65" s="2" customFormat="1" ht="29.25">
      <c r="A253" s="33"/>
      <c r="B253" s="34"/>
      <c r="C253" s="35"/>
      <c r="D253" s="215" t="s">
        <v>150</v>
      </c>
      <c r="E253" s="35"/>
      <c r="F253" s="216" t="s">
        <v>384</v>
      </c>
      <c r="G253" s="35"/>
      <c r="H253" s="35"/>
      <c r="I253" s="114"/>
      <c r="J253" s="35"/>
      <c r="K253" s="35"/>
      <c r="L253" s="38"/>
      <c r="M253" s="217"/>
      <c r="N253" s="218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150</v>
      </c>
      <c r="AU253" s="16" t="s">
        <v>85</v>
      </c>
    </row>
    <row r="254" spans="1:65" s="13" customFormat="1" ht="11.25">
      <c r="B254" s="219"/>
      <c r="C254" s="220"/>
      <c r="D254" s="215" t="s">
        <v>157</v>
      </c>
      <c r="E254" s="221" t="s">
        <v>1</v>
      </c>
      <c r="F254" s="222" t="s">
        <v>684</v>
      </c>
      <c r="G254" s="220"/>
      <c r="H254" s="223">
        <v>4.68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157</v>
      </c>
      <c r="AU254" s="229" t="s">
        <v>85</v>
      </c>
      <c r="AV254" s="13" t="s">
        <v>87</v>
      </c>
      <c r="AW254" s="13" t="s">
        <v>34</v>
      </c>
      <c r="AX254" s="13" t="s">
        <v>85</v>
      </c>
      <c r="AY254" s="229" t="s">
        <v>140</v>
      </c>
    </row>
    <row r="255" spans="1:65" s="2" customFormat="1" ht="21.75" customHeight="1">
      <c r="A255" s="33"/>
      <c r="B255" s="34"/>
      <c r="C255" s="202" t="s">
        <v>685</v>
      </c>
      <c r="D255" s="202" t="s">
        <v>143</v>
      </c>
      <c r="E255" s="203" t="s">
        <v>372</v>
      </c>
      <c r="F255" s="204" t="s">
        <v>373</v>
      </c>
      <c r="G255" s="205" t="s">
        <v>312</v>
      </c>
      <c r="H255" s="206">
        <v>102.54600000000001</v>
      </c>
      <c r="I255" s="207"/>
      <c r="J255" s="208">
        <f>ROUND(I255*H255,2)</f>
        <v>0</v>
      </c>
      <c r="K255" s="204" t="s">
        <v>147</v>
      </c>
      <c r="L255" s="38"/>
      <c r="M255" s="209" t="s">
        <v>1</v>
      </c>
      <c r="N255" s="210" t="s">
        <v>42</v>
      </c>
      <c r="O255" s="70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3" t="s">
        <v>361</v>
      </c>
      <c r="AT255" s="213" t="s">
        <v>143</v>
      </c>
      <c r="AU255" s="213" t="s">
        <v>85</v>
      </c>
      <c r="AY255" s="16" t="s">
        <v>140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6" t="s">
        <v>85</v>
      </c>
      <c r="BK255" s="214">
        <f>ROUND(I255*H255,2)</f>
        <v>0</v>
      </c>
      <c r="BL255" s="16" t="s">
        <v>361</v>
      </c>
      <c r="BM255" s="213" t="s">
        <v>686</v>
      </c>
    </row>
    <row r="256" spans="1:65" s="2" customFormat="1" ht="29.25">
      <c r="A256" s="33"/>
      <c r="B256" s="34"/>
      <c r="C256" s="35"/>
      <c r="D256" s="215" t="s">
        <v>150</v>
      </c>
      <c r="E256" s="35"/>
      <c r="F256" s="216" t="s">
        <v>375</v>
      </c>
      <c r="G256" s="35"/>
      <c r="H256" s="35"/>
      <c r="I256" s="114"/>
      <c r="J256" s="35"/>
      <c r="K256" s="35"/>
      <c r="L256" s="38"/>
      <c r="M256" s="217"/>
      <c r="N256" s="218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150</v>
      </c>
      <c r="AU256" s="16" t="s">
        <v>85</v>
      </c>
    </row>
    <row r="257" spans="1:65" s="13" customFormat="1" ht="11.25">
      <c r="B257" s="219"/>
      <c r="C257" s="220"/>
      <c r="D257" s="215" t="s">
        <v>157</v>
      </c>
      <c r="E257" s="221" t="s">
        <v>1</v>
      </c>
      <c r="F257" s="222" t="s">
        <v>687</v>
      </c>
      <c r="G257" s="220"/>
      <c r="H257" s="223">
        <v>18.216000000000001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157</v>
      </c>
      <c r="AU257" s="229" t="s">
        <v>85</v>
      </c>
      <c r="AV257" s="13" t="s">
        <v>87</v>
      </c>
      <c r="AW257" s="13" t="s">
        <v>34</v>
      </c>
      <c r="AX257" s="13" t="s">
        <v>77</v>
      </c>
      <c r="AY257" s="229" t="s">
        <v>140</v>
      </c>
    </row>
    <row r="258" spans="1:65" s="13" customFormat="1" ht="11.25">
      <c r="B258" s="219"/>
      <c r="C258" s="220"/>
      <c r="D258" s="215" t="s">
        <v>157</v>
      </c>
      <c r="E258" s="221" t="s">
        <v>1</v>
      </c>
      <c r="F258" s="222" t="s">
        <v>688</v>
      </c>
      <c r="G258" s="220"/>
      <c r="H258" s="223">
        <v>75.69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157</v>
      </c>
      <c r="AU258" s="229" t="s">
        <v>85</v>
      </c>
      <c r="AV258" s="13" t="s">
        <v>87</v>
      </c>
      <c r="AW258" s="13" t="s">
        <v>34</v>
      </c>
      <c r="AX258" s="13" t="s">
        <v>77</v>
      </c>
      <c r="AY258" s="229" t="s">
        <v>140</v>
      </c>
    </row>
    <row r="259" spans="1:65" s="13" customFormat="1" ht="11.25">
      <c r="B259" s="219"/>
      <c r="C259" s="220"/>
      <c r="D259" s="215" t="s">
        <v>157</v>
      </c>
      <c r="E259" s="221" t="s">
        <v>1</v>
      </c>
      <c r="F259" s="222" t="s">
        <v>689</v>
      </c>
      <c r="G259" s="220"/>
      <c r="H259" s="223">
        <v>8.64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157</v>
      </c>
      <c r="AU259" s="229" t="s">
        <v>85</v>
      </c>
      <c r="AV259" s="13" t="s">
        <v>87</v>
      </c>
      <c r="AW259" s="13" t="s">
        <v>34</v>
      </c>
      <c r="AX259" s="13" t="s">
        <v>77</v>
      </c>
      <c r="AY259" s="229" t="s">
        <v>140</v>
      </c>
    </row>
    <row r="260" spans="1:65" s="14" customFormat="1" ht="11.25">
      <c r="B260" s="241"/>
      <c r="C260" s="242"/>
      <c r="D260" s="215" t="s">
        <v>157</v>
      </c>
      <c r="E260" s="243" t="s">
        <v>1</v>
      </c>
      <c r="F260" s="244" t="s">
        <v>379</v>
      </c>
      <c r="G260" s="242"/>
      <c r="H260" s="245">
        <v>102.54600000000001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157</v>
      </c>
      <c r="AU260" s="251" t="s">
        <v>85</v>
      </c>
      <c r="AV260" s="14" t="s">
        <v>148</v>
      </c>
      <c r="AW260" s="14" t="s">
        <v>34</v>
      </c>
      <c r="AX260" s="14" t="s">
        <v>85</v>
      </c>
      <c r="AY260" s="251" t="s">
        <v>140</v>
      </c>
    </row>
    <row r="261" spans="1:65" s="2" customFormat="1" ht="21.75" customHeight="1">
      <c r="A261" s="33"/>
      <c r="B261" s="34"/>
      <c r="C261" s="202" t="s">
        <v>690</v>
      </c>
      <c r="D261" s="202" t="s">
        <v>143</v>
      </c>
      <c r="E261" s="203" t="s">
        <v>691</v>
      </c>
      <c r="F261" s="204" t="s">
        <v>692</v>
      </c>
      <c r="G261" s="205" t="s">
        <v>312</v>
      </c>
      <c r="H261" s="206">
        <v>107.239</v>
      </c>
      <c r="I261" s="207"/>
      <c r="J261" s="208">
        <f>ROUND(I261*H261,2)</f>
        <v>0</v>
      </c>
      <c r="K261" s="204" t="s">
        <v>147</v>
      </c>
      <c r="L261" s="38"/>
      <c r="M261" s="209" t="s">
        <v>1</v>
      </c>
      <c r="N261" s="210" t="s">
        <v>42</v>
      </c>
      <c r="O261" s="70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3" t="s">
        <v>361</v>
      </c>
      <c r="AT261" s="213" t="s">
        <v>143</v>
      </c>
      <c r="AU261" s="213" t="s">
        <v>85</v>
      </c>
      <c r="AY261" s="16" t="s">
        <v>140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6" t="s">
        <v>85</v>
      </c>
      <c r="BK261" s="214">
        <f>ROUND(I261*H261,2)</f>
        <v>0</v>
      </c>
      <c r="BL261" s="16" t="s">
        <v>361</v>
      </c>
      <c r="BM261" s="213" t="s">
        <v>693</v>
      </c>
    </row>
    <row r="262" spans="1:65" s="2" customFormat="1" ht="68.25">
      <c r="A262" s="33"/>
      <c r="B262" s="34"/>
      <c r="C262" s="35"/>
      <c r="D262" s="215" t="s">
        <v>150</v>
      </c>
      <c r="E262" s="35"/>
      <c r="F262" s="216" t="s">
        <v>694</v>
      </c>
      <c r="G262" s="35"/>
      <c r="H262" s="35"/>
      <c r="I262" s="114"/>
      <c r="J262" s="35"/>
      <c r="K262" s="35"/>
      <c r="L262" s="38"/>
      <c r="M262" s="217"/>
      <c r="N262" s="218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150</v>
      </c>
      <c r="AU262" s="16" t="s">
        <v>85</v>
      </c>
    </row>
    <row r="263" spans="1:65" s="2" customFormat="1" ht="19.5">
      <c r="A263" s="33"/>
      <c r="B263" s="34"/>
      <c r="C263" s="35"/>
      <c r="D263" s="215" t="s">
        <v>199</v>
      </c>
      <c r="E263" s="35"/>
      <c r="F263" s="230" t="s">
        <v>364</v>
      </c>
      <c r="G263" s="35"/>
      <c r="H263" s="35"/>
      <c r="I263" s="114"/>
      <c r="J263" s="35"/>
      <c r="K263" s="35"/>
      <c r="L263" s="38"/>
      <c r="M263" s="217"/>
      <c r="N263" s="218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199</v>
      </c>
      <c r="AU263" s="16" t="s">
        <v>85</v>
      </c>
    </row>
    <row r="264" spans="1:65" s="13" customFormat="1" ht="11.25">
      <c r="B264" s="219"/>
      <c r="C264" s="220"/>
      <c r="D264" s="215" t="s">
        <v>157</v>
      </c>
      <c r="E264" s="221" t="s">
        <v>1</v>
      </c>
      <c r="F264" s="222" t="s">
        <v>695</v>
      </c>
      <c r="G264" s="220"/>
      <c r="H264" s="223">
        <v>107.239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157</v>
      </c>
      <c r="AU264" s="229" t="s">
        <v>85</v>
      </c>
      <c r="AV264" s="13" t="s">
        <v>87</v>
      </c>
      <c r="AW264" s="13" t="s">
        <v>34</v>
      </c>
      <c r="AX264" s="13" t="s">
        <v>85</v>
      </c>
      <c r="AY264" s="229" t="s">
        <v>140</v>
      </c>
    </row>
    <row r="265" spans="1:65" s="2" customFormat="1" ht="33" customHeight="1">
      <c r="A265" s="33"/>
      <c r="B265" s="34"/>
      <c r="C265" s="202" t="s">
        <v>696</v>
      </c>
      <c r="D265" s="202" t="s">
        <v>143</v>
      </c>
      <c r="E265" s="203" t="s">
        <v>697</v>
      </c>
      <c r="F265" s="204" t="s">
        <v>698</v>
      </c>
      <c r="G265" s="205" t="s">
        <v>312</v>
      </c>
      <c r="H265" s="206">
        <v>24.221</v>
      </c>
      <c r="I265" s="207"/>
      <c r="J265" s="208">
        <f>ROUND(I265*H265,2)</f>
        <v>0</v>
      </c>
      <c r="K265" s="204" t="s">
        <v>147</v>
      </c>
      <c r="L265" s="38"/>
      <c r="M265" s="209" t="s">
        <v>1</v>
      </c>
      <c r="N265" s="210" t="s">
        <v>42</v>
      </c>
      <c r="O265" s="70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3" t="s">
        <v>361</v>
      </c>
      <c r="AT265" s="213" t="s">
        <v>143</v>
      </c>
      <c r="AU265" s="213" t="s">
        <v>85</v>
      </c>
      <c r="AY265" s="16" t="s">
        <v>140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6" t="s">
        <v>85</v>
      </c>
      <c r="BK265" s="214">
        <f>ROUND(I265*H265,2)</f>
        <v>0</v>
      </c>
      <c r="BL265" s="16" t="s">
        <v>361</v>
      </c>
      <c r="BM265" s="213" t="s">
        <v>699</v>
      </c>
    </row>
    <row r="266" spans="1:65" s="2" customFormat="1" ht="68.25">
      <c r="A266" s="33"/>
      <c r="B266" s="34"/>
      <c r="C266" s="35"/>
      <c r="D266" s="215" t="s">
        <v>150</v>
      </c>
      <c r="E266" s="35"/>
      <c r="F266" s="216" t="s">
        <v>700</v>
      </c>
      <c r="G266" s="35"/>
      <c r="H266" s="35"/>
      <c r="I266" s="114"/>
      <c r="J266" s="35"/>
      <c r="K266" s="35"/>
      <c r="L266" s="38"/>
      <c r="M266" s="217"/>
      <c r="N266" s="218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150</v>
      </c>
      <c r="AU266" s="16" t="s">
        <v>85</v>
      </c>
    </row>
    <row r="267" spans="1:65" s="2" customFormat="1" ht="19.5">
      <c r="A267" s="33"/>
      <c r="B267" s="34"/>
      <c r="C267" s="35"/>
      <c r="D267" s="215" t="s">
        <v>199</v>
      </c>
      <c r="E267" s="35"/>
      <c r="F267" s="230" t="s">
        <v>364</v>
      </c>
      <c r="G267" s="35"/>
      <c r="H267" s="35"/>
      <c r="I267" s="114"/>
      <c r="J267" s="35"/>
      <c r="K267" s="35"/>
      <c r="L267" s="38"/>
      <c r="M267" s="217"/>
      <c r="N267" s="218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199</v>
      </c>
      <c r="AU267" s="16" t="s">
        <v>85</v>
      </c>
    </row>
    <row r="268" spans="1:65" s="13" customFormat="1" ht="11.25">
      <c r="B268" s="219"/>
      <c r="C268" s="220"/>
      <c r="D268" s="215" t="s">
        <v>157</v>
      </c>
      <c r="E268" s="221" t="s">
        <v>1</v>
      </c>
      <c r="F268" s="222" t="s">
        <v>701</v>
      </c>
      <c r="G268" s="220"/>
      <c r="H268" s="223">
        <v>24.221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157</v>
      </c>
      <c r="AU268" s="229" t="s">
        <v>85</v>
      </c>
      <c r="AV268" s="13" t="s">
        <v>87</v>
      </c>
      <c r="AW268" s="13" t="s">
        <v>34</v>
      </c>
      <c r="AX268" s="13" t="s">
        <v>85</v>
      </c>
      <c r="AY268" s="229" t="s">
        <v>140</v>
      </c>
    </row>
    <row r="269" spans="1:65" s="2" customFormat="1" ht="33" customHeight="1">
      <c r="A269" s="33"/>
      <c r="B269" s="34"/>
      <c r="C269" s="202" t="s">
        <v>702</v>
      </c>
      <c r="D269" s="202" t="s">
        <v>143</v>
      </c>
      <c r="E269" s="203" t="s">
        <v>697</v>
      </c>
      <c r="F269" s="204" t="s">
        <v>698</v>
      </c>
      <c r="G269" s="205" t="s">
        <v>312</v>
      </c>
      <c r="H269" s="206">
        <v>4.9390000000000001</v>
      </c>
      <c r="I269" s="207"/>
      <c r="J269" s="208">
        <f>ROUND(I269*H269,2)</f>
        <v>0</v>
      </c>
      <c r="K269" s="204" t="s">
        <v>147</v>
      </c>
      <c r="L269" s="38"/>
      <c r="M269" s="209" t="s">
        <v>1</v>
      </c>
      <c r="N269" s="210" t="s">
        <v>42</v>
      </c>
      <c r="O269" s="70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3" t="s">
        <v>361</v>
      </c>
      <c r="AT269" s="213" t="s">
        <v>143</v>
      </c>
      <c r="AU269" s="213" t="s">
        <v>85</v>
      </c>
      <c r="AY269" s="16" t="s">
        <v>140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6" t="s">
        <v>85</v>
      </c>
      <c r="BK269" s="214">
        <f>ROUND(I269*H269,2)</f>
        <v>0</v>
      </c>
      <c r="BL269" s="16" t="s">
        <v>361</v>
      </c>
      <c r="BM269" s="213" t="s">
        <v>703</v>
      </c>
    </row>
    <row r="270" spans="1:65" s="2" customFormat="1" ht="68.25">
      <c r="A270" s="33"/>
      <c r="B270" s="34"/>
      <c r="C270" s="35"/>
      <c r="D270" s="215" t="s">
        <v>150</v>
      </c>
      <c r="E270" s="35"/>
      <c r="F270" s="216" t="s">
        <v>700</v>
      </c>
      <c r="G270" s="35"/>
      <c r="H270" s="35"/>
      <c r="I270" s="114"/>
      <c r="J270" s="35"/>
      <c r="K270" s="35"/>
      <c r="L270" s="38"/>
      <c r="M270" s="217"/>
      <c r="N270" s="218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150</v>
      </c>
      <c r="AU270" s="16" t="s">
        <v>85</v>
      </c>
    </row>
    <row r="271" spans="1:65" s="2" customFormat="1" ht="19.5">
      <c r="A271" s="33"/>
      <c r="B271" s="34"/>
      <c r="C271" s="35"/>
      <c r="D271" s="215" t="s">
        <v>199</v>
      </c>
      <c r="E271" s="35"/>
      <c r="F271" s="230" t="s">
        <v>364</v>
      </c>
      <c r="G271" s="35"/>
      <c r="H271" s="35"/>
      <c r="I271" s="114"/>
      <c r="J271" s="35"/>
      <c r="K271" s="35"/>
      <c r="L271" s="38"/>
      <c r="M271" s="217"/>
      <c r="N271" s="218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199</v>
      </c>
      <c r="AU271" s="16" t="s">
        <v>85</v>
      </c>
    </row>
    <row r="272" spans="1:65" s="13" customFormat="1" ht="11.25">
      <c r="B272" s="219"/>
      <c r="C272" s="220"/>
      <c r="D272" s="215" t="s">
        <v>157</v>
      </c>
      <c r="E272" s="221" t="s">
        <v>1</v>
      </c>
      <c r="F272" s="222" t="s">
        <v>704</v>
      </c>
      <c r="G272" s="220"/>
      <c r="H272" s="223">
        <v>4.9390000000000001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157</v>
      </c>
      <c r="AU272" s="229" t="s">
        <v>85</v>
      </c>
      <c r="AV272" s="13" t="s">
        <v>87</v>
      </c>
      <c r="AW272" s="13" t="s">
        <v>34</v>
      </c>
      <c r="AX272" s="13" t="s">
        <v>85</v>
      </c>
      <c r="AY272" s="229" t="s">
        <v>140</v>
      </c>
    </row>
    <row r="273" spans="1:65" s="2" customFormat="1" ht="33" customHeight="1">
      <c r="A273" s="33"/>
      <c r="B273" s="34"/>
      <c r="C273" s="202" t="s">
        <v>705</v>
      </c>
      <c r="D273" s="202" t="s">
        <v>143</v>
      </c>
      <c r="E273" s="203" t="s">
        <v>697</v>
      </c>
      <c r="F273" s="204" t="s">
        <v>698</v>
      </c>
      <c r="G273" s="205" t="s">
        <v>312</v>
      </c>
      <c r="H273" s="206">
        <v>46.834000000000003</v>
      </c>
      <c r="I273" s="207"/>
      <c r="J273" s="208">
        <f>ROUND(I273*H273,2)</f>
        <v>0</v>
      </c>
      <c r="K273" s="204" t="s">
        <v>147</v>
      </c>
      <c r="L273" s="38"/>
      <c r="M273" s="209" t="s">
        <v>1</v>
      </c>
      <c r="N273" s="210" t="s">
        <v>42</v>
      </c>
      <c r="O273" s="70"/>
      <c r="P273" s="211">
        <f>O273*H273</f>
        <v>0</v>
      </c>
      <c r="Q273" s="211">
        <v>0</v>
      </c>
      <c r="R273" s="211">
        <f>Q273*H273</f>
        <v>0</v>
      </c>
      <c r="S273" s="211">
        <v>0</v>
      </c>
      <c r="T273" s="21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3" t="s">
        <v>361</v>
      </c>
      <c r="AT273" s="213" t="s">
        <v>143</v>
      </c>
      <c r="AU273" s="213" t="s">
        <v>85</v>
      </c>
      <c r="AY273" s="16" t="s">
        <v>140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6" t="s">
        <v>85</v>
      </c>
      <c r="BK273" s="214">
        <f>ROUND(I273*H273,2)</f>
        <v>0</v>
      </c>
      <c r="BL273" s="16" t="s">
        <v>361</v>
      </c>
      <c r="BM273" s="213" t="s">
        <v>706</v>
      </c>
    </row>
    <row r="274" spans="1:65" s="2" customFormat="1" ht="68.25">
      <c r="A274" s="33"/>
      <c r="B274" s="34"/>
      <c r="C274" s="35"/>
      <c r="D274" s="215" t="s">
        <v>150</v>
      </c>
      <c r="E274" s="35"/>
      <c r="F274" s="216" t="s">
        <v>700</v>
      </c>
      <c r="G274" s="35"/>
      <c r="H274" s="35"/>
      <c r="I274" s="114"/>
      <c r="J274" s="35"/>
      <c r="K274" s="35"/>
      <c r="L274" s="38"/>
      <c r="M274" s="217"/>
      <c r="N274" s="218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150</v>
      </c>
      <c r="AU274" s="16" t="s">
        <v>85</v>
      </c>
    </row>
    <row r="275" spans="1:65" s="2" customFormat="1" ht="19.5">
      <c r="A275" s="33"/>
      <c r="B275" s="34"/>
      <c r="C275" s="35"/>
      <c r="D275" s="215" t="s">
        <v>199</v>
      </c>
      <c r="E275" s="35"/>
      <c r="F275" s="230" t="s">
        <v>364</v>
      </c>
      <c r="G275" s="35"/>
      <c r="H275" s="35"/>
      <c r="I275" s="114"/>
      <c r="J275" s="35"/>
      <c r="K275" s="35"/>
      <c r="L275" s="38"/>
      <c r="M275" s="217"/>
      <c r="N275" s="218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199</v>
      </c>
      <c r="AU275" s="16" t="s">
        <v>85</v>
      </c>
    </row>
    <row r="276" spans="1:65" s="13" customFormat="1" ht="11.25">
      <c r="B276" s="219"/>
      <c r="C276" s="220"/>
      <c r="D276" s="215" t="s">
        <v>157</v>
      </c>
      <c r="E276" s="221" t="s">
        <v>1</v>
      </c>
      <c r="F276" s="222" t="s">
        <v>707</v>
      </c>
      <c r="G276" s="220"/>
      <c r="H276" s="223">
        <v>46.834000000000003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157</v>
      </c>
      <c r="AU276" s="229" t="s">
        <v>85</v>
      </c>
      <c r="AV276" s="13" t="s">
        <v>87</v>
      </c>
      <c r="AW276" s="13" t="s">
        <v>34</v>
      </c>
      <c r="AX276" s="13" t="s">
        <v>85</v>
      </c>
      <c r="AY276" s="229" t="s">
        <v>140</v>
      </c>
    </row>
    <row r="277" spans="1:65" s="2" customFormat="1" ht="21.75" customHeight="1">
      <c r="A277" s="33"/>
      <c r="B277" s="34"/>
      <c r="C277" s="202" t="s">
        <v>708</v>
      </c>
      <c r="D277" s="202" t="s">
        <v>143</v>
      </c>
      <c r="E277" s="203" t="s">
        <v>709</v>
      </c>
      <c r="F277" s="204" t="s">
        <v>710</v>
      </c>
      <c r="G277" s="205" t="s">
        <v>312</v>
      </c>
      <c r="H277" s="206">
        <v>5.7619999999999996</v>
      </c>
      <c r="I277" s="207"/>
      <c r="J277" s="208">
        <f>ROUND(I277*H277,2)</f>
        <v>0</v>
      </c>
      <c r="K277" s="204" t="s">
        <v>147</v>
      </c>
      <c r="L277" s="38"/>
      <c r="M277" s="209" t="s">
        <v>1</v>
      </c>
      <c r="N277" s="210" t="s">
        <v>42</v>
      </c>
      <c r="O277" s="70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13" t="s">
        <v>361</v>
      </c>
      <c r="AT277" s="213" t="s">
        <v>143</v>
      </c>
      <c r="AU277" s="213" t="s">
        <v>85</v>
      </c>
      <c r="AY277" s="16" t="s">
        <v>140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6" t="s">
        <v>85</v>
      </c>
      <c r="BK277" s="214">
        <f>ROUND(I277*H277,2)</f>
        <v>0</v>
      </c>
      <c r="BL277" s="16" t="s">
        <v>361</v>
      </c>
      <c r="BM277" s="213" t="s">
        <v>711</v>
      </c>
    </row>
    <row r="278" spans="1:65" s="2" customFormat="1" ht="68.25">
      <c r="A278" s="33"/>
      <c r="B278" s="34"/>
      <c r="C278" s="35"/>
      <c r="D278" s="215" t="s">
        <v>150</v>
      </c>
      <c r="E278" s="35"/>
      <c r="F278" s="216" t="s">
        <v>712</v>
      </c>
      <c r="G278" s="35"/>
      <c r="H278" s="35"/>
      <c r="I278" s="114"/>
      <c r="J278" s="35"/>
      <c r="K278" s="35"/>
      <c r="L278" s="38"/>
      <c r="M278" s="217"/>
      <c r="N278" s="218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150</v>
      </c>
      <c r="AU278" s="16" t="s">
        <v>85</v>
      </c>
    </row>
    <row r="279" spans="1:65" s="2" customFormat="1" ht="19.5">
      <c r="A279" s="33"/>
      <c r="B279" s="34"/>
      <c r="C279" s="35"/>
      <c r="D279" s="215" t="s">
        <v>199</v>
      </c>
      <c r="E279" s="35"/>
      <c r="F279" s="230" t="s">
        <v>364</v>
      </c>
      <c r="G279" s="35"/>
      <c r="H279" s="35"/>
      <c r="I279" s="114"/>
      <c r="J279" s="35"/>
      <c r="K279" s="35"/>
      <c r="L279" s="38"/>
      <c r="M279" s="217"/>
      <c r="N279" s="218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199</v>
      </c>
      <c r="AU279" s="16" t="s">
        <v>85</v>
      </c>
    </row>
    <row r="280" spans="1:65" s="13" customFormat="1" ht="11.25">
      <c r="B280" s="219"/>
      <c r="C280" s="220"/>
      <c r="D280" s="215" t="s">
        <v>157</v>
      </c>
      <c r="E280" s="221" t="s">
        <v>1</v>
      </c>
      <c r="F280" s="222" t="s">
        <v>713</v>
      </c>
      <c r="G280" s="220"/>
      <c r="H280" s="223">
        <v>5.7619999999999996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157</v>
      </c>
      <c r="AU280" s="229" t="s">
        <v>85</v>
      </c>
      <c r="AV280" s="13" t="s">
        <v>87</v>
      </c>
      <c r="AW280" s="13" t="s">
        <v>34</v>
      </c>
      <c r="AX280" s="13" t="s">
        <v>85</v>
      </c>
      <c r="AY280" s="229" t="s">
        <v>140</v>
      </c>
    </row>
    <row r="281" spans="1:65" s="2" customFormat="1" ht="21.75" customHeight="1">
      <c r="A281" s="33"/>
      <c r="B281" s="34"/>
      <c r="C281" s="202" t="s">
        <v>714</v>
      </c>
      <c r="D281" s="202" t="s">
        <v>143</v>
      </c>
      <c r="E281" s="203" t="s">
        <v>709</v>
      </c>
      <c r="F281" s="204" t="s">
        <v>710</v>
      </c>
      <c r="G281" s="205" t="s">
        <v>312</v>
      </c>
      <c r="H281" s="206">
        <v>20.16</v>
      </c>
      <c r="I281" s="207"/>
      <c r="J281" s="208">
        <f>ROUND(I281*H281,2)</f>
        <v>0</v>
      </c>
      <c r="K281" s="204" t="s">
        <v>147</v>
      </c>
      <c r="L281" s="38"/>
      <c r="M281" s="209" t="s">
        <v>1</v>
      </c>
      <c r="N281" s="210" t="s">
        <v>42</v>
      </c>
      <c r="O281" s="70"/>
      <c r="P281" s="211">
        <f>O281*H281</f>
        <v>0</v>
      </c>
      <c r="Q281" s="211">
        <v>0</v>
      </c>
      <c r="R281" s="211">
        <f>Q281*H281</f>
        <v>0</v>
      </c>
      <c r="S281" s="211">
        <v>0</v>
      </c>
      <c r="T281" s="21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3" t="s">
        <v>361</v>
      </c>
      <c r="AT281" s="213" t="s">
        <v>143</v>
      </c>
      <c r="AU281" s="213" t="s">
        <v>85</v>
      </c>
      <c r="AY281" s="16" t="s">
        <v>140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6" t="s">
        <v>85</v>
      </c>
      <c r="BK281" s="214">
        <f>ROUND(I281*H281,2)</f>
        <v>0</v>
      </c>
      <c r="BL281" s="16" t="s">
        <v>361</v>
      </c>
      <c r="BM281" s="213" t="s">
        <v>715</v>
      </c>
    </row>
    <row r="282" spans="1:65" s="2" customFormat="1" ht="68.25">
      <c r="A282" s="33"/>
      <c r="B282" s="34"/>
      <c r="C282" s="35"/>
      <c r="D282" s="215" t="s">
        <v>150</v>
      </c>
      <c r="E282" s="35"/>
      <c r="F282" s="216" t="s">
        <v>712</v>
      </c>
      <c r="G282" s="35"/>
      <c r="H282" s="35"/>
      <c r="I282" s="114"/>
      <c r="J282" s="35"/>
      <c r="K282" s="35"/>
      <c r="L282" s="38"/>
      <c r="M282" s="217"/>
      <c r="N282" s="218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150</v>
      </c>
      <c r="AU282" s="16" t="s">
        <v>85</v>
      </c>
    </row>
    <row r="283" spans="1:65" s="2" customFormat="1" ht="19.5">
      <c r="A283" s="33"/>
      <c r="B283" s="34"/>
      <c r="C283" s="35"/>
      <c r="D283" s="215" t="s">
        <v>199</v>
      </c>
      <c r="E283" s="35"/>
      <c r="F283" s="230" t="s">
        <v>364</v>
      </c>
      <c r="G283" s="35"/>
      <c r="H283" s="35"/>
      <c r="I283" s="114"/>
      <c r="J283" s="35"/>
      <c r="K283" s="35"/>
      <c r="L283" s="38"/>
      <c r="M283" s="217"/>
      <c r="N283" s="218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199</v>
      </c>
      <c r="AU283" s="16" t="s">
        <v>85</v>
      </c>
    </row>
    <row r="284" spans="1:65" s="13" customFormat="1" ht="11.25">
      <c r="B284" s="219"/>
      <c r="C284" s="220"/>
      <c r="D284" s="215" t="s">
        <v>157</v>
      </c>
      <c r="E284" s="221" t="s">
        <v>1</v>
      </c>
      <c r="F284" s="222" t="s">
        <v>716</v>
      </c>
      <c r="G284" s="220"/>
      <c r="H284" s="223">
        <v>20.16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157</v>
      </c>
      <c r="AU284" s="229" t="s">
        <v>85</v>
      </c>
      <c r="AV284" s="13" t="s">
        <v>87</v>
      </c>
      <c r="AW284" s="13" t="s">
        <v>34</v>
      </c>
      <c r="AX284" s="13" t="s">
        <v>85</v>
      </c>
      <c r="AY284" s="229" t="s">
        <v>140</v>
      </c>
    </row>
    <row r="285" spans="1:65" s="2" customFormat="1" ht="21.75" customHeight="1">
      <c r="A285" s="33"/>
      <c r="B285" s="34"/>
      <c r="C285" s="202" t="s">
        <v>717</v>
      </c>
      <c r="D285" s="202" t="s">
        <v>143</v>
      </c>
      <c r="E285" s="203" t="s">
        <v>709</v>
      </c>
      <c r="F285" s="204" t="s">
        <v>710</v>
      </c>
      <c r="G285" s="205" t="s">
        <v>312</v>
      </c>
      <c r="H285" s="206">
        <v>164.58699999999999</v>
      </c>
      <c r="I285" s="207"/>
      <c r="J285" s="208">
        <f>ROUND(I285*H285,2)</f>
        <v>0</v>
      </c>
      <c r="K285" s="204" t="s">
        <v>147</v>
      </c>
      <c r="L285" s="38"/>
      <c r="M285" s="209" t="s">
        <v>1</v>
      </c>
      <c r="N285" s="210" t="s">
        <v>42</v>
      </c>
      <c r="O285" s="70"/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3" t="s">
        <v>361</v>
      </c>
      <c r="AT285" s="213" t="s">
        <v>143</v>
      </c>
      <c r="AU285" s="213" t="s">
        <v>85</v>
      </c>
      <c r="AY285" s="16" t="s">
        <v>140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6" t="s">
        <v>85</v>
      </c>
      <c r="BK285" s="214">
        <f>ROUND(I285*H285,2)</f>
        <v>0</v>
      </c>
      <c r="BL285" s="16" t="s">
        <v>361</v>
      </c>
      <c r="BM285" s="213" t="s">
        <v>718</v>
      </c>
    </row>
    <row r="286" spans="1:65" s="2" customFormat="1" ht="68.25">
      <c r="A286" s="33"/>
      <c r="B286" s="34"/>
      <c r="C286" s="35"/>
      <c r="D286" s="215" t="s">
        <v>150</v>
      </c>
      <c r="E286" s="35"/>
      <c r="F286" s="216" t="s">
        <v>712</v>
      </c>
      <c r="G286" s="35"/>
      <c r="H286" s="35"/>
      <c r="I286" s="114"/>
      <c r="J286" s="35"/>
      <c r="K286" s="35"/>
      <c r="L286" s="38"/>
      <c r="M286" s="217"/>
      <c r="N286" s="218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150</v>
      </c>
      <c r="AU286" s="16" t="s">
        <v>85</v>
      </c>
    </row>
    <row r="287" spans="1:65" s="2" customFormat="1" ht="19.5">
      <c r="A287" s="33"/>
      <c r="B287" s="34"/>
      <c r="C287" s="35"/>
      <c r="D287" s="215" t="s">
        <v>199</v>
      </c>
      <c r="E287" s="35"/>
      <c r="F287" s="230" t="s">
        <v>364</v>
      </c>
      <c r="G287" s="35"/>
      <c r="H287" s="35"/>
      <c r="I287" s="114"/>
      <c r="J287" s="35"/>
      <c r="K287" s="35"/>
      <c r="L287" s="38"/>
      <c r="M287" s="217"/>
      <c r="N287" s="218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199</v>
      </c>
      <c r="AU287" s="16" t="s">
        <v>85</v>
      </c>
    </row>
    <row r="288" spans="1:65" s="13" customFormat="1" ht="11.25">
      <c r="B288" s="219"/>
      <c r="C288" s="220"/>
      <c r="D288" s="215" t="s">
        <v>157</v>
      </c>
      <c r="E288" s="221" t="s">
        <v>1</v>
      </c>
      <c r="F288" s="222" t="s">
        <v>719</v>
      </c>
      <c r="G288" s="220"/>
      <c r="H288" s="223">
        <v>164.58699999999999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157</v>
      </c>
      <c r="AU288" s="229" t="s">
        <v>85</v>
      </c>
      <c r="AV288" s="13" t="s">
        <v>87</v>
      </c>
      <c r="AW288" s="13" t="s">
        <v>34</v>
      </c>
      <c r="AX288" s="13" t="s">
        <v>85</v>
      </c>
      <c r="AY288" s="229" t="s">
        <v>140</v>
      </c>
    </row>
    <row r="289" spans="1:65" s="2" customFormat="1" ht="21.75" customHeight="1">
      <c r="A289" s="33"/>
      <c r="B289" s="34"/>
      <c r="C289" s="202" t="s">
        <v>720</v>
      </c>
      <c r="D289" s="202" t="s">
        <v>143</v>
      </c>
      <c r="E289" s="203" t="s">
        <v>429</v>
      </c>
      <c r="F289" s="204" t="s">
        <v>430</v>
      </c>
      <c r="G289" s="205" t="s">
        <v>196</v>
      </c>
      <c r="H289" s="206">
        <v>3</v>
      </c>
      <c r="I289" s="207"/>
      <c r="J289" s="208">
        <f>ROUND(I289*H289,2)</f>
        <v>0</v>
      </c>
      <c r="K289" s="204" t="s">
        <v>147</v>
      </c>
      <c r="L289" s="38"/>
      <c r="M289" s="209" t="s">
        <v>1</v>
      </c>
      <c r="N289" s="210" t="s">
        <v>42</v>
      </c>
      <c r="O289" s="70"/>
      <c r="P289" s="211">
        <f>O289*H289</f>
        <v>0</v>
      </c>
      <c r="Q289" s="211">
        <v>0</v>
      </c>
      <c r="R289" s="211">
        <f>Q289*H289</f>
        <v>0</v>
      </c>
      <c r="S289" s="211">
        <v>0</v>
      </c>
      <c r="T289" s="21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13" t="s">
        <v>361</v>
      </c>
      <c r="AT289" s="213" t="s">
        <v>143</v>
      </c>
      <c r="AU289" s="213" t="s">
        <v>85</v>
      </c>
      <c r="AY289" s="16" t="s">
        <v>140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6" t="s">
        <v>85</v>
      </c>
      <c r="BK289" s="214">
        <f>ROUND(I289*H289,2)</f>
        <v>0</v>
      </c>
      <c r="BL289" s="16" t="s">
        <v>361</v>
      </c>
      <c r="BM289" s="213" t="s">
        <v>721</v>
      </c>
    </row>
    <row r="290" spans="1:65" s="2" customFormat="1" ht="29.25">
      <c r="A290" s="33"/>
      <c r="B290" s="34"/>
      <c r="C290" s="35"/>
      <c r="D290" s="215" t="s">
        <v>150</v>
      </c>
      <c r="E290" s="35"/>
      <c r="F290" s="216" t="s">
        <v>432</v>
      </c>
      <c r="G290" s="35"/>
      <c r="H290" s="35"/>
      <c r="I290" s="114"/>
      <c r="J290" s="35"/>
      <c r="K290" s="35"/>
      <c r="L290" s="38"/>
      <c r="M290" s="217"/>
      <c r="N290" s="218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150</v>
      </c>
      <c r="AU290" s="16" t="s">
        <v>85</v>
      </c>
    </row>
    <row r="291" spans="1:65" s="13" customFormat="1" ht="11.25">
      <c r="B291" s="219"/>
      <c r="C291" s="220"/>
      <c r="D291" s="215" t="s">
        <v>157</v>
      </c>
      <c r="E291" s="221" t="s">
        <v>1</v>
      </c>
      <c r="F291" s="222" t="s">
        <v>722</v>
      </c>
      <c r="G291" s="220"/>
      <c r="H291" s="223">
        <v>3</v>
      </c>
      <c r="I291" s="224"/>
      <c r="J291" s="220"/>
      <c r="K291" s="220"/>
      <c r="L291" s="225"/>
      <c r="M291" s="252"/>
      <c r="N291" s="253"/>
      <c r="O291" s="253"/>
      <c r="P291" s="253"/>
      <c r="Q291" s="253"/>
      <c r="R291" s="253"/>
      <c r="S291" s="253"/>
      <c r="T291" s="254"/>
      <c r="AT291" s="229" t="s">
        <v>157</v>
      </c>
      <c r="AU291" s="229" t="s">
        <v>85</v>
      </c>
      <c r="AV291" s="13" t="s">
        <v>87</v>
      </c>
      <c r="AW291" s="13" t="s">
        <v>34</v>
      </c>
      <c r="AX291" s="13" t="s">
        <v>85</v>
      </c>
      <c r="AY291" s="229" t="s">
        <v>140</v>
      </c>
    </row>
    <row r="292" spans="1:65" s="2" customFormat="1" ht="6.95" customHeight="1">
      <c r="A292" s="33"/>
      <c r="B292" s="53"/>
      <c r="C292" s="54"/>
      <c r="D292" s="54"/>
      <c r="E292" s="54"/>
      <c r="F292" s="54"/>
      <c r="G292" s="54"/>
      <c r="H292" s="54"/>
      <c r="I292" s="151"/>
      <c r="J292" s="54"/>
      <c r="K292" s="54"/>
      <c r="L292" s="38"/>
      <c r="M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</row>
  </sheetData>
  <sheetProtection algorithmName="SHA-512" hashValue="YVG5NVSdL9D5oMb9zYL9H6Vx+LoE6cppYKiCCiiQWTr60MA5q84ZKiGYJWuHsznkNmOI9FO2NVT3Nqgl0+0I/g==" saltValue="Na8RuVDfdD5CR6JGnvgFf0rRgQUconEpE7dLraSnCx6la62B64T7YY+h/csx4uYsqujp48Z8b5Drag0qcPqNzA==" spinCount="100000" sheet="1" objects="1" scenarios="1" formatColumns="0" formatRows="0" autoFilter="0"/>
  <autoFilter ref="C118:K29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723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ROUND((SUM(BE119:BE246)),  2)</f>
        <v>0</v>
      </c>
      <c r="G33" s="33"/>
      <c r="H33" s="33"/>
      <c r="I33" s="130">
        <v>0.21</v>
      </c>
      <c r="J33" s="129">
        <f>ROUND(((SUM(BE119:BE246))*I33),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ROUND((SUM(BF119:BF246)),  2)</f>
        <v>0</v>
      </c>
      <c r="G34" s="33"/>
      <c r="H34" s="33"/>
      <c r="I34" s="130">
        <v>0.15</v>
      </c>
      <c r="J34" s="129">
        <f>ROUND(((SUM(BF119:BF246))*I34),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ROUND((SUM(BG119:BG246)),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ROUND((SUM(BH119:BH246)),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ROUND((SUM(BI119:BI246)),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SO 04 - Oprava železničního přejezdu P7559 v km 58,183 na trati Olomouc - Krnov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124</v>
      </c>
      <c r="E99" s="163"/>
      <c r="F99" s="163"/>
      <c r="G99" s="163"/>
      <c r="H99" s="163"/>
      <c r="I99" s="164"/>
      <c r="J99" s="165">
        <f>J209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125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přejezdů na tratích 292,310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SO 04 - Oprava železničního přejezdu P7559 v km 58,183 na trati Olomouc - Krnov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ST Ostrava</v>
      </c>
      <c r="G113" s="35"/>
      <c r="H113" s="35"/>
      <c r="I113" s="116" t="s">
        <v>22</v>
      </c>
      <c r="J113" s="65" t="str">
        <f>IF(J12="","",J12)</f>
        <v>23. 4. 2020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126</v>
      </c>
      <c r="D118" s="177" t="s">
        <v>62</v>
      </c>
      <c r="E118" s="177" t="s">
        <v>58</v>
      </c>
      <c r="F118" s="177" t="s">
        <v>59</v>
      </c>
      <c r="G118" s="177" t="s">
        <v>127</v>
      </c>
      <c r="H118" s="177" t="s">
        <v>128</v>
      </c>
      <c r="I118" s="178" t="s">
        <v>129</v>
      </c>
      <c r="J118" s="177" t="s">
        <v>119</v>
      </c>
      <c r="K118" s="179" t="s">
        <v>130</v>
      </c>
      <c r="L118" s="180"/>
      <c r="M118" s="74" t="s">
        <v>1</v>
      </c>
      <c r="N118" s="75" t="s">
        <v>41</v>
      </c>
      <c r="O118" s="75" t="s">
        <v>131</v>
      </c>
      <c r="P118" s="75" t="s">
        <v>132</v>
      </c>
      <c r="Q118" s="75" t="s">
        <v>133</v>
      </c>
      <c r="R118" s="75" t="s">
        <v>134</v>
      </c>
      <c r="S118" s="75" t="s">
        <v>135</v>
      </c>
      <c r="T118" s="76" t="s">
        <v>136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137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P120+P209</f>
        <v>0</v>
      </c>
      <c r="Q119" s="78"/>
      <c r="R119" s="183">
        <f>R120+R209</f>
        <v>212.84582799999998</v>
      </c>
      <c r="S119" s="78"/>
      <c r="T119" s="184">
        <f>T120+T209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121</v>
      </c>
      <c r="BK119" s="185">
        <f>BK120+BK209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138</v>
      </c>
      <c r="F120" s="189" t="s">
        <v>139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212.84582799999998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140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141</v>
      </c>
      <c r="F121" s="200" t="s">
        <v>142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SUM(P122:P208)</f>
        <v>0</v>
      </c>
      <c r="Q121" s="194"/>
      <c r="R121" s="195">
        <f>SUM(R122:R208)</f>
        <v>212.84582799999998</v>
      </c>
      <c r="S121" s="194"/>
      <c r="T121" s="196">
        <f>SUM(T122:T208)</f>
        <v>0</v>
      </c>
      <c r="AR121" s="197" t="s">
        <v>85</v>
      </c>
      <c r="AT121" s="198" t="s">
        <v>76</v>
      </c>
      <c r="AU121" s="198" t="s">
        <v>85</v>
      </c>
      <c r="AY121" s="197" t="s">
        <v>140</v>
      </c>
      <c r="BK121" s="199">
        <f>SUM(BK122:BK208)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143</v>
      </c>
      <c r="E122" s="203" t="s">
        <v>144</v>
      </c>
      <c r="F122" s="204" t="s">
        <v>145</v>
      </c>
      <c r="G122" s="205" t="s">
        <v>146</v>
      </c>
      <c r="H122" s="206">
        <v>19</v>
      </c>
      <c r="I122" s="207"/>
      <c r="J122" s="208">
        <f>ROUND(I122*H122,2)</f>
        <v>0</v>
      </c>
      <c r="K122" s="204" t="s">
        <v>147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148</v>
      </c>
      <c r="AT122" s="213" t="s">
        <v>143</v>
      </c>
      <c r="AU122" s="213" t="s">
        <v>87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148</v>
      </c>
      <c r="BM122" s="213" t="s">
        <v>724</v>
      </c>
    </row>
    <row r="123" spans="1:65" s="2" customFormat="1" ht="11.25">
      <c r="A123" s="33"/>
      <c r="B123" s="34"/>
      <c r="C123" s="35"/>
      <c r="D123" s="215" t="s">
        <v>150</v>
      </c>
      <c r="E123" s="35"/>
      <c r="F123" s="216" t="s">
        <v>151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143</v>
      </c>
      <c r="E124" s="203" t="s">
        <v>152</v>
      </c>
      <c r="F124" s="204" t="s">
        <v>153</v>
      </c>
      <c r="G124" s="205" t="s">
        <v>154</v>
      </c>
      <c r="H124" s="206">
        <v>92.26</v>
      </c>
      <c r="I124" s="207"/>
      <c r="J124" s="208">
        <f>ROUND(I124*H124,2)</f>
        <v>0</v>
      </c>
      <c r="K124" s="204" t="s">
        <v>147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148</v>
      </c>
      <c r="AT124" s="213" t="s">
        <v>143</v>
      </c>
      <c r="AU124" s="213" t="s">
        <v>87</v>
      </c>
      <c r="AY124" s="16" t="s">
        <v>140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148</v>
      </c>
      <c r="BM124" s="213" t="s">
        <v>725</v>
      </c>
    </row>
    <row r="125" spans="1:65" s="2" customFormat="1" ht="19.5">
      <c r="A125" s="33"/>
      <c r="B125" s="34"/>
      <c r="C125" s="35"/>
      <c r="D125" s="215" t="s">
        <v>150</v>
      </c>
      <c r="E125" s="35"/>
      <c r="F125" s="216" t="s">
        <v>156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150</v>
      </c>
      <c r="AU125" s="16" t="s">
        <v>87</v>
      </c>
    </row>
    <row r="126" spans="1:65" s="13" customFormat="1" ht="11.25">
      <c r="B126" s="219"/>
      <c r="C126" s="220"/>
      <c r="D126" s="215" t="s">
        <v>157</v>
      </c>
      <c r="E126" s="221" t="s">
        <v>1</v>
      </c>
      <c r="F126" s="222" t="s">
        <v>726</v>
      </c>
      <c r="G126" s="220"/>
      <c r="H126" s="223">
        <v>92.26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157</v>
      </c>
      <c r="AU126" s="229" t="s">
        <v>87</v>
      </c>
      <c r="AV126" s="13" t="s">
        <v>87</v>
      </c>
      <c r="AW126" s="13" t="s">
        <v>34</v>
      </c>
      <c r="AX126" s="13" t="s">
        <v>85</v>
      </c>
      <c r="AY126" s="229" t="s">
        <v>140</v>
      </c>
    </row>
    <row r="127" spans="1:65" s="2" customFormat="1" ht="21.75" customHeight="1">
      <c r="A127" s="33"/>
      <c r="B127" s="34"/>
      <c r="C127" s="202" t="s">
        <v>159</v>
      </c>
      <c r="D127" s="202" t="s">
        <v>143</v>
      </c>
      <c r="E127" s="203" t="s">
        <v>727</v>
      </c>
      <c r="F127" s="204" t="s">
        <v>728</v>
      </c>
      <c r="G127" s="205" t="s">
        <v>146</v>
      </c>
      <c r="H127" s="206">
        <v>13.2</v>
      </c>
      <c r="I127" s="207"/>
      <c r="J127" s="208">
        <f>ROUND(I127*H127,2)</f>
        <v>0</v>
      </c>
      <c r="K127" s="204" t="s">
        <v>147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148</v>
      </c>
      <c r="AT127" s="213" t="s">
        <v>143</v>
      </c>
      <c r="AU127" s="213" t="s">
        <v>87</v>
      </c>
      <c r="AY127" s="16" t="s">
        <v>140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148</v>
      </c>
      <c r="BM127" s="213" t="s">
        <v>729</v>
      </c>
    </row>
    <row r="128" spans="1:65" s="2" customFormat="1" ht="19.5">
      <c r="A128" s="33"/>
      <c r="B128" s="34"/>
      <c r="C128" s="35"/>
      <c r="D128" s="215" t="s">
        <v>150</v>
      </c>
      <c r="E128" s="35"/>
      <c r="F128" s="216" t="s">
        <v>730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150</v>
      </c>
      <c r="AU128" s="16" t="s">
        <v>87</v>
      </c>
    </row>
    <row r="129" spans="1:65" s="2" customFormat="1" ht="21.75" customHeight="1">
      <c r="A129" s="33"/>
      <c r="B129" s="34"/>
      <c r="C129" s="202" t="s">
        <v>148</v>
      </c>
      <c r="D129" s="202" t="s">
        <v>143</v>
      </c>
      <c r="E129" s="203" t="s">
        <v>448</v>
      </c>
      <c r="F129" s="204" t="s">
        <v>449</v>
      </c>
      <c r="G129" s="205" t="s">
        <v>196</v>
      </c>
      <c r="H129" s="206">
        <v>4</v>
      </c>
      <c r="I129" s="207"/>
      <c r="J129" s="208">
        <f>ROUND(I129*H129,2)</f>
        <v>0</v>
      </c>
      <c r="K129" s="204" t="s">
        <v>147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148</v>
      </c>
      <c r="AT129" s="213" t="s">
        <v>143</v>
      </c>
      <c r="AU129" s="213" t="s">
        <v>87</v>
      </c>
      <c r="AY129" s="16" t="s">
        <v>140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148</v>
      </c>
      <c r="BM129" s="213" t="s">
        <v>731</v>
      </c>
    </row>
    <row r="130" spans="1:65" s="2" customFormat="1" ht="19.5">
      <c r="A130" s="33"/>
      <c r="B130" s="34"/>
      <c r="C130" s="35"/>
      <c r="D130" s="215" t="s">
        <v>150</v>
      </c>
      <c r="E130" s="35"/>
      <c r="F130" s="216" t="s">
        <v>451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150</v>
      </c>
      <c r="AU130" s="16" t="s">
        <v>87</v>
      </c>
    </row>
    <row r="131" spans="1:65" s="2" customFormat="1" ht="19.5">
      <c r="A131" s="33"/>
      <c r="B131" s="34"/>
      <c r="C131" s="35"/>
      <c r="D131" s="215" t="s">
        <v>199</v>
      </c>
      <c r="E131" s="35"/>
      <c r="F131" s="230" t="s">
        <v>200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199</v>
      </c>
      <c r="AU131" s="16" t="s">
        <v>87</v>
      </c>
    </row>
    <row r="132" spans="1:65" s="2" customFormat="1" ht="21.75" customHeight="1">
      <c r="A132" s="33"/>
      <c r="B132" s="34"/>
      <c r="C132" s="202" t="s">
        <v>141</v>
      </c>
      <c r="D132" s="202" t="s">
        <v>143</v>
      </c>
      <c r="E132" s="203" t="s">
        <v>732</v>
      </c>
      <c r="F132" s="204" t="s">
        <v>733</v>
      </c>
      <c r="G132" s="205" t="s">
        <v>172</v>
      </c>
      <c r="H132" s="206">
        <v>1.6E-2</v>
      </c>
      <c r="I132" s="207"/>
      <c r="J132" s="208">
        <f>ROUND(I132*H132,2)</f>
        <v>0</v>
      </c>
      <c r="K132" s="204" t="s">
        <v>147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148</v>
      </c>
      <c r="AT132" s="213" t="s">
        <v>143</v>
      </c>
      <c r="AU132" s="213" t="s">
        <v>87</v>
      </c>
      <c r="AY132" s="16" t="s">
        <v>140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0</v>
      </c>
      <c r="BL132" s="16" t="s">
        <v>148</v>
      </c>
      <c r="BM132" s="213" t="s">
        <v>734</v>
      </c>
    </row>
    <row r="133" spans="1:65" s="2" customFormat="1" ht="29.25">
      <c r="A133" s="33"/>
      <c r="B133" s="34"/>
      <c r="C133" s="35"/>
      <c r="D133" s="215" t="s">
        <v>150</v>
      </c>
      <c r="E133" s="35"/>
      <c r="F133" s="216" t="s">
        <v>735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150</v>
      </c>
      <c r="AU133" s="16" t="s">
        <v>87</v>
      </c>
    </row>
    <row r="134" spans="1:65" s="2" customFormat="1" ht="21.75" customHeight="1">
      <c r="A134" s="33"/>
      <c r="B134" s="34"/>
      <c r="C134" s="202" t="s">
        <v>176</v>
      </c>
      <c r="D134" s="202" t="s">
        <v>143</v>
      </c>
      <c r="E134" s="203" t="s">
        <v>736</v>
      </c>
      <c r="F134" s="204" t="s">
        <v>737</v>
      </c>
      <c r="G134" s="205" t="s">
        <v>146</v>
      </c>
      <c r="H134" s="206">
        <v>18</v>
      </c>
      <c r="I134" s="207"/>
      <c r="J134" s="208">
        <f>ROUND(I134*H134,2)</f>
        <v>0</v>
      </c>
      <c r="K134" s="204" t="s">
        <v>147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148</v>
      </c>
      <c r="AT134" s="213" t="s">
        <v>143</v>
      </c>
      <c r="AU134" s="213" t="s">
        <v>87</v>
      </c>
      <c r="AY134" s="16" t="s">
        <v>140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148</v>
      </c>
      <c r="BM134" s="213" t="s">
        <v>738</v>
      </c>
    </row>
    <row r="135" spans="1:65" s="2" customFormat="1" ht="39">
      <c r="A135" s="33"/>
      <c r="B135" s="34"/>
      <c r="C135" s="35"/>
      <c r="D135" s="215" t="s">
        <v>150</v>
      </c>
      <c r="E135" s="35"/>
      <c r="F135" s="216" t="s">
        <v>739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87</v>
      </c>
    </row>
    <row r="136" spans="1:65" s="2" customFormat="1" ht="19.5">
      <c r="A136" s="33"/>
      <c r="B136" s="34"/>
      <c r="C136" s="35"/>
      <c r="D136" s="215" t="s">
        <v>199</v>
      </c>
      <c r="E136" s="35"/>
      <c r="F136" s="230" t="s">
        <v>207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199</v>
      </c>
      <c r="AU136" s="16" t="s">
        <v>87</v>
      </c>
    </row>
    <row r="137" spans="1:65" s="13" customFormat="1" ht="11.25">
      <c r="B137" s="219"/>
      <c r="C137" s="220"/>
      <c r="D137" s="215" t="s">
        <v>157</v>
      </c>
      <c r="E137" s="221" t="s">
        <v>1</v>
      </c>
      <c r="F137" s="222" t="s">
        <v>740</v>
      </c>
      <c r="G137" s="220"/>
      <c r="H137" s="223">
        <v>18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157</v>
      </c>
      <c r="AU137" s="229" t="s">
        <v>87</v>
      </c>
      <c r="AV137" s="13" t="s">
        <v>87</v>
      </c>
      <c r="AW137" s="13" t="s">
        <v>34</v>
      </c>
      <c r="AX137" s="13" t="s">
        <v>85</v>
      </c>
      <c r="AY137" s="229" t="s">
        <v>140</v>
      </c>
    </row>
    <row r="138" spans="1:65" s="2" customFormat="1" ht="21.75" customHeight="1">
      <c r="A138" s="33"/>
      <c r="B138" s="34"/>
      <c r="C138" s="202" t="s">
        <v>183</v>
      </c>
      <c r="D138" s="202" t="s">
        <v>143</v>
      </c>
      <c r="E138" s="203" t="s">
        <v>177</v>
      </c>
      <c r="F138" s="204" t="s">
        <v>178</v>
      </c>
      <c r="G138" s="205" t="s">
        <v>179</v>
      </c>
      <c r="H138" s="206">
        <v>13.456</v>
      </c>
      <c r="I138" s="207"/>
      <c r="J138" s="208">
        <f>ROUND(I138*H138,2)</f>
        <v>0</v>
      </c>
      <c r="K138" s="204" t="s">
        <v>147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148</v>
      </c>
      <c r="AT138" s="213" t="s">
        <v>143</v>
      </c>
      <c r="AU138" s="213" t="s">
        <v>87</v>
      </c>
      <c r="AY138" s="16" t="s">
        <v>140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148</v>
      </c>
      <c r="BM138" s="213" t="s">
        <v>741</v>
      </c>
    </row>
    <row r="139" spans="1:65" s="2" customFormat="1" ht="29.25">
      <c r="A139" s="33"/>
      <c r="B139" s="34"/>
      <c r="C139" s="35"/>
      <c r="D139" s="215" t="s">
        <v>150</v>
      </c>
      <c r="E139" s="35"/>
      <c r="F139" s="216" t="s">
        <v>181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150</v>
      </c>
      <c r="AU139" s="16" t="s">
        <v>87</v>
      </c>
    </row>
    <row r="140" spans="1:65" s="13" customFormat="1" ht="11.25">
      <c r="B140" s="219"/>
      <c r="C140" s="220"/>
      <c r="D140" s="215" t="s">
        <v>157</v>
      </c>
      <c r="E140" s="221" t="s">
        <v>1</v>
      </c>
      <c r="F140" s="222" t="s">
        <v>742</v>
      </c>
      <c r="G140" s="220"/>
      <c r="H140" s="223">
        <v>13.456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157</v>
      </c>
      <c r="AU140" s="229" t="s">
        <v>87</v>
      </c>
      <c r="AV140" s="13" t="s">
        <v>87</v>
      </c>
      <c r="AW140" s="13" t="s">
        <v>34</v>
      </c>
      <c r="AX140" s="13" t="s">
        <v>85</v>
      </c>
      <c r="AY140" s="229" t="s">
        <v>140</v>
      </c>
    </row>
    <row r="141" spans="1:65" s="2" customFormat="1" ht="21.75" customHeight="1">
      <c r="A141" s="33"/>
      <c r="B141" s="34"/>
      <c r="C141" s="202" t="s">
        <v>188</v>
      </c>
      <c r="D141" s="202" t="s">
        <v>143</v>
      </c>
      <c r="E141" s="203" t="s">
        <v>184</v>
      </c>
      <c r="F141" s="204" t="s">
        <v>185</v>
      </c>
      <c r="G141" s="205" t="s">
        <v>179</v>
      </c>
      <c r="H141" s="206">
        <v>13.287000000000001</v>
      </c>
      <c r="I141" s="207"/>
      <c r="J141" s="208">
        <f>ROUND(I141*H141,2)</f>
        <v>0</v>
      </c>
      <c r="K141" s="204" t="s">
        <v>147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148</v>
      </c>
      <c r="AT141" s="213" t="s">
        <v>143</v>
      </c>
      <c r="AU141" s="213" t="s">
        <v>87</v>
      </c>
      <c r="AY141" s="16" t="s">
        <v>140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148</v>
      </c>
      <c r="BM141" s="213" t="s">
        <v>743</v>
      </c>
    </row>
    <row r="142" spans="1:65" s="2" customFormat="1" ht="39">
      <c r="A142" s="33"/>
      <c r="B142" s="34"/>
      <c r="C142" s="35"/>
      <c r="D142" s="215" t="s">
        <v>150</v>
      </c>
      <c r="E142" s="35"/>
      <c r="F142" s="216" t="s">
        <v>187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150</v>
      </c>
      <c r="AU142" s="16" t="s">
        <v>87</v>
      </c>
    </row>
    <row r="143" spans="1:65" s="13" customFormat="1" ht="11.25">
      <c r="B143" s="219"/>
      <c r="C143" s="220"/>
      <c r="D143" s="215" t="s">
        <v>157</v>
      </c>
      <c r="E143" s="221" t="s">
        <v>1</v>
      </c>
      <c r="F143" s="222" t="s">
        <v>744</v>
      </c>
      <c r="G143" s="220"/>
      <c r="H143" s="223">
        <v>13.287000000000001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157</v>
      </c>
      <c r="AU143" s="229" t="s">
        <v>87</v>
      </c>
      <c r="AV143" s="13" t="s">
        <v>87</v>
      </c>
      <c r="AW143" s="13" t="s">
        <v>34</v>
      </c>
      <c r="AX143" s="13" t="s">
        <v>85</v>
      </c>
      <c r="AY143" s="229" t="s">
        <v>140</v>
      </c>
    </row>
    <row r="144" spans="1:65" s="2" customFormat="1" ht="21.75" customHeight="1">
      <c r="A144" s="33"/>
      <c r="B144" s="34"/>
      <c r="C144" s="202" t="s">
        <v>193</v>
      </c>
      <c r="D144" s="202" t="s">
        <v>143</v>
      </c>
      <c r="E144" s="203" t="s">
        <v>590</v>
      </c>
      <c r="F144" s="204" t="s">
        <v>591</v>
      </c>
      <c r="G144" s="205" t="s">
        <v>172</v>
      </c>
      <c r="H144" s="206">
        <v>3.0000000000000001E-3</v>
      </c>
      <c r="I144" s="207"/>
      <c r="J144" s="208">
        <f>ROUND(I144*H144,2)</f>
        <v>0</v>
      </c>
      <c r="K144" s="204" t="s">
        <v>147</v>
      </c>
      <c r="L144" s="38"/>
      <c r="M144" s="209" t="s">
        <v>1</v>
      </c>
      <c r="N144" s="210" t="s">
        <v>42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148</v>
      </c>
      <c r="AT144" s="213" t="s">
        <v>143</v>
      </c>
      <c r="AU144" s="213" t="s">
        <v>87</v>
      </c>
      <c r="AY144" s="16" t="s">
        <v>140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85</v>
      </c>
      <c r="BK144" s="214">
        <f>ROUND(I144*H144,2)</f>
        <v>0</v>
      </c>
      <c r="BL144" s="16" t="s">
        <v>148</v>
      </c>
      <c r="BM144" s="213" t="s">
        <v>745</v>
      </c>
    </row>
    <row r="145" spans="1:65" s="2" customFormat="1" ht="29.25">
      <c r="A145" s="33"/>
      <c r="B145" s="34"/>
      <c r="C145" s="35"/>
      <c r="D145" s="215" t="s">
        <v>150</v>
      </c>
      <c r="E145" s="35"/>
      <c r="F145" s="216" t="s">
        <v>593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150</v>
      </c>
      <c r="AU145" s="16" t="s">
        <v>87</v>
      </c>
    </row>
    <row r="146" spans="1:65" s="2" customFormat="1" ht="21.75" customHeight="1">
      <c r="A146" s="33"/>
      <c r="B146" s="34"/>
      <c r="C146" s="202" t="s">
        <v>202</v>
      </c>
      <c r="D146" s="202" t="s">
        <v>143</v>
      </c>
      <c r="E146" s="203" t="s">
        <v>594</v>
      </c>
      <c r="F146" s="204" t="s">
        <v>595</v>
      </c>
      <c r="G146" s="205" t="s">
        <v>172</v>
      </c>
      <c r="H146" s="206">
        <v>1.2999999999999999E-2</v>
      </c>
      <c r="I146" s="207"/>
      <c r="J146" s="208">
        <f>ROUND(I146*H146,2)</f>
        <v>0</v>
      </c>
      <c r="K146" s="204" t="s">
        <v>147</v>
      </c>
      <c r="L146" s="38"/>
      <c r="M146" s="209" t="s">
        <v>1</v>
      </c>
      <c r="N146" s="210" t="s">
        <v>42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148</v>
      </c>
      <c r="AT146" s="213" t="s">
        <v>143</v>
      </c>
      <c r="AU146" s="213" t="s">
        <v>87</v>
      </c>
      <c r="AY146" s="16" t="s">
        <v>140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148</v>
      </c>
      <c r="BM146" s="213" t="s">
        <v>746</v>
      </c>
    </row>
    <row r="147" spans="1:65" s="2" customFormat="1" ht="29.25">
      <c r="A147" s="33"/>
      <c r="B147" s="34"/>
      <c r="C147" s="35"/>
      <c r="D147" s="215" t="s">
        <v>150</v>
      </c>
      <c r="E147" s="35"/>
      <c r="F147" s="216" t="s">
        <v>597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150</v>
      </c>
      <c r="AU147" s="16" t="s">
        <v>87</v>
      </c>
    </row>
    <row r="148" spans="1:65" s="2" customFormat="1" ht="21.75" customHeight="1">
      <c r="A148" s="33"/>
      <c r="B148" s="34"/>
      <c r="C148" s="202" t="s">
        <v>208</v>
      </c>
      <c r="D148" s="202" t="s">
        <v>143</v>
      </c>
      <c r="E148" s="203" t="s">
        <v>229</v>
      </c>
      <c r="F148" s="204" t="s">
        <v>230</v>
      </c>
      <c r="G148" s="205" t="s">
        <v>172</v>
      </c>
      <c r="H148" s="206">
        <v>1.2</v>
      </c>
      <c r="I148" s="207"/>
      <c r="J148" s="208">
        <f>ROUND(I148*H148,2)</f>
        <v>0</v>
      </c>
      <c r="K148" s="204" t="s">
        <v>147</v>
      </c>
      <c r="L148" s="38"/>
      <c r="M148" s="209" t="s">
        <v>1</v>
      </c>
      <c r="N148" s="210" t="s">
        <v>42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148</v>
      </c>
      <c r="AT148" s="213" t="s">
        <v>143</v>
      </c>
      <c r="AU148" s="213" t="s">
        <v>87</v>
      </c>
      <c r="AY148" s="16" t="s">
        <v>140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148</v>
      </c>
      <c r="BM148" s="213" t="s">
        <v>747</v>
      </c>
    </row>
    <row r="149" spans="1:65" s="2" customFormat="1" ht="39">
      <c r="A149" s="33"/>
      <c r="B149" s="34"/>
      <c r="C149" s="35"/>
      <c r="D149" s="215" t="s">
        <v>150</v>
      </c>
      <c r="E149" s="35"/>
      <c r="F149" s="216" t="s">
        <v>232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150</v>
      </c>
      <c r="AU149" s="16" t="s">
        <v>87</v>
      </c>
    </row>
    <row r="150" spans="1:65" s="2" customFormat="1" ht="19.5">
      <c r="A150" s="33"/>
      <c r="B150" s="34"/>
      <c r="C150" s="35"/>
      <c r="D150" s="215" t="s">
        <v>199</v>
      </c>
      <c r="E150" s="35"/>
      <c r="F150" s="230" t="s">
        <v>233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199</v>
      </c>
      <c r="AU150" s="16" t="s">
        <v>87</v>
      </c>
    </row>
    <row r="151" spans="1:65" s="2" customFormat="1" ht="21.75" customHeight="1">
      <c r="A151" s="33"/>
      <c r="B151" s="34"/>
      <c r="C151" s="202" t="s">
        <v>214</v>
      </c>
      <c r="D151" s="202" t="s">
        <v>143</v>
      </c>
      <c r="E151" s="203" t="s">
        <v>236</v>
      </c>
      <c r="F151" s="204" t="s">
        <v>237</v>
      </c>
      <c r="G151" s="205" t="s">
        <v>179</v>
      </c>
      <c r="H151" s="206">
        <v>35</v>
      </c>
      <c r="I151" s="207"/>
      <c r="J151" s="208">
        <f>ROUND(I151*H151,2)</f>
        <v>0</v>
      </c>
      <c r="K151" s="204" t="s">
        <v>147</v>
      </c>
      <c r="L151" s="38"/>
      <c r="M151" s="209" t="s">
        <v>1</v>
      </c>
      <c r="N151" s="210" t="s">
        <v>42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148</v>
      </c>
      <c r="AT151" s="213" t="s">
        <v>143</v>
      </c>
      <c r="AU151" s="213" t="s">
        <v>87</v>
      </c>
      <c r="AY151" s="16" t="s">
        <v>140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148</v>
      </c>
      <c r="BM151" s="213" t="s">
        <v>748</v>
      </c>
    </row>
    <row r="152" spans="1:65" s="2" customFormat="1" ht="19.5">
      <c r="A152" s="33"/>
      <c r="B152" s="34"/>
      <c r="C152" s="35"/>
      <c r="D152" s="215" t="s">
        <v>150</v>
      </c>
      <c r="E152" s="35"/>
      <c r="F152" s="216" t="s">
        <v>239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150</v>
      </c>
      <c r="AU152" s="16" t="s">
        <v>87</v>
      </c>
    </row>
    <row r="153" spans="1:65" s="2" customFormat="1" ht="21.75" customHeight="1">
      <c r="A153" s="33"/>
      <c r="B153" s="34"/>
      <c r="C153" s="202" t="s">
        <v>219</v>
      </c>
      <c r="D153" s="202" t="s">
        <v>143</v>
      </c>
      <c r="E153" s="203" t="s">
        <v>457</v>
      </c>
      <c r="F153" s="204" t="s">
        <v>458</v>
      </c>
      <c r="G153" s="205" t="s">
        <v>211</v>
      </c>
      <c r="H153" s="206">
        <v>4</v>
      </c>
      <c r="I153" s="207"/>
      <c r="J153" s="208">
        <f>ROUND(I153*H153,2)</f>
        <v>0</v>
      </c>
      <c r="K153" s="204" t="s">
        <v>147</v>
      </c>
      <c r="L153" s="38"/>
      <c r="M153" s="209" t="s">
        <v>1</v>
      </c>
      <c r="N153" s="210" t="s">
        <v>42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148</v>
      </c>
      <c r="AT153" s="213" t="s">
        <v>143</v>
      </c>
      <c r="AU153" s="213" t="s">
        <v>87</v>
      </c>
      <c r="AY153" s="16" t="s">
        <v>140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148</v>
      </c>
      <c r="BM153" s="213" t="s">
        <v>749</v>
      </c>
    </row>
    <row r="154" spans="1:65" s="2" customFormat="1" ht="39">
      <c r="A154" s="33"/>
      <c r="B154" s="34"/>
      <c r="C154" s="35"/>
      <c r="D154" s="215" t="s">
        <v>150</v>
      </c>
      <c r="E154" s="35"/>
      <c r="F154" s="216" t="s">
        <v>460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150</v>
      </c>
      <c r="AU154" s="16" t="s">
        <v>87</v>
      </c>
    </row>
    <row r="155" spans="1:65" s="2" customFormat="1" ht="21.75" customHeight="1">
      <c r="A155" s="33"/>
      <c r="B155" s="34"/>
      <c r="C155" s="202" t="s">
        <v>224</v>
      </c>
      <c r="D155" s="202" t="s">
        <v>143</v>
      </c>
      <c r="E155" s="203" t="s">
        <v>601</v>
      </c>
      <c r="F155" s="204" t="s">
        <v>602</v>
      </c>
      <c r="G155" s="205" t="s">
        <v>146</v>
      </c>
      <c r="H155" s="206">
        <v>200</v>
      </c>
      <c r="I155" s="207"/>
      <c r="J155" s="208">
        <f>ROUND(I155*H155,2)</f>
        <v>0</v>
      </c>
      <c r="K155" s="204" t="s">
        <v>147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148</v>
      </c>
      <c r="AT155" s="213" t="s">
        <v>143</v>
      </c>
      <c r="AU155" s="213" t="s">
        <v>87</v>
      </c>
      <c r="AY155" s="16" t="s">
        <v>140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148</v>
      </c>
      <c r="BM155" s="213" t="s">
        <v>750</v>
      </c>
    </row>
    <row r="156" spans="1:65" s="2" customFormat="1" ht="29.25">
      <c r="A156" s="33"/>
      <c r="B156" s="34"/>
      <c r="C156" s="35"/>
      <c r="D156" s="215" t="s">
        <v>150</v>
      </c>
      <c r="E156" s="35"/>
      <c r="F156" s="216" t="s">
        <v>604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87</v>
      </c>
    </row>
    <row r="157" spans="1:65" s="2" customFormat="1" ht="19.5">
      <c r="A157" s="33"/>
      <c r="B157" s="34"/>
      <c r="C157" s="35"/>
      <c r="D157" s="215" t="s">
        <v>199</v>
      </c>
      <c r="E157" s="35"/>
      <c r="F157" s="230" t="s">
        <v>207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199</v>
      </c>
      <c r="AU157" s="16" t="s">
        <v>87</v>
      </c>
    </row>
    <row r="158" spans="1:65" s="2" customFormat="1" ht="21.75" customHeight="1">
      <c r="A158" s="33"/>
      <c r="B158" s="34"/>
      <c r="C158" s="202" t="s">
        <v>8</v>
      </c>
      <c r="D158" s="202" t="s">
        <v>143</v>
      </c>
      <c r="E158" s="203" t="s">
        <v>605</v>
      </c>
      <c r="F158" s="204" t="s">
        <v>606</v>
      </c>
      <c r="G158" s="205" t="s">
        <v>146</v>
      </c>
      <c r="H158" s="206">
        <v>200</v>
      </c>
      <c r="I158" s="207"/>
      <c r="J158" s="208">
        <f>ROUND(I158*H158,2)</f>
        <v>0</v>
      </c>
      <c r="K158" s="204" t="s">
        <v>147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148</v>
      </c>
      <c r="AT158" s="213" t="s">
        <v>143</v>
      </c>
      <c r="AU158" s="213" t="s">
        <v>87</v>
      </c>
      <c r="AY158" s="16" t="s">
        <v>140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148</v>
      </c>
      <c r="BM158" s="213" t="s">
        <v>751</v>
      </c>
    </row>
    <row r="159" spans="1:65" s="2" customFormat="1" ht="29.25">
      <c r="A159" s="33"/>
      <c r="B159" s="34"/>
      <c r="C159" s="35"/>
      <c r="D159" s="215" t="s">
        <v>150</v>
      </c>
      <c r="E159" s="35"/>
      <c r="F159" s="216" t="s">
        <v>608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87</v>
      </c>
    </row>
    <row r="160" spans="1:65" s="2" customFormat="1" ht="19.5">
      <c r="A160" s="33"/>
      <c r="B160" s="34"/>
      <c r="C160" s="35"/>
      <c r="D160" s="215" t="s">
        <v>199</v>
      </c>
      <c r="E160" s="35"/>
      <c r="F160" s="230" t="s">
        <v>207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199</v>
      </c>
      <c r="AU160" s="16" t="s">
        <v>87</v>
      </c>
    </row>
    <row r="161" spans="1:65" s="2" customFormat="1" ht="21.75" customHeight="1">
      <c r="A161" s="33"/>
      <c r="B161" s="34"/>
      <c r="C161" s="202" t="s">
        <v>235</v>
      </c>
      <c r="D161" s="202" t="s">
        <v>143</v>
      </c>
      <c r="E161" s="203" t="s">
        <v>463</v>
      </c>
      <c r="F161" s="204" t="s">
        <v>464</v>
      </c>
      <c r="G161" s="205" t="s">
        <v>211</v>
      </c>
      <c r="H161" s="206">
        <v>2</v>
      </c>
      <c r="I161" s="207"/>
      <c r="J161" s="208">
        <f>ROUND(I161*H161,2)</f>
        <v>0</v>
      </c>
      <c r="K161" s="204" t="s">
        <v>147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148</v>
      </c>
      <c r="AT161" s="213" t="s">
        <v>143</v>
      </c>
      <c r="AU161" s="213" t="s">
        <v>87</v>
      </c>
      <c r="AY161" s="16" t="s">
        <v>140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148</v>
      </c>
      <c r="BM161" s="213" t="s">
        <v>752</v>
      </c>
    </row>
    <row r="162" spans="1:65" s="2" customFormat="1" ht="29.25">
      <c r="A162" s="33"/>
      <c r="B162" s="34"/>
      <c r="C162" s="35"/>
      <c r="D162" s="215" t="s">
        <v>150</v>
      </c>
      <c r="E162" s="35"/>
      <c r="F162" s="216" t="s">
        <v>466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150</v>
      </c>
      <c r="AU162" s="16" t="s">
        <v>87</v>
      </c>
    </row>
    <row r="163" spans="1:65" s="2" customFormat="1" ht="21.75" customHeight="1">
      <c r="A163" s="33"/>
      <c r="B163" s="34"/>
      <c r="C163" s="202" t="s">
        <v>240</v>
      </c>
      <c r="D163" s="202" t="s">
        <v>143</v>
      </c>
      <c r="E163" s="203" t="s">
        <v>253</v>
      </c>
      <c r="F163" s="204" t="s">
        <v>254</v>
      </c>
      <c r="G163" s="205" t="s">
        <v>179</v>
      </c>
      <c r="H163" s="206">
        <v>7.4249999999999998</v>
      </c>
      <c r="I163" s="207"/>
      <c r="J163" s="208">
        <f>ROUND(I163*H163,2)</f>
        <v>0</v>
      </c>
      <c r="K163" s="204" t="s">
        <v>147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148</v>
      </c>
      <c r="AT163" s="213" t="s">
        <v>143</v>
      </c>
      <c r="AU163" s="213" t="s">
        <v>87</v>
      </c>
      <c r="AY163" s="16" t="s">
        <v>140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148</v>
      </c>
      <c r="BM163" s="213" t="s">
        <v>753</v>
      </c>
    </row>
    <row r="164" spans="1:65" s="2" customFormat="1" ht="19.5">
      <c r="A164" s="33"/>
      <c r="B164" s="34"/>
      <c r="C164" s="35"/>
      <c r="D164" s="215" t="s">
        <v>150</v>
      </c>
      <c r="E164" s="35"/>
      <c r="F164" s="216" t="s">
        <v>256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87</v>
      </c>
    </row>
    <row r="165" spans="1:65" s="13" customFormat="1" ht="11.25">
      <c r="B165" s="219"/>
      <c r="C165" s="220"/>
      <c r="D165" s="215" t="s">
        <v>157</v>
      </c>
      <c r="E165" s="221" t="s">
        <v>1</v>
      </c>
      <c r="F165" s="222" t="s">
        <v>754</v>
      </c>
      <c r="G165" s="220"/>
      <c r="H165" s="223">
        <v>7.4249999999999998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157</v>
      </c>
      <c r="AU165" s="229" t="s">
        <v>87</v>
      </c>
      <c r="AV165" s="13" t="s">
        <v>87</v>
      </c>
      <c r="AW165" s="13" t="s">
        <v>34</v>
      </c>
      <c r="AX165" s="13" t="s">
        <v>85</v>
      </c>
      <c r="AY165" s="229" t="s">
        <v>140</v>
      </c>
    </row>
    <row r="166" spans="1:65" s="2" customFormat="1" ht="21.75" customHeight="1">
      <c r="A166" s="33"/>
      <c r="B166" s="34"/>
      <c r="C166" s="202" t="s">
        <v>245</v>
      </c>
      <c r="D166" s="202" t="s">
        <v>143</v>
      </c>
      <c r="E166" s="203" t="s">
        <v>612</v>
      </c>
      <c r="F166" s="204" t="s">
        <v>613</v>
      </c>
      <c r="G166" s="205" t="s">
        <v>146</v>
      </c>
      <c r="H166" s="206">
        <v>13.2</v>
      </c>
      <c r="I166" s="207"/>
      <c r="J166" s="208">
        <f>ROUND(I166*H166,2)</f>
        <v>0</v>
      </c>
      <c r="K166" s="204" t="s">
        <v>147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148</v>
      </c>
      <c r="AT166" s="213" t="s">
        <v>143</v>
      </c>
      <c r="AU166" s="213" t="s">
        <v>87</v>
      </c>
      <c r="AY166" s="16" t="s">
        <v>140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148</v>
      </c>
      <c r="BM166" s="213" t="s">
        <v>755</v>
      </c>
    </row>
    <row r="167" spans="1:65" s="2" customFormat="1" ht="19.5">
      <c r="A167" s="33"/>
      <c r="B167" s="34"/>
      <c r="C167" s="35"/>
      <c r="D167" s="215" t="s">
        <v>150</v>
      </c>
      <c r="E167" s="35"/>
      <c r="F167" s="216" t="s">
        <v>615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150</v>
      </c>
      <c r="AU167" s="16" t="s">
        <v>87</v>
      </c>
    </row>
    <row r="168" spans="1:65" s="2" customFormat="1" ht="21.75" customHeight="1">
      <c r="A168" s="33"/>
      <c r="B168" s="34"/>
      <c r="C168" s="202" t="s">
        <v>252</v>
      </c>
      <c r="D168" s="202" t="s">
        <v>143</v>
      </c>
      <c r="E168" s="203" t="s">
        <v>268</v>
      </c>
      <c r="F168" s="204" t="s">
        <v>269</v>
      </c>
      <c r="G168" s="205" t="s">
        <v>154</v>
      </c>
      <c r="H168" s="206">
        <v>78.98</v>
      </c>
      <c r="I168" s="207"/>
      <c r="J168" s="208">
        <f>ROUND(I168*H168,2)</f>
        <v>0</v>
      </c>
      <c r="K168" s="204" t="s">
        <v>147</v>
      </c>
      <c r="L168" s="38"/>
      <c r="M168" s="209" t="s">
        <v>1</v>
      </c>
      <c r="N168" s="210" t="s">
        <v>42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148</v>
      </c>
      <c r="AT168" s="213" t="s">
        <v>143</v>
      </c>
      <c r="AU168" s="213" t="s">
        <v>87</v>
      </c>
      <c r="AY168" s="16" t="s">
        <v>140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85</v>
      </c>
      <c r="BK168" s="214">
        <f>ROUND(I168*H168,2)</f>
        <v>0</v>
      </c>
      <c r="BL168" s="16" t="s">
        <v>148</v>
      </c>
      <c r="BM168" s="213" t="s">
        <v>756</v>
      </c>
    </row>
    <row r="169" spans="1:65" s="2" customFormat="1" ht="29.25">
      <c r="A169" s="33"/>
      <c r="B169" s="34"/>
      <c r="C169" s="35"/>
      <c r="D169" s="215" t="s">
        <v>150</v>
      </c>
      <c r="E169" s="35"/>
      <c r="F169" s="216" t="s">
        <v>271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150</v>
      </c>
      <c r="AU169" s="16" t="s">
        <v>87</v>
      </c>
    </row>
    <row r="170" spans="1:65" s="13" customFormat="1" ht="11.25">
      <c r="B170" s="219"/>
      <c r="C170" s="220"/>
      <c r="D170" s="215" t="s">
        <v>157</v>
      </c>
      <c r="E170" s="221" t="s">
        <v>1</v>
      </c>
      <c r="F170" s="222" t="s">
        <v>757</v>
      </c>
      <c r="G170" s="220"/>
      <c r="H170" s="223">
        <v>78.98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157</v>
      </c>
      <c r="AU170" s="229" t="s">
        <v>87</v>
      </c>
      <c r="AV170" s="13" t="s">
        <v>87</v>
      </c>
      <c r="AW170" s="13" t="s">
        <v>34</v>
      </c>
      <c r="AX170" s="13" t="s">
        <v>85</v>
      </c>
      <c r="AY170" s="229" t="s">
        <v>140</v>
      </c>
    </row>
    <row r="171" spans="1:65" s="2" customFormat="1" ht="21.75" customHeight="1">
      <c r="A171" s="33"/>
      <c r="B171" s="34"/>
      <c r="C171" s="202" t="s">
        <v>258</v>
      </c>
      <c r="D171" s="202" t="s">
        <v>143</v>
      </c>
      <c r="E171" s="203" t="s">
        <v>758</v>
      </c>
      <c r="F171" s="204" t="s">
        <v>759</v>
      </c>
      <c r="G171" s="205" t="s">
        <v>146</v>
      </c>
      <c r="H171" s="206">
        <v>10.5</v>
      </c>
      <c r="I171" s="207"/>
      <c r="J171" s="208">
        <f>ROUND(I171*H171,2)</f>
        <v>0</v>
      </c>
      <c r="K171" s="204" t="s">
        <v>147</v>
      </c>
      <c r="L171" s="38"/>
      <c r="M171" s="209" t="s">
        <v>1</v>
      </c>
      <c r="N171" s="210" t="s">
        <v>42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148</v>
      </c>
      <c r="AT171" s="213" t="s">
        <v>143</v>
      </c>
      <c r="AU171" s="213" t="s">
        <v>87</v>
      </c>
      <c r="AY171" s="16" t="s">
        <v>140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148</v>
      </c>
      <c r="BM171" s="213" t="s">
        <v>760</v>
      </c>
    </row>
    <row r="172" spans="1:65" s="2" customFormat="1" ht="29.25">
      <c r="A172" s="33"/>
      <c r="B172" s="34"/>
      <c r="C172" s="35"/>
      <c r="D172" s="215" t="s">
        <v>150</v>
      </c>
      <c r="E172" s="35"/>
      <c r="F172" s="216" t="s">
        <v>761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150</v>
      </c>
      <c r="AU172" s="16" t="s">
        <v>87</v>
      </c>
    </row>
    <row r="173" spans="1:65" s="2" customFormat="1" ht="21.75" customHeight="1">
      <c r="A173" s="33"/>
      <c r="B173" s="34"/>
      <c r="C173" s="202" t="s">
        <v>7</v>
      </c>
      <c r="D173" s="202" t="s">
        <v>143</v>
      </c>
      <c r="E173" s="203" t="s">
        <v>646</v>
      </c>
      <c r="F173" s="204" t="s">
        <v>647</v>
      </c>
      <c r="G173" s="205" t="s">
        <v>146</v>
      </c>
      <c r="H173" s="206">
        <v>21</v>
      </c>
      <c r="I173" s="207"/>
      <c r="J173" s="208">
        <f>ROUND(I173*H173,2)</f>
        <v>0</v>
      </c>
      <c r="K173" s="204" t="s">
        <v>147</v>
      </c>
      <c r="L173" s="38"/>
      <c r="M173" s="209" t="s">
        <v>1</v>
      </c>
      <c r="N173" s="210" t="s">
        <v>42</v>
      </c>
      <c r="O173" s="70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148</v>
      </c>
      <c r="AT173" s="213" t="s">
        <v>143</v>
      </c>
      <c r="AU173" s="213" t="s">
        <v>87</v>
      </c>
      <c r="AY173" s="16" t="s">
        <v>140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148</v>
      </c>
      <c r="BM173" s="213" t="s">
        <v>762</v>
      </c>
    </row>
    <row r="174" spans="1:65" s="2" customFormat="1" ht="29.25">
      <c r="A174" s="33"/>
      <c r="B174" s="34"/>
      <c r="C174" s="35"/>
      <c r="D174" s="215" t="s">
        <v>150</v>
      </c>
      <c r="E174" s="35"/>
      <c r="F174" s="216" t="s">
        <v>649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150</v>
      </c>
      <c r="AU174" s="16" t="s">
        <v>87</v>
      </c>
    </row>
    <row r="175" spans="1:65" s="2" customFormat="1" ht="16.5" customHeight="1">
      <c r="A175" s="33"/>
      <c r="B175" s="34"/>
      <c r="C175" s="231" t="s">
        <v>267</v>
      </c>
      <c r="D175" s="231" t="s">
        <v>296</v>
      </c>
      <c r="E175" s="232" t="s">
        <v>653</v>
      </c>
      <c r="F175" s="233" t="s">
        <v>654</v>
      </c>
      <c r="G175" s="234" t="s">
        <v>196</v>
      </c>
      <c r="H175" s="235">
        <v>26</v>
      </c>
      <c r="I175" s="236"/>
      <c r="J175" s="237">
        <f>ROUND(I175*H175,2)</f>
        <v>0</v>
      </c>
      <c r="K175" s="233" t="s">
        <v>1</v>
      </c>
      <c r="L175" s="238"/>
      <c r="M175" s="239" t="s">
        <v>1</v>
      </c>
      <c r="N175" s="240" t="s">
        <v>42</v>
      </c>
      <c r="O175" s="70"/>
      <c r="P175" s="211">
        <f>O175*H175</f>
        <v>0</v>
      </c>
      <c r="Q175" s="211">
        <v>0.32729999999999998</v>
      </c>
      <c r="R175" s="211">
        <f>Q175*H175</f>
        <v>8.5098000000000003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188</v>
      </c>
      <c r="AT175" s="213" t="s">
        <v>296</v>
      </c>
      <c r="AU175" s="213" t="s">
        <v>87</v>
      </c>
      <c r="AY175" s="16" t="s">
        <v>140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148</v>
      </c>
      <c r="BM175" s="213" t="s">
        <v>763</v>
      </c>
    </row>
    <row r="176" spans="1:65" s="2" customFormat="1" ht="11.25">
      <c r="A176" s="33"/>
      <c r="B176" s="34"/>
      <c r="C176" s="35"/>
      <c r="D176" s="215" t="s">
        <v>150</v>
      </c>
      <c r="E176" s="35"/>
      <c r="F176" s="216" t="s">
        <v>654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150</v>
      </c>
      <c r="AU176" s="16" t="s">
        <v>87</v>
      </c>
    </row>
    <row r="177" spans="1:65" s="2" customFormat="1" ht="21.75" customHeight="1">
      <c r="A177" s="33"/>
      <c r="B177" s="34"/>
      <c r="C177" s="231" t="s">
        <v>273</v>
      </c>
      <c r="D177" s="231" t="s">
        <v>296</v>
      </c>
      <c r="E177" s="232" t="s">
        <v>656</v>
      </c>
      <c r="F177" s="233" t="s">
        <v>657</v>
      </c>
      <c r="G177" s="234" t="s">
        <v>196</v>
      </c>
      <c r="H177" s="235">
        <v>2</v>
      </c>
      <c r="I177" s="236"/>
      <c r="J177" s="237">
        <f>ROUND(I177*H177,2)</f>
        <v>0</v>
      </c>
      <c r="K177" s="233" t="s">
        <v>147</v>
      </c>
      <c r="L177" s="238"/>
      <c r="M177" s="239" t="s">
        <v>1</v>
      </c>
      <c r="N177" s="240" t="s">
        <v>42</v>
      </c>
      <c r="O177" s="70"/>
      <c r="P177" s="211">
        <f>O177*H177</f>
        <v>0</v>
      </c>
      <c r="Q177" s="211">
        <v>1.23475</v>
      </c>
      <c r="R177" s="211">
        <f>Q177*H177</f>
        <v>2.4695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188</v>
      </c>
      <c r="AT177" s="213" t="s">
        <v>296</v>
      </c>
      <c r="AU177" s="213" t="s">
        <v>87</v>
      </c>
      <c r="AY177" s="16" t="s">
        <v>140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148</v>
      </c>
      <c r="BM177" s="213" t="s">
        <v>764</v>
      </c>
    </row>
    <row r="178" spans="1:65" s="2" customFormat="1" ht="11.25">
      <c r="A178" s="33"/>
      <c r="B178" s="34"/>
      <c r="C178" s="35"/>
      <c r="D178" s="215" t="s">
        <v>150</v>
      </c>
      <c r="E178" s="35"/>
      <c r="F178" s="216" t="s">
        <v>657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150</v>
      </c>
      <c r="AU178" s="16" t="s">
        <v>87</v>
      </c>
    </row>
    <row r="179" spans="1:65" s="2" customFormat="1" ht="21.75" customHeight="1">
      <c r="A179" s="33"/>
      <c r="B179" s="34"/>
      <c r="C179" s="231" t="s">
        <v>279</v>
      </c>
      <c r="D179" s="231" t="s">
        <v>296</v>
      </c>
      <c r="E179" s="232" t="s">
        <v>659</v>
      </c>
      <c r="F179" s="233" t="s">
        <v>660</v>
      </c>
      <c r="G179" s="234" t="s">
        <v>196</v>
      </c>
      <c r="H179" s="235">
        <v>1</v>
      </c>
      <c r="I179" s="236"/>
      <c r="J179" s="237">
        <f>ROUND(I179*H179,2)</f>
        <v>0</v>
      </c>
      <c r="K179" s="233" t="s">
        <v>147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16.946000000000002</v>
      </c>
      <c r="R179" s="211">
        <f>Q179*H179</f>
        <v>16.946000000000002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188</v>
      </c>
      <c r="AT179" s="213" t="s">
        <v>296</v>
      </c>
      <c r="AU179" s="213" t="s">
        <v>87</v>
      </c>
      <c r="AY179" s="16" t="s">
        <v>140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148</v>
      </c>
      <c r="BM179" s="213" t="s">
        <v>765</v>
      </c>
    </row>
    <row r="180" spans="1:65" s="2" customFormat="1" ht="11.25">
      <c r="A180" s="33"/>
      <c r="B180" s="34"/>
      <c r="C180" s="35"/>
      <c r="D180" s="215" t="s">
        <v>150</v>
      </c>
      <c r="E180" s="35"/>
      <c r="F180" s="216" t="s">
        <v>660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87</v>
      </c>
    </row>
    <row r="181" spans="1:65" s="2" customFormat="1" ht="21.75" customHeight="1">
      <c r="A181" s="33"/>
      <c r="B181" s="34"/>
      <c r="C181" s="231" t="s">
        <v>286</v>
      </c>
      <c r="D181" s="231" t="s">
        <v>296</v>
      </c>
      <c r="E181" s="232" t="s">
        <v>501</v>
      </c>
      <c r="F181" s="233" t="s">
        <v>502</v>
      </c>
      <c r="G181" s="234" t="s">
        <v>196</v>
      </c>
      <c r="H181" s="235">
        <v>4</v>
      </c>
      <c r="I181" s="236"/>
      <c r="J181" s="237">
        <f>ROUND(I181*H181,2)</f>
        <v>0</v>
      </c>
      <c r="K181" s="233" t="s">
        <v>147</v>
      </c>
      <c r="L181" s="238"/>
      <c r="M181" s="239" t="s">
        <v>1</v>
      </c>
      <c r="N181" s="240" t="s">
        <v>42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188</v>
      </c>
      <c r="AT181" s="213" t="s">
        <v>296</v>
      </c>
      <c r="AU181" s="213" t="s">
        <v>87</v>
      </c>
      <c r="AY181" s="16" t="s">
        <v>140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0</v>
      </c>
      <c r="BL181" s="16" t="s">
        <v>148</v>
      </c>
      <c r="BM181" s="213" t="s">
        <v>766</v>
      </c>
    </row>
    <row r="182" spans="1:65" s="2" customFormat="1" ht="11.25">
      <c r="A182" s="33"/>
      <c r="B182" s="34"/>
      <c r="C182" s="35"/>
      <c r="D182" s="215" t="s">
        <v>150</v>
      </c>
      <c r="E182" s="35"/>
      <c r="F182" s="216" t="s">
        <v>502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150</v>
      </c>
      <c r="AU182" s="16" t="s">
        <v>87</v>
      </c>
    </row>
    <row r="183" spans="1:65" s="2" customFormat="1" ht="21.75" customHeight="1">
      <c r="A183" s="33"/>
      <c r="B183" s="34"/>
      <c r="C183" s="231" t="s">
        <v>291</v>
      </c>
      <c r="D183" s="231" t="s">
        <v>296</v>
      </c>
      <c r="E183" s="232" t="s">
        <v>504</v>
      </c>
      <c r="F183" s="233" t="s">
        <v>505</v>
      </c>
      <c r="G183" s="234" t="s">
        <v>196</v>
      </c>
      <c r="H183" s="235">
        <v>20</v>
      </c>
      <c r="I183" s="236"/>
      <c r="J183" s="237">
        <f>ROUND(I183*H183,2)</f>
        <v>0</v>
      </c>
      <c r="K183" s="233" t="s">
        <v>147</v>
      </c>
      <c r="L183" s="238"/>
      <c r="M183" s="239" t="s">
        <v>1</v>
      </c>
      <c r="N183" s="240" t="s">
        <v>42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188</v>
      </c>
      <c r="AT183" s="213" t="s">
        <v>296</v>
      </c>
      <c r="AU183" s="213" t="s">
        <v>87</v>
      </c>
      <c r="AY183" s="16" t="s">
        <v>140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85</v>
      </c>
      <c r="BK183" s="214">
        <f>ROUND(I183*H183,2)</f>
        <v>0</v>
      </c>
      <c r="BL183" s="16" t="s">
        <v>148</v>
      </c>
      <c r="BM183" s="213" t="s">
        <v>767</v>
      </c>
    </row>
    <row r="184" spans="1:65" s="2" customFormat="1" ht="11.25">
      <c r="A184" s="33"/>
      <c r="B184" s="34"/>
      <c r="C184" s="35"/>
      <c r="D184" s="215" t="s">
        <v>150</v>
      </c>
      <c r="E184" s="35"/>
      <c r="F184" s="216" t="s">
        <v>505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150</v>
      </c>
      <c r="AU184" s="16" t="s">
        <v>87</v>
      </c>
    </row>
    <row r="185" spans="1:65" s="2" customFormat="1" ht="21.75" customHeight="1">
      <c r="A185" s="33"/>
      <c r="B185" s="34"/>
      <c r="C185" s="231" t="s">
        <v>295</v>
      </c>
      <c r="D185" s="231" t="s">
        <v>296</v>
      </c>
      <c r="E185" s="232" t="s">
        <v>507</v>
      </c>
      <c r="F185" s="233" t="s">
        <v>508</v>
      </c>
      <c r="G185" s="234" t="s">
        <v>196</v>
      </c>
      <c r="H185" s="235">
        <v>4</v>
      </c>
      <c r="I185" s="236"/>
      <c r="J185" s="237">
        <f>ROUND(I185*H185,2)</f>
        <v>0</v>
      </c>
      <c r="K185" s="233" t="s">
        <v>147</v>
      </c>
      <c r="L185" s="238"/>
      <c r="M185" s="239" t="s">
        <v>1</v>
      </c>
      <c r="N185" s="240" t="s">
        <v>42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188</v>
      </c>
      <c r="AT185" s="213" t="s">
        <v>296</v>
      </c>
      <c r="AU185" s="213" t="s">
        <v>87</v>
      </c>
      <c r="AY185" s="16" t="s">
        <v>140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148</v>
      </c>
      <c r="BM185" s="213" t="s">
        <v>768</v>
      </c>
    </row>
    <row r="186" spans="1:65" s="2" customFormat="1" ht="11.25">
      <c r="A186" s="33"/>
      <c r="B186" s="34"/>
      <c r="C186" s="35"/>
      <c r="D186" s="215" t="s">
        <v>150</v>
      </c>
      <c r="E186" s="35"/>
      <c r="F186" s="216" t="s">
        <v>508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87</v>
      </c>
    </row>
    <row r="187" spans="1:65" s="2" customFormat="1" ht="21.75" customHeight="1">
      <c r="A187" s="33"/>
      <c r="B187" s="34"/>
      <c r="C187" s="231" t="s">
        <v>301</v>
      </c>
      <c r="D187" s="231" t="s">
        <v>296</v>
      </c>
      <c r="E187" s="232" t="s">
        <v>769</v>
      </c>
      <c r="F187" s="233" t="s">
        <v>770</v>
      </c>
      <c r="G187" s="234" t="s">
        <v>196</v>
      </c>
      <c r="H187" s="235">
        <v>1</v>
      </c>
      <c r="I187" s="236"/>
      <c r="J187" s="237">
        <f>ROUND(I187*H187,2)</f>
        <v>0</v>
      </c>
      <c r="K187" s="233" t="s">
        <v>147</v>
      </c>
      <c r="L187" s="238"/>
      <c r="M187" s="239" t="s">
        <v>1</v>
      </c>
      <c r="N187" s="240" t="s">
        <v>42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188</v>
      </c>
      <c r="AT187" s="213" t="s">
        <v>296</v>
      </c>
      <c r="AU187" s="213" t="s">
        <v>87</v>
      </c>
      <c r="AY187" s="16" t="s">
        <v>140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85</v>
      </c>
      <c r="BK187" s="214">
        <f>ROUND(I187*H187,2)</f>
        <v>0</v>
      </c>
      <c r="BL187" s="16" t="s">
        <v>148</v>
      </c>
      <c r="BM187" s="213" t="s">
        <v>771</v>
      </c>
    </row>
    <row r="188" spans="1:65" s="2" customFormat="1" ht="11.25">
      <c r="A188" s="33"/>
      <c r="B188" s="34"/>
      <c r="C188" s="35"/>
      <c r="D188" s="215" t="s">
        <v>150</v>
      </c>
      <c r="E188" s="35"/>
      <c r="F188" s="216" t="s">
        <v>770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150</v>
      </c>
      <c r="AU188" s="16" t="s">
        <v>87</v>
      </c>
    </row>
    <row r="189" spans="1:65" s="2" customFormat="1" ht="21.75" customHeight="1">
      <c r="A189" s="33"/>
      <c r="B189" s="34"/>
      <c r="C189" s="231" t="s">
        <v>305</v>
      </c>
      <c r="D189" s="231" t="s">
        <v>296</v>
      </c>
      <c r="E189" s="232" t="s">
        <v>772</v>
      </c>
      <c r="F189" s="233" t="s">
        <v>773</v>
      </c>
      <c r="G189" s="234" t="s">
        <v>196</v>
      </c>
      <c r="H189" s="235">
        <v>1</v>
      </c>
      <c r="I189" s="236"/>
      <c r="J189" s="237">
        <f>ROUND(I189*H189,2)</f>
        <v>0</v>
      </c>
      <c r="K189" s="233" t="s">
        <v>147</v>
      </c>
      <c r="L189" s="238"/>
      <c r="M189" s="239" t="s">
        <v>1</v>
      </c>
      <c r="N189" s="240" t="s">
        <v>42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188</v>
      </c>
      <c r="AT189" s="213" t="s">
        <v>296</v>
      </c>
      <c r="AU189" s="213" t="s">
        <v>87</v>
      </c>
      <c r="AY189" s="16" t="s">
        <v>140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148</v>
      </c>
      <c r="BM189" s="213" t="s">
        <v>774</v>
      </c>
    </row>
    <row r="190" spans="1:65" s="2" customFormat="1" ht="11.25">
      <c r="A190" s="33"/>
      <c r="B190" s="34"/>
      <c r="C190" s="35"/>
      <c r="D190" s="215" t="s">
        <v>150</v>
      </c>
      <c r="E190" s="35"/>
      <c r="F190" s="216" t="s">
        <v>773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87</v>
      </c>
    </row>
    <row r="191" spans="1:65" s="2" customFormat="1" ht="21.75" customHeight="1">
      <c r="A191" s="33"/>
      <c r="B191" s="34"/>
      <c r="C191" s="231" t="s">
        <v>309</v>
      </c>
      <c r="D191" s="231" t="s">
        <v>296</v>
      </c>
      <c r="E191" s="232" t="s">
        <v>321</v>
      </c>
      <c r="F191" s="233" t="s">
        <v>322</v>
      </c>
      <c r="G191" s="234" t="s">
        <v>179</v>
      </c>
      <c r="H191" s="235">
        <v>2.2320000000000002</v>
      </c>
      <c r="I191" s="236"/>
      <c r="J191" s="237">
        <f>ROUND(I191*H191,2)</f>
        <v>0</v>
      </c>
      <c r="K191" s="233" t="s">
        <v>147</v>
      </c>
      <c r="L191" s="238"/>
      <c r="M191" s="239" t="s">
        <v>1</v>
      </c>
      <c r="N191" s="240" t="s">
        <v>42</v>
      </c>
      <c r="O191" s="70"/>
      <c r="P191" s="211">
        <f>O191*H191</f>
        <v>0</v>
      </c>
      <c r="Q191" s="211">
        <v>2.4289999999999998</v>
      </c>
      <c r="R191" s="211">
        <f>Q191*H191</f>
        <v>5.4215280000000003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188</v>
      </c>
      <c r="AT191" s="213" t="s">
        <v>296</v>
      </c>
      <c r="AU191" s="213" t="s">
        <v>87</v>
      </c>
      <c r="AY191" s="16" t="s">
        <v>140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85</v>
      </c>
      <c r="BK191" s="214">
        <f>ROUND(I191*H191,2)</f>
        <v>0</v>
      </c>
      <c r="BL191" s="16" t="s">
        <v>148</v>
      </c>
      <c r="BM191" s="213" t="s">
        <v>775</v>
      </c>
    </row>
    <row r="192" spans="1:65" s="2" customFormat="1" ht="11.25">
      <c r="A192" s="33"/>
      <c r="B192" s="34"/>
      <c r="C192" s="35"/>
      <c r="D192" s="215" t="s">
        <v>150</v>
      </c>
      <c r="E192" s="35"/>
      <c r="F192" s="216" t="s">
        <v>322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87</v>
      </c>
    </row>
    <row r="193" spans="1:65" s="13" customFormat="1" ht="11.25">
      <c r="B193" s="219"/>
      <c r="C193" s="220"/>
      <c r="D193" s="215" t="s">
        <v>157</v>
      </c>
      <c r="E193" s="221" t="s">
        <v>1</v>
      </c>
      <c r="F193" s="222" t="s">
        <v>663</v>
      </c>
      <c r="G193" s="220"/>
      <c r="H193" s="223">
        <v>2.2320000000000002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157</v>
      </c>
      <c r="AU193" s="229" t="s">
        <v>87</v>
      </c>
      <c r="AV193" s="13" t="s">
        <v>87</v>
      </c>
      <c r="AW193" s="13" t="s">
        <v>34</v>
      </c>
      <c r="AX193" s="13" t="s">
        <v>85</v>
      </c>
      <c r="AY193" s="229" t="s">
        <v>140</v>
      </c>
    </row>
    <row r="194" spans="1:65" s="2" customFormat="1" ht="21.75" customHeight="1">
      <c r="A194" s="33"/>
      <c r="B194" s="34"/>
      <c r="C194" s="231" t="s">
        <v>315</v>
      </c>
      <c r="D194" s="231" t="s">
        <v>296</v>
      </c>
      <c r="E194" s="232" t="s">
        <v>330</v>
      </c>
      <c r="F194" s="233" t="s">
        <v>331</v>
      </c>
      <c r="G194" s="234" t="s">
        <v>312</v>
      </c>
      <c r="H194" s="235">
        <v>13.269</v>
      </c>
      <c r="I194" s="236"/>
      <c r="J194" s="237">
        <f>ROUND(I194*H194,2)</f>
        <v>0</v>
      </c>
      <c r="K194" s="233" t="s">
        <v>147</v>
      </c>
      <c r="L194" s="238"/>
      <c r="M194" s="239" t="s">
        <v>1</v>
      </c>
      <c r="N194" s="240" t="s">
        <v>42</v>
      </c>
      <c r="O194" s="70"/>
      <c r="P194" s="211">
        <f>O194*H194</f>
        <v>0</v>
      </c>
      <c r="Q194" s="211">
        <v>1</v>
      </c>
      <c r="R194" s="211">
        <f>Q194*H194</f>
        <v>13.269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188</v>
      </c>
      <c r="AT194" s="213" t="s">
        <v>296</v>
      </c>
      <c r="AU194" s="213" t="s">
        <v>87</v>
      </c>
      <c r="AY194" s="16" t="s">
        <v>140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148</v>
      </c>
      <c r="BM194" s="213" t="s">
        <v>776</v>
      </c>
    </row>
    <row r="195" spans="1:65" s="2" customFormat="1" ht="11.25">
      <c r="A195" s="33"/>
      <c r="B195" s="34"/>
      <c r="C195" s="35"/>
      <c r="D195" s="215" t="s">
        <v>150</v>
      </c>
      <c r="E195" s="35"/>
      <c r="F195" s="216" t="s">
        <v>331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150</v>
      </c>
      <c r="AU195" s="16" t="s">
        <v>87</v>
      </c>
    </row>
    <row r="196" spans="1:65" s="2" customFormat="1" ht="21.75" customHeight="1">
      <c r="A196" s="33"/>
      <c r="B196" s="34"/>
      <c r="C196" s="231" t="s">
        <v>320</v>
      </c>
      <c r="D196" s="231" t="s">
        <v>296</v>
      </c>
      <c r="E196" s="232" t="s">
        <v>334</v>
      </c>
      <c r="F196" s="233" t="s">
        <v>335</v>
      </c>
      <c r="G196" s="234" t="s">
        <v>312</v>
      </c>
      <c r="H196" s="235">
        <v>13.269</v>
      </c>
      <c r="I196" s="236"/>
      <c r="J196" s="237">
        <f>ROUND(I196*H196,2)</f>
        <v>0</v>
      </c>
      <c r="K196" s="233" t="s">
        <v>147</v>
      </c>
      <c r="L196" s="238"/>
      <c r="M196" s="239" t="s">
        <v>1</v>
      </c>
      <c r="N196" s="240" t="s">
        <v>42</v>
      </c>
      <c r="O196" s="70"/>
      <c r="P196" s="211">
        <f>O196*H196</f>
        <v>0</v>
      </c>
      <c r="Q196" s="211">
        <v>1</v>
      </c>
      <c r="R196" s="211">
        <f>Q196*H196</f>
        <v>13.269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188</v>
      </c>
      <c r="AT196" s="213" t="s">
        <v>296</v>
      </c>
      <c r="AU196" s="213" t="s">
        <v>87</v>
      </c>
      <c r="AY196" s="16" t="s">
        <v>140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148</v>
      </c>
      <c r="BM196" s="213" t="s">
        <v>777</v>
      </c>
    </row>
    <row r="197" spans="1:65" s="2" customFormat="1" ht="11.25">
      <c r="A197" s="33"/>
      <c r="B197" s="34"/>
      <c r="C197" s="35"/>
      <c r="D197" s="215" t="s">
        <v>150</v>
      </c>
      <c r="E197" s="35"/>
      <c r="F197" s="216" t="s">
        <v>335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150</v>
      </c>
      <c r="AU197" s="16" t="s">
        <v>87</v>
      </c>
    </row>
    <row r="198" spans="1:65" s="2" customFormat="1" ht="21.75" customHeight="1">
      <c r="A198" s="33"/>
      <c r="B198" s="34"/>
      <c r="C198" s="231" t="s">
        <v>325</v>
      </c>
      <c r="D198" s="231" t="s">
        <v>296</v>
      </c>
      <c r="E198" s="232" t="s">
        <v>338</v>
      </c>
      <c r="F198" s="233" t="s">
        <v>339</v>
      </c>
      <c r="G198" s="234" t="s">
        <v>312</v>
      </c>
      <c r="H198" s="235">
        <v>11.372999999999999</v>
      </c>
      <c r="I198" s="236"/>
      <c r="J198" s="237">
        <f>ROUND(I198*H198,2)</f>
        <v>0</v>
      </c>
      <c r="K198" s="233" t="s">
        <v>147</v>
      </c>
      <c r="L198" s="238"/>
      <c r="M198" s="239" t="s">
        <v>1</v>
      </c>
      <c r="N198" s="240" t="s">
        <v>42</v>
      </c>
      <c r="O198" s="70"/>
      <c r="P198" s="211">
        <f>O198*H198</f>
        <v>0</v>
      </c>
      <c r="Q198" s="211">
        <v>1</v>
      </c>
      <c r="R198" s="211">
        <f>Q198*H198</f>
        <v>11.372999999999999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188</v>
      </c>
      <c r="AT198" s="213" t="s">
        <v>296</v>
      </c>
      <c r="AU198" s="213" t="s">
        <v>87</v>
      </c>
      <c r="AY198" s="16" t="s">
        <v>140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85</v>
      </c>
      <c r="BK198" s="214">
        <f>ROUND(I198*H198,2)</f>
        <v>0</v>
      </c>
      <c r="BL198" s="16" t="s">
        <v>148</v>
      </c>
      <c r="BM198" s="213" t="s">
        <v>778</v>
      </c>
    </row>
    <row r="199" spans="1:65" s="2" customFormat="1" ht="11.25">
      <c r="A199" s="33"/>
      <c r="B199" s="34"/>
      <c r="C199" s="35"/>
      <c r="D199" s="215" t="s">
        <v>150</v>
      </c>
      <c r="E199" s="35"/>
      <c r="F199" s="216" t="s">
        <v>339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150</v>
      </c>
      <c r="AU199" s="16" t="s">
        <v>87</v>
      </c>
    </row>
    <row r="200" spans="1:65" s="2" customFormat="1" ht="21.75" customHeight="1">
      <c r="A200" s="33"/>
      <c r="B200" s="34"/>
      <c r="C200" s="231" t="s">
        <v>329</v>
      </c>
      <c r="D200" s="231" t="s">
        <v>296</v>
      </c>
      <c r="E200" s="232" t="s">
        <v>342</v>
      </c>
      <c r="F200" s="233" t="s">
        <v>343</v>
      </c>
      <c r="G200" s="234" t="s">
        <v>146</v>
      </c>
      <c r="H200" s="235">
        <v>35</v>
      </c>
      <c r="I200" s="236"/>
      <c r="J200" s="237">
        <f>ROUND(I200*H200,2)</f>
        <v>0</v>
      </c>
      <c r="K200" s="233" t="s">
        <v>147</v>
      </c>
      <c r="L200" s="238"/>
      <c r="M200" s="239" t="s">
        <v>1</v>
      </c>
      <c r="N200" s="240" t="s">
        <v>42</v>
      </c>
      <c r="O200" s="70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188</v>
      </c>
      <c r="AT200" s="213" t="s">
        <v>296</v>
      </c>
      <c r="AU200" s="213" t="s">
        <v>87</v>
      </c>
      <c r="AY200" s="16" t="s">
        <v>140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148</v>
      </c>
      <c r="BM200" s="213" t="s">
        <v>779</v>
      </c>
    </row>
    <row r="201" spans="1:65" s="2" customFormat="1" ht="11.25">
      <c r="A201" s="33"/>
      <c r="B201" s="34"/>
      <c r="C201" s="35"/>
      <c r="D201" s="215" t="s">
        <v>150</v>
      </c>
      <c r="E201" s="35"/>
      <c r="F201" s="216" t="s">
        <v>343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150</v>
      </c>
      <c r="AU201" s="16" t="s">
        <v>87</v>
      </c>
    </row>
    <row r="202" spans="1:65" s="2" customFormat="1" ht="21.75" customHeight="1">
      <c r="A202" s="33"/>
      <c r="B202" s="34"/>
      <c r="C202" s="231" t="s">
        <v>333</v>
      </c>
      <c r="D202" s="231" t="s">
        <v>296</v>
      </c>
      <c r="E202" s="232" t="s">
        <v>310</v>
      </c>
      <c r="F202" s="233" t="s">
        <v>311</v>
      </c>
      <c r="G202" s="234" t="s">
        <v>312</v>
      </c>
      <c r="H202" s="235">
        <v>141.58799999999999</v>
      </c>
      <c r="I202" s="236"/>
      <c r="J202" s="237">
        <f>ROUND(I202*H202,2)</f>
        <v>0</v>
      </c>
      <c r="K202" s="233" t="s">
        <v>147</v>
      </c>
      <c r="L202" s="238"/>
      <c r="M202" s="239" t="s">
        <v>1</v>
      </c>
      <c r="N202" s="240" t="s">
        <v>42</v>
      </c>
      <c r="O202" s="70"/>
      <c r="P202" s="211">
        <f>O202*H202</f>
        <v>0</v>
      </c>
      <c r="Q202" s="211">
        <v>1</v>
      </c>
      <c r="R202" s="211">
        <f>Q202*H202</f>
        <v>141.58799999999999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188</v>
      </c>
      <c r="AT202" s="213" t="s">
        <v>296</v>
      </c>
      <c r="AU202" s="213" t="s">
        <v>87</v>
      </c>
      <c r="AY202" s="16" t="s">
        <v>140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148</v>
      </c>
      <c r="BM202" s="213" t="s">
        <v>780</v>
      </c>
    </row>
    <row r="203" spans="1:65" s="2" customFormat="1" ht="11.25">
      <c r="A203" s="33"/>
      <c r="B203" s="34"/>
      <c r="C203" s="35"/>
      <c r="D203" s="215" t="s">
        <v>150</v>
      </c>
      <c r="E203" s="35"/>
      <c r="F203" s="216" t="s">
        <v>311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150</v>
      </c>
      <c r="AU203" s="16" t="s">
        <v>87</v>
      </c>
    </row>
    <row r="204" spans="1:65" s="13" customFormat="1" ht="11.25">
      <c r="B204" s="219"/>
      <c r="C204" s="220"/>
      <c r="D204" s="215" t="s">
        <v>157</v>
      </c>
      <c r="E204" s="221" t="s">
        <v>1</v>
      </c>
      <c r="F204" s="222" t="s">
        <v>781</v>
      </c>
      <c r="G204" s="220"/>
      <c r="H204" s="223">
        <v>141.58799999999999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157</v>
      </c>
      <c r="AU204" s="229" t="s">
        <v>87</v>
      </c>
      <c r="AV204" s="13" t="s">
        <v>87</v>
      </c>
      <c r="AW204" s="13" t="s">
        <v>34</v>
      </c>
      <c r="AX204" s="13" t="s">
        <v>85</v>
      </c>
      <c r="AY204" s="229" t="s">
        <v>140</v>
      </c>
    </row>
    <row r="205" spans="1:65" s="2" customFormat="1" ht="16.5" customHeight="1">
      <c r="A205" s="33"/>
      <c r="B205" s="34"/>
      <c r="C205" s="231" t="s">
        <v>337</v>
      </c>
      <c r="D205" s="231" t="s">
        <v>296</v>
      </c>
      <c r="E205" s="232" t="s">
        <v>523</v>
      </c>
      <c r="F205" s="233" t="s">
        <v>524</v>
      </c>
      <c r="G205" s="234" t="s">
        <v>525</v>
      </c>
      <c r="H205" s="235">
        <v>9</v>
      </c>
      <c r="I205" s="236"/>
      <c r="J205" s="237">
        <f>ROUND(I205*H205,2)</f>
        <v>0</v>
      </c>
      <c r="K205" s="233" t="s">
        <v>1</v>
      </c>
      <c r="L205" s="238"/>
      <c r="M205" s="239" t="s">
        <v>1</v>
      </c>
      <c r="N205" s="240" t="s">
        <v>42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188</v>
      </c>
      <c r="AT205" s="213" t="s">
        <v>296</v>
      </c>
      <c r="AU205" s="213" t="s">
        <v>87</v>
      </c>
      <c r="AY205" s="16" t="s">
        <v>140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85</v>
      </c>
      <c r="BK205" s="214">
        <f>ROUND(I205*H205,2)</f>
        <v>0</v>
      </c>
      <c r="BL205" s="16" t="s">
        <v>148</v>
      </c>
      <c r="BM205" s="213" t="s">
        <v>782</v>
      </c>
    </row>
    <row r="206" spans="1:65" s="2" customFormat="1" ht="11.25">
      <c r="A206" s="33"/>
      <c r="B206" s="34"/>
      <c r="C206" s="35"/>
      <c r="D206" s="215" t="s">
        <v>150</v>
      </c>
      <c r="E206" s="35"/>
      <c r="F206" s="216" t="s">
        <v>527</v>
      </c>
      <c r="G206" s="35"/>
      <c r="H206" s="35"/>
      <c r="I206" s="114"/>
      <c r="J206" s="35"/>
      <c r="K206" s="35"/>
      <c r="L206" s="38"/>
      <c r="M206" s="217"/>
      <c r="N206" s="21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150</v>
      </c>
      <c r="AU206" s="16" t="s">
        <v>87</v>
      </c>
    </row>
    <row r="207" spans="1:65" s="2" customFormat="1" ht="16.5" customHeight="1">
      <c r="A207" s="33"/>
      <c r="B207" s="34"/>
      <c r="C207" s="231" t="s">
        <v>341</v>
      </c>
      <c r="D207" s="231" t="s">
        <v>296</v>
      </c>
      <c r="E207" s="232" t="s">
        <v>528</v>
      </c>
      <c r="F207" s="233" t="s">
        <v>529</v>
      </c>
      <c r="G207" s="234" t="s">
        <v>525</v>
      </c>
      <c r="H207" s="235">
        <v>0.75</v>
      </c>
      <c r="I207" s="236"/>
      <c r="J207" s="237">
        <f>ROUND(I207*H207,2)</f>
        <v>0</v>
      </c>
      <c r="K207" s="233" t="s">
        <v>1</v>
      </c>
      <c r="L207" s="238"/>
      <c r="M207" s="239" t="s">
        <v>1</v>
      </c>
      <c r="N207" s="240" t="s">
        <v>42</v>
      </c>
      <c r="O207" s="70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188</v>
      </c>
      <c r="AT207" s="213" t="s">
        <v>296</v>
      </c>
      <c r="AU207" s="213" t="s">
        <v>87</v>
      </c>
      <c r="AY207" s="16" t="s">
        <v>140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85</v>
      </c>
      <c r="BK207" s="214">
        <f>ROUND(I207*H207,2)</f>
        <v>0</v>
      </c>
      <c r="BL207" s="16" t="s">
        <v>148</v>
      </c>
      <c r="BM207" s="213" t="s">
        <v>783</v>
      </c>
    </row>
    <row r="208" spans="1:65" s="2" customFormat="1" ht="11.25">
      <c r="A208" s="33"/>
      <c r="B208" s="34"/>
      <c r="C208" s="35"/>
      <c r="D208" s="215" t="s">
        <v>150</v>
      </c>
      <c r="E208" s="35"/>
      <c r="F208" s="216" t="s">
        <v>529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150</v>
      </c>
      <c r="AU208" s="16" t="s">
        <v>87</v>
      </c>
    </row>
    <row r="209" spans="1:65" s="12" customFormat="1" ht="25.9" customHeight="1">
      <c r="B209" s="186"/>
      <c r="C209" s="187"/>
      <c r="D209" s="188" t="s">
        <v>76</v>
      </c>
      <c r="E209" s="189" t="s">
        <v>356</v>
      </c>
      <c r="F209" s="189" t="s">
        <v>357</v>
      </c>
      <c r="G209" s="187"/>
      <c r="H209" s="187"/>
      <c r="I209" s="190"/>
      <c r="J209" s="191">
        <f>BK209</f>
        <v>0</v>
      </c>
      <c r="K209" s="187"/>
      <c r="L209" s="192"/>
      <c r="M209" s="193"/>
      <c r="N209" s="194"/>
      <c r="O209" s="194"/>
      <c r="P209" s="195">
        <f>SUM(P210:P246)</f>
        <v>0</v>
      </c>
      <c r="Q209" s="194"/>
      <c r="R209" s="195">
        <f>SUM(R210:R246)</f>
        <v>0</v>
      </c>
      <c r="S209" s="194"/>
      <c r="T209" s="196">
        <f>SUM(T210:T246)</f>
        <v>0</v>
      </c>
      <c r="AR209" s="197" t="s">
        <v>148</v>
      </c>
      <c r="AT209" s="198" t="s">
        <v>76</v>
      </c>
      <c r="AU209" s="198" t="s">
        <v>77</v>
      </c>
      <c r="AY209" s="197" t="s">
        <v>140</v>
      </c>
      <c r="BK209" s="199">
        <f>SUM(BK210:BK246)</f>
        <v>0</v>
      </c>
    </row>
    <row r="210" spans="1:65" s="2" customFormat="1" ht="33" customHeight="1">
      <c r="A210" s="33"/>
      <c r="B210" s="34"/>
      <c r="C210" s="202" t="s">
        <v>345</v>
      </c>
      <c r="D210" s="202" t="s">
        <v>143</v>
      </c>
      <c r="E210" s="203" t="s">
        <v>359</v>
      </c>
      <c r="F210" s="204" t="s">
        <v>360</v>
      </c>
      <c r="G210" s="205" t="s">
        <v>312</v>
      </c>
      <c r="H210" s="206">
        <v>10.972</v>
      </c>
      <c r="I210" s="207"/>
      <c r="J210" s="208">
        <f>ROUND(I210*H210,2)</f>
        <v>0</v>
      </c>
      <c r="K210" s="204" t="s">
        <v>147</v>
      </c>
      <c r="L210" s="38"/>
      <c r="M210" s="209" t="s">
        <v>1</v>
      </c>
      <c r="N210" s="210" t="s">
        <v>42</v>
      </c>
      <c r="O210" s="70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361</v>
      </c>
      <c r="AT210" s="213" t="s">
        <v>143</v>
      </c>
      <c r="AU210" s="213" t="s">
        <v>85</v>
      </c>
      <c r="AY210" s="16" t="s">
        <v>140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85</v>
      </c>
      <c r="BK210" s="214">
        <f>ROUND(I210*H210,2)</f>
        <v>0</v>
      </c>
      <c r="BL210" s="16" t="s">
        <v>361</v>
      </c>
      <c r="BM210" s="213" t="s">
        <v>784</v>
      </c>
    </row>
    <row r="211" spans="1:65" s="2" customFormat="1" ht="68.25">
      <c r="A211" s="33"/>
      <c r="B211" s="34"/>
      <c r="C211" s="35"/>
      <c r="D211" s="215" t="s">
        <v>150</v>
      </c>
      <c r="E211" s="35"/>
      <c r="F211" s="216" t="s">
        <v>363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150</v>
      </c>
      <c r="AU211" s="16" t="s">
        <v>85</v>
      </c>
    </row>
    <row r="212" spans="1:65" s="2" customFormat="1" ht="19.5">
      <c r="A212" s="33"/>
      <c r="B212" s="34"/>
      <c r="C212" s="35"/>
      <c r="D212" s="215" t="s">
        <v>199</v>
      </c>
      <c r="E212" s="35"/>
      <c r="F212" s="230" t="s">
        <v>364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199</v>
      </c>
      <c r="AU212" s="16" t="s">
        <v>85</v>
      </c>
    </row>
    <row r="213" spans="1:65" s="13" customFormat="1" ht="11.25">
      <c r="B213" s="219"/>
      <c r="C213" s="220"/>
      <c r="D213" s="215" t="s">
        <v>157</v>
      </c>
      <c r="E213" s="221" t="s">
        <v>1</v>
      </c>
      <c r="F213" s="222" t="s">
        <v>785</v>
      </c>
      <c r="G213" s="220"/>
      <c r="H213" s="223">
        <v>10.972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157</v>
      </c>
      <c r="AU213" s="229" t="s">
        <v>85</v>
      </c>
      <c r="AV213" s="13" t="s">
        <v>87</v>
      </c>
      <c r="AW213" s="13" t="s">
        <v>34</v>
      </c>
      <c r="AX213" s="13" t="s">
        <v>77</v>
      </c>
      <c r="AY213" s="229" t="s">
        <v>140</v>
      </c>
    </row>
    <row r="214" spans="1:65" s="2" customFormat="1" ht="21.75" customHeight="1">
      <c r="A214" s="33"/>
      <c r="B214" s="34"/>
      <c r="C214" s="202" t="s">
        <v>349</v>
      </c>
      <c r="D214" s="202" t="s">
        <v>143</v>
      </c>
      <c r="E214" s="203" t="s">
        <v>367</v>
      </c>
      <c r="F214" s="204" t="s">
        <v>368</v>
      </c>
      <c r="G214" s="205" t="s">
        <v>312</v>
      </c>
      <c r="H214" s="206">
        <v>8.9999999999999993E-3</v>
      </c>
      <c r="I214" s="207"/>
      <c r="J214" s="208">
        <f>ROUND(I214*H214,2)</f>
        <v>0</v>
      </c>
      <c r="K214" s="204" t="s">
        <v>147</v>
      </c>
      <c r="L214" s="38"/>
      <c r="M214" s="209" t="s">
        <v>1</v>
      </c>
      <c r="N214" s="210" t="s">
        <v>42</v>
      </c>
      <c r="O214" s="70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3" t="s">
        <v>361</v>
      </c>
      <c r="AT214" s="213" t="s">
        <v>143</v>
      </c>
      <c r="AU214" s="213" t="s">
        <v>85</v>
      </c>
      <c r="AY214" s="16" t="s">
        <v>140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85</v>
      </c>
      <c r="BK214" s="214">
        <f>ROUND(I214*H214,2)</f>
        <v>0</v>
      </c>
      <c r="BL214" s="16" t="s">
        <v>361</v>
      </c>
      <c r="BM214" s="213" t="s">
        <v>786</v>
      </c>
    </row>
    <row r="215" spans="1:65" s="2" customFormat="1" ht="29.25">
      <c r="A215" s="33"/>
      <c r="B215" s="34"/>
      <c r="C215" s="35"/>
      <c r="D215" s="215" t="s">
        <v>150</v>
      </c>
      <c r="E215" s="35"/>
      <c r="F215" s="216" t="s">
        <v>370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150</v>
      </c>
      <c r="AU215" s="16" t="s">
        <v>85</v>
      </c>
    </row>
    <row r="216" spans="1:65" s="2" customFormat="1" ht="21.75" customHeight="1">
      <c r="A216" s="33"/>
      <c r="B216" s="34"/>
      <c r="C216" s="202" t="s">
        <v>352</v>
      </c>
      <c r="D216" s="202" t="s">
        <v>143</v>
      </c>
      <c r="E216" s="203" t="s">
        <v>372</v>
      </c>
      <c r="F216" s="204" t="s">
        <v>373</v>
      </c>
      <c r="G216" s="205" t="s">
        <v>312</v>
      </c>
      <c r="H216" s="206">
        <v>79.665000000000006</v>
      </c>
      <c r="I216" s="207"/>
      <c r="J216" s="208">
        <f>ROUND(I216*H216,2)</f>
        <v>0</v>
      </c>
      <c r="K216" s="204" t="s">
        <v>147</v>
      </c>
      <c r="L216" s="38"/>
      <c r="M216" s="209" t="s">
        <v>1</v>
      </c>
      <c r="N216" s="210" t="s">
        <v>42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361</v>
      </c>
      <c r="AT216" s="213" t="s">
        <v>143</v>
      </c>
      <c r="AU216" s="213" t="s">
        <v>85</v>
      </c>
      <c r="AY216" s="16" t="s">
        <v>140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361</v>
      </c>
      <c r="BM216" s="213" t="s">
        <v>787</v>
      </c>
    </row>
    <row r="217" spans="1:65" s="2" customFormat="1" ht="29.25">
      <c r="A217" s="33"/>
      <c r="B217" s="34"/>
      <c r="C217" s="35"/>
      <c r="D217" s="215" t="s">
        <v>150</v>
      </c>
      <c r="E217" s="35"/>
      <c r="F217" s="216" t="s">
        <v>375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150</v>
      </c>
      <c r="AU217" s="16" t="s">
        <v>85</v>
      </c>
    </row>
    <row r="218" spans="1:65" s="13" customFormat="1" ht="11.25">
      <c r="B218" s="219"/>
      <c r="C218" s="220"/>
      <c r="D218" s="215" t="s">
        <v>157</v>
      </c>
      <c r="E218" s="221" t="s">
        <v>1</v>
      </c>
      <c r="F218" s="222" t="s">
        <v>788</v>
      </c>
      <c r="G218" s="220"/>
      <c r="H218" s="223">
        <v>40.594000000000001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157</v>
      </c>
      <c r="AU218" s="229" t="s">
        <v>85</v>
      </c>
      <c r="AV218" s="13" t="s">
        <v>87</v>
      </c>
      <c r="AW218" s="13" t="s">
        <v>34</v>
      </c>
      <c r="AX218" s="13" t="s">
        <v>77</v>
      </c>
      <c r="AY218" s="229" t="s">
        <v>140</v>
      </c>
    </row>
    <row r="219" spans="1:65" s="13" customFormat="1" ht="11.25">
      <c r="B219" s="219"/>
      <c r="C219" s="220"/>
      <c r="D219" s="215" t="s">
        <v>157</v>
      </c>
      <c r="E219" s="221" t="s">
        <v>1</v>
      </c>
      <c r="F219" s="222" t="s">
        <v>789</v>
      </c>
      <c r="G219" s="220"/>
      <c r="H219" s="223">
        <v>24.221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157</v>
      </c>
      <c r="AU219" s="229" t="s">
        <v>85</v>
      </c>
      <c r="AV219" s="13" t="s">
        <v>87</v>
      </c>
      <c r="AW219" s="13" t="s">
        <v>34</v>
      </c>
      <c r="AX219" s="13" t="s">
        <v>77</v>
      </c>
      <c r="AY219" s="229" t="s">
        <v>140</v>
      </c>
    </row>
    <row r="220" spans="1:65" s="13" customFormat="1" ht="11.25">
      <c r="B220" s="219"/>
      <c r="C220" s="220"/>
      <c r="D220" s="215" t="s">
        <v>157</v>
      </c>
      <c r="E220" s="221" t="s">
        <v>1</v>
      </c>
      <c r="F220" s="222" t="s">
        <v>790</v>
      </c>
      <c r="G220" s="220"/>
      <c r="H220" s="223">
        <v>14.85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157</v>
      </c>
      <c r="AU220" s="229" t="s">
        <v>85</v>
      </c>
      <c r="AV220" s="13" t="s">
        <v>87</v>
      </c>
      <c r="AW220" s="13" t="s">
        <v>34</v>
      </c>
      <c r="AX220" s="13" t="s">
        <v>77</v>
      </c>
      <c r="AY220" s="229" t="s">
        <v>140</v>
      </c>
    </row>
    <row r="221" spans="1:65" s="14" customFormat="1" ht="11.25">
      <c r="B221" s="241"/>
      <c r="C221" s="242"/>
      <c r="D221" s="215" t="s">
        <v>157</v>
      </c>
      <c r="E221" s="243" t="s">
        <v>1</v>
      </c>
      <c r="F221" s="244" t="s">
        <v>379</v>
      </c>
      <c r="G221" s="242"/>
      <c r="H221" s="245">
        <v>79.664999999999992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AT221" s="251" t="s">
        <v>157</v>
      </c>
      <c r="AU221" s="251" t="s">
        <v>85</v>
      </c>
      <c r="AV221" s="14" t="s">
        <v>148</v>
      </c>
      <c r="AW221" s="14" t="s">
        <v>34</v>
      </c>
      <c r="AX221" s="14" t="s">
        <v>85</v>
      </c>
      <c r="AY221" s="251" t="s">
        <v>140</v>
      </c>
    </row>
    <row r="222" spans="1:65" s="2" customFormat="1" ht="21.75" customHeight="1">
      <c r="A222" s="33"/>
      <c r="B222" s="34"/>
      <c r="C222" s="202" t="s">
        <v>358</v>
      </c>
      <c r="D222" s="202" t="s">
        <v>143</v>
      </c>
      <c r="E222" s="203" t="s">
        <v>691</v>
      </c>
      <c r="F222" s="204" t="s">
        <v>692</v>
      </c>
      <c r="G222" s="205" t="s">
        <v>312</v>
      </c>
      <c r="H222" s="206">
        <v>79.674000000000007</v>
      </c>
      <c r="I222" s="207"/>
      <c r="J222" s="208">
        <f>ROUND(I222*H222,2)</f>
        <v>0</v>
      </c>
      <c r="K222" s="204" t="s">
        <v>147</v>
      </c>
      <c r="L222" s="38"/>
      <c r="M222" s="209" t="s">
        <v>1</v>
      </c>
      <c r="N222" s="210" t="s">
        <v>42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361</v>
      </c>
      <c r="AT222" s="213" t="s">
        <v>143</v>
      </c>
      <c r="AU222" s="213" t="s">
        <v>85</v>
      </c>
      <c r="AY222" s="16" t="s">
        <v>140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85</v>
      </c>
      <c r="BK222" s="214">
        <f>ROUND(I222*H222,2)</f>
        <v>0</v>
      </c>
      <c r="BL222" s="16" t="s">
        <v>361</v>
      </c>
      <c r="BM222" s="213" t="s">
        <v>791</v>
      </c>
    </row>
    <row r="223" spans="1:65" s="2" customFormat="1" ht="68.25">
      <c r="A223" s="33"/>
      <c r="B223" s="34"/>
      <c r="C223" s="35"/>
      <c r="D223" s="215" t="s">
        <v>150</v>
      </c>
      <c r="E223" s="35"/>
      <c r="F223" s="216" t="s">
        <v>694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150</v>
      </c>
      <c r="AU223" s="16" t="s">
        <v>85</v>
      </c>
    </row>
    <row r="224" spans="1:65" s="2" customFormat="1" ht="19.5">
      <c r="A224" s="33"/>
      <c r="B224" s="34"/>
      <c r="C224" s="35"/>
      <c r="D224" s="215" t="s">
        <v>199</v>
      </c>
      <c r="E224" s="35"/>
      <c r="F224" s="230" t="s">
        <v>364</v>
      </c>
      <c r="G224" s="35"/>
      <c r="H224" s="35"/>
      <c r="I224" s="114"/>
      <c r="J224" s="35"/>
      <c r="K224" s="35"/>
      <c r="L224" s="38"/>
      <c r="M224" s="217"/>
      <c r="N224" s="218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199</v>
      </c>
      <c r="AU224" s="16" t="s">
        <v>85</v>
      </c>
    </row>
    <row r="225" spans="1:65" s="13" customFormat="1" ht="11.25">
      <c r="B225" s="219"/>
      <c r="C225" s="220"/>
      <c r="D225" s="215" t="s">
        <v>157</v>
      </c>
      <c r="E225" s="221" t="s">
        <v>1</v>
      </c>
      <c r="F225" s="222" t="s">
        <v>792</v>
      </c>
      <c r="G225" s="220"/>
      <c r="H225" s="223">
        <v>79.674000000000007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157</v>
      </c>
      <c r="AU225" s="229" t="s">
        <v>85</v>
      </c>
      <c r="AV225" s="13" t="s">
        <v>87</v>
      </c>
      <c r="AW225" s="13" t="s">
        <v>34</v>
      </c>
      <c r="AX225" s="13" t="s">
        <v>85</v>
      </c>
      <c r="AY225" s="229" t="s">
        <v>140</v>
      </c>
    </row>
    <row r="226" spans="1:65" s="2" customFormat="1" ht="21.75" customHeight="1">
      <c r="A226" s="33"/>
      <c r="B226" s="34"/>
      <c r="C226" s="202" t="s">
        <v>366</v>
      </c>
      <c r="D226" s="202" t="s">
        <v>143</v>
      </c>
      <c r="E226" s="203" t="s">
        <v>399</v>
      </c>
      <c r="F226" s="204" t="s">
        <v>400</v>
      </c>
      <c r="G226" s="205" t="s">
        <v>312</v>
      </c>
      <c r="H226" s="206">
        <v>8.51</v>
      </c>
      <c r="I226" s="207"/>
      <c r="J226" s="208">
        <f>ROUND(I226*H226,2)</f>
        <v>0</v>
      </c>
      <c r="K226" s="204" t="s">
        <v>147</v>
      </c>
      <c r="L226" s="38"/>
      <c r="M226" s="209" t="s">
        <v>1</v>
      </c>
      <c r="N226" s="210" t="s">
        <v>42</v>
      </c>
      <c r="O226" s="70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361</v>
      </c>
      <c r="AT226" s="213" t="s">
        <v>143</v>
      </c>
      <c r="AU226" s="213" t="s">
        <v>85</v>
      </c>
      <c r="AY226" s="16" t="s">
        <v>140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85</v>
      </c>
      <c r="BK226" s="214">
        <f>ROUND(I226*H226,2)</f>
        <v>0</v>
      </c>
      <c r="BL226" s="16" t="s">
        <v>361</v>
      </c>
      <c r="BM226" s="213" t="s">
        <v>793</v>
      </c>
    </row>
    <row r="227" spans="1:65" s="2" customFormat="1" ht="68.25">
      <c r="A227" s="33"/>
      <c r="B227" s="34"/>
      <c r="C227" s="35"/>
      <c r="D227" s="215" t="s">
        <v>150</v>
      </c>
      <c r="E227" s="35"/>
      <c r="F227" s="216" t="s">
        <v>402</v>
      </c>
      <c r="G227" s="35"/>
      <c r="H227" s="35"/>
      <c r="I227" s="114"/>
      <c r="J227" s="35"/>
      <c r="K227" s="35"/>
      <c r="L227" s="38"/>
      <c r="M227" s="217"/>
      <c r="N227" s="21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150</v>
      </c>
      <c r="AU227" s="16" t="s">
        <v>85</v>
      </c>
    </row>
    <row r="228" spans="1:65" s="13" customFormat="1" ht="11.25">
      <c r="B228" s="219"/>
      <c r="C228" s="220"/>
      <c r="D228" s="215" t="s">
        <v>157</v>
      </c>
      <c r="E228" s="221" t="s">
        <v>1</v>
      </c>
      <c r="F228" s="222" t="s">
        <v>794</v>
      </c>
      <c r="G228" s="220"/>
      <c r="H228" s="223">
        <v>8.51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157</v>
      </c>
      <c r="AU228" s="229" t="s">
        <v>85</v>
      </c>
      <c r="AV228" s="13" t="s">
        <v>87</v>
      </c>
      <c r="AW228" s="13" t="s">
        <v>34</v>
      </c>
      <c r="AX228" s="13" t="s">
        <v>85</v>
      </c>
      <c r="AY228" s="229" t="s">
        <v>140</v>
      </c>
    </row>
    <row r="229" spans="1:65" s="2" customFormat="1" ht="21.75" customHeight="1">
      <c r="A229" s="33"/>
      <c r="B229" s="34"/>
      <c r="C229" s="202" t="s">
        <v>371</v>
      </c>
      <c r="D229" s="202" t="s">
        <v>143</v>
      </c>
      <c r="E229" s="203" t="s">
        <v>399</v>
      </c>
      <c r="F229" s="204" t="s">
        <v>400</v>
      </c>
      <c r="G229" s="205" t="s">
        <v>312</v>
      </c>
      <c r="H229" s="206">
        <v>2.4700000000000002</v>
      </c>
      <c r="I229" s="207"/>
      <c r="J229" s="208">
        <f>ROUND(I229*H229,2)</f>
        <v>0</v>
      </c>
      <c r="K229" s="204" t="s">
        <v>147</v>
      </c>
      <c r="L229" s="38"/>
      <c r="M229" s="209" t="s">
        <v>1</v>
      </c>
      <c r="N229" s="210" t="s">
        <v>42</v>
      </c>
      <c r="O229" s="70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361</v>
      </c>
      <c r="AT229" s="213" t="s">
        <v>143</v>
      </c>
      <c r="AU229" s="213" t="s">
        <v>85</v>
      </c>
      <c r="AY229" s="16" t="s">
        <v>140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85</v>
      </c>
      <c r="BK229" s="214">
        <f>ROUND(I229*H229,2)</f>
        <v>0</v>
      </c>
      <c r="BL229" s="16" t="s">
        <v>361</v>
      </c>
      <c r="BM229" s="213" t="s">
        <v>795</v>
      </c>
    </row>
    <row r="230" spans="1:65" s="2" customFormat="1" ht="68.25">
      <c r="A230" s="33"/>
      <c r="B230" s="34"/>
      <c r="C230" s="35"/>
      <c r="D230" s="215" t="s">
        <v>150</v>
      </c>
      <c r="E230" s="35"/>
      <c r="F230" s="216" t="s">
        <v>402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150</v>
      </c>
      <c r="AU230" s="16" t="s">
        <v>85</v>
      </c>
    </row>
    <row r="231" spans="1:65" s="13" customFormat="1" ht="11.25">
      <c r="B231" s="219"/>
      <c r="C231" s="220"/>
      <c r="D231" s="215" t="s">
        <v>157</v>
      </c>
      <c r="E231" s="221" t="s">
        <v>1</v>
      </c>
      <c r="F231" s="222" t="s">
        <v>796</v>
      </c>
      <c r="G231" s="220"/>
      <c r="H231" s="223">
        <v>2.4700000000000002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157</v>
      </c>
      <c r="AU231" s="229" t="s">
        <v>85</v>
      </c>
      <c r="AV231" s="13" t="s">
        <v>87</v>
      </c>
      <c r="AW231" s="13" t="s">
        <v>34</v>
      </c>
      <c r="AX231" s="13" t="s">
        <v>85</v>
      </c>
      <c r="AY231" s="229" t="s">
        <v>140</v>
      </c>
    </row>
    <row r="232" spans="1:65" s="2" customFormat="1" ht="21.75" customHeight="1">
      <c r="A232" s="33"/>
      <c r="B232" s="34"/>
      <c r="C232" s="202" t="s">
        <v>380</v>
      </c>
      <c r="D232" s="202" t="s">
        <v>143</v>
      </c>
      <c r="E232" s="203" t="s">
        <v>399</v>
      </c>
      <c r="F232" s="204" t="s">
        <v>400</v>
      </c>
      <c r="G232" s="205" t="s">
        <v>312</v>
      </c>
      <c r="H232" s="206">
        <v>16.946000000000002</v>
      </c>
      <c r="I232" s="207"/>
      <c r="J232" s="208">
        <f>ROUND(I232*H232,2)</f>
        <v>0</v>
      </c>
      <c r="K232" s="204" t="s">
        <v>147</v>
      </c>
      <c r="L232" s="38"/>
      <c r="M232" s="209" t="s">
        <v>1</v>
      </c>
      <c r="N232" s="210" t="s">
        <v>42</v>
      </c>
      <c r="O232" s="70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361</v>
      </c>
      <c r="AT232" s="213" t="s">
        <v>143</v>
      </c>
      <c r="AU232" s="213" t="s">
        <v>85</v>
      </c>
      <c r="AY232" s="16" t="s">
        <v>140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85</v>
      </c>
      <c r="BK232" s="214">
        <f>ROUND(I232*H232,2)</f>
        <v>0</v>
      </c>
      <c r="BL232" s="16" t="s">
        <v>361</v>
      </c>
      <c r="BM232" s="213" t="s">
        <v>797</v>
      </c>
    </row>
    <row r="233" spans="1:65" s="2" customFormat="1" ht="68.25">
      <c r="A233" s="33"/>
      <c r="B233" s="34"/>
      <c r="C233" s="35"/>
      <c r="D233" s="215" t="s">
        <v>150</v>
      </c>
      <c r="E233" s="35"/>
      <c r="F233" s="216" t="s">
        <v>402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150</v>
      </c>
      <c r="AU233" s="16" t="s">
        <v>85</v>
      </c>
    </row>
    <row r="234" spans="1:65" s="13" customFormat="1" ht="11.25">
      <c r="B234" s="219"/>
      <c r="C234" s="220"/>
      <c r="D234" s="215" t="s">
        <v>157</v>
      </c>
      <c r="E234" s="221" t="s">
        <v>1</v>
      </c>
      <c r="F234" s="222" t="s">
        <v>798</v>
      </c>
      <c r="G234" s="220"/>
      <c r="H234" s="223">
        <v>16.946000000000002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157</v>
      </c>
      <c r="AU234" s="229" t="s">
        <v>85</v>
      </c>
      <c r="AV234" s="13" t="s">
        <v>87</v>
      </c>
      <c r="AW234" s="13" t="s">
        <v>34</v>
      </c>
      <c r="AX234" s="13" t="s">
        <v>85</v>
      </c>
      <c r="AY234" s="229" t="s">
        <v>140</v>
      </c>
    </row>
    <row r="235" spans="1:65" s="2" customFormat="1" ht="21.75" customHeight="1">
      <c r="A235" s="33"/>
      <c r="B235" s="34"/>
      <c r="C235" s="202" t="s">
        <v>386</v>
      </c>
      <c r="D235" s="202" t="s">
        <v>143</v>
      </c>
      <c r="E235" s="203" t="s">
        <v>417</v>
      </c>
      <c r="F235" s="204" t="s">
        <v>418</v>
      </c>
      <c r="G235" s="205" t="s">
        <v>312</v>
      </c>
      <c r="H235" s="206">
        <v>5.4219999999999997</v>
      </c>
      <c r="I235" s="207"/>
      <c r="J235" s="208">
        <f>ROUND(I235*H235,2)</f>
        <v>0</v>
      </c>
      <c r="K235" s="204" t="s">
        <v>147</v>
      </c>
      <c r="L235" s="38"/>
      <c r="M235" s="209" t="s">
        <v>1</v>
      </c>
      <c r="N235" s="210" t="s">
        <v>42</v>
      </c>
      <c r="O235" s="70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3" t="s">
        <v>361</v>
      </c>
      <c r="AT235" s="213" t="s">
        <v>143</v>
      </c>
      <c r="AU235" s="213" t="s">
        <v>85</v>
      </c>
      <c r="AY235" s="16" t="s">
        <v>140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6" t="s">
        <v>85</v>
      </c>
      <c r="BK235" s="214">
        <f>ROUND(I235*H235,2)</f>
        <v>0</v>
      </c>
      <c r="BL235" s="16" t="s">
        <v>361</v>
      </c>
      <c r="BM235" s="213" t="s">
        <v>799</v>
      </c>
    </row>
    <row r="236" spans="1:65" s="2" customFormat="1" ht="68.25">
      <c r="A236" s="33"/>
      <c r="B236" s="34"/>
      <c r="C236" s="35"/>
      <c r="D236" s="215" t="s">
        <v>150</v>
      </c>
      <c r="E236" s="35"/>
      <c r="F236" s="216" t="s">
        <v>420</v>
      </c>
      <c r="G236" s="35"/>
      <c r="H236" s="35"/>
      <c r="I236" s="114"/>
      <c r="J236" s="35"/>
      <c r="K236" s="35"/>
      <c r="L236" s="38"/>
      <c r="M236" s="217"/>
      <c r="N236" s="218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150</v>
      </c>
      <c r="AU236" s="16" t="s">
        <v>85</v>
      </c>
    </row>
    <row r="237" spans="1:65" s="13" customFormat="1" ht="11.25">
      <c r="B237" s="219"/>
      <c r="C237" s="220"/>
      <c r="D237" s="215" t="s">
        <v>157</v>
      </c>
      <c r="E237" s="221" t="s">
        <v>1</v>
      </c>
      <c r="F237" s="222" t="s">
        <v>800</v>
      </c>
      <c r="G237" s="220"/>
      <c r="H237" s="223">
        <v>5.4219999999999997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157</v>
      </c>
      <c r="AU237" s="229" t="s">
        <v>85</v>
      </c>
      <c r="AV237" s="13" t="s">
        <v>87</v>
      </c>
      <c r="AW237" s="13" t="s">
        <v>34</v>
      </c>
      <c r="AX237" s="13" t="s">
        <v>85</v>
      </c>
      <c r="AY237" s="229" t="s">
        <v>140</v>
      </c>
    </row>
    <row r="238" spans="1:65" s="2" customFormat="1" ht="21.75" customHeight="1">
      <c r="A238" s="33"/>
      <c r="B238" s="34"/>
      <c r="C238" s="202" t="s">
        <v>392</v>
      </c>
      <c r="D238" s="202" t="s">
        <v>143</v>
      </c>
      <c r="E238" s="203" t="s">
        <v>417</v>
      </c>
      <c r="F238" s="204" t="s">
        <v>418</v>
      </c>
      <c r="G238" s="205" t="s">
        <v>312</v>
      </c>
      <c r="H238" s="206">
        <v>37.909999999999997</v>
      </c>
      <c r="I238" s="207"/>
      <c r="J238" s="208">
        <f>ROUND(I238*H238,2)</f>
        <v>0</v>
      </c>
      <c r="K238" s="204" t="s">
        <v>147</v>
      </c>
      <c r="L238" s="38"/>
      <c r="M238" s="209" t="s">
        <v>1</v>
      </c>
      <c r="N238" s="210" t="s">
        <v>42</v>
      </c>
      <c r="O238" s="70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3" t="s">
        <v>361</v>
      </c>
      <c r="AT238" s="213" t="s">
        <v>143</v>
      </c>
      <c r="AU238" s="213" t="s">
        <v>85</v>
      </c>
      <c r="AY238" s="16" t="s">
        <v>140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6" t="s">
        <v>85</v>
      </c>
      <c r="BK238" s="214">
        <f>ROUND(I238*H238,2)</f>
        <v>0</v>
      </c>
      <c r="BL238" s="16" t="s">
        <v>361</v>
      </c>
      <c r="BM238" s="213" t="s">
        <v>801</v>
      </c>
    </row>
    <row r="239" spans="1:65" s="2" customFormat="1" ht="68.25">
      <c r="A239" s="33"/>
      <c r="B239" s="34"/>
      <c r="C239" s="35"/>
      <c r="D239" s="215" t="s">
        <v>150</v>
      </c>
      <c r="E239" s="35"/>
      <c r="F239" s="216" t="s">
        <v>420</v>
      </c>
      <c r="G239" s="35"/>
      <c r="H239" s="35"/>
      <c r="I239" s="114"/>
      <c r="J239" s="35"/>
      <c r="K239" s="35"/>
      <c r="L239" s="38"/>
      <c r="M239" s="217"/>
      <c r="N239" s="218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150</v>
      </c>
      <c r="AU239" s="16" t="s">
        <v>85</v>
      </c>
    </row>
    <row r="240" spans="1:65" s="13" customFormat="1" ht="11.25">
      <c r="B240" s="219"/>
      <c r="C240" s="220"/>
      <c r="D240" s="215" t="s">
        <v>157</v>
      </c>
      <c r="E240" s="221" t="s">
        <v>1</v>
      </c>
      <c r="F240" s="222" t="s">
        <v>802</v>
      </c>
      <c r="G240" s="220"/>
      <c r="H240" s="223">
        <v>37.909999999999997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157</v>
      </c>
      <c r="AU240" s="229" t="s">
        <v>85</v>
      </c>
      <c r="AV240" s="13" t="s">
        <v>87</v>
      </c>
      <c r="AW240" s="13" t="s">
        <v>34</v>
      </c>
      <c r="AX240" s="13" t="s">
        <v>85</v>
      </c>
      <c r="AY240" s="229" t="s">
        <v>140</v>
      </c>
    </row>
    <row r="241" spans="1:65" s="2" customFormat="1" ht="21.75" customHeight="1">
      <c r="A241" s="33"/>
      <c r="B241" s="34"/>
      <c r="C241" s="202" t="s">
        <v>398</v>
      </c>
      <c r="D241" s="202" t="s">
        <v>143</v>
      </c>
      <c r="E241" s="203" t="s">
        <v>417</v>
      </c>
      <c r="F241" s="204" t="s">
        <v>418</v>
      </c>
      <c r="G241" s="205" t="s">
        <v>312</v>
      </c>
      <c r="H241" s="206">
        <v>141.58799999999999</v>
      </c>
      <c r="I241" s="207"/>
      <c r="J241" s="208">
        <f>ROUND(I241*H241,2)</f>
        <v>0</v>
      </c>
      <c r="K241" s="204" t="s">
        <v>147</v>
      </c>
      <c r="L241" s="38"/>
      <c r="M241" s="209" t="s">
        <v>1</v>
      </c>
      <c r="N241" s="210" t="s">
        <v>42</v>
      </c>
      <c r="O241" s="70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3" t="s">
        <v>361</v>
      </c>
      <c r="AT241" s="213" t="s">
        <v>143</v>
      </c>
      <c r="AU241" s="213" t="s">
        <v>85</v>
      </c>
      <c r="AY241" s="16" t="s">
        <v>140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6" t="s">
        <v>85</v>
      </c>
      <c r="BK241" s="214">
        <f>ROUND(I241*H241,2)</f>
        <v>0</v>
      </c>
      <c r="BL241" s="16" t="s">
        <v>361</v>
      </c>
      <c r="BM241" s="213" t="s">
        <v>803</v>
      </c>
    </row>
    <row r="242" spans="1:65" s="2" customFormat="1" ht="68.25">
      <c r="A242" s="33"/>
      <c r="B242" s="34"/>
      <c r="C242" s="35"/>
      <c r="D242" s="215" t="s">
        <v>150</v>
      </c>
      <c r="E242" s="35"/>
      <c r="F242" s="216" t="s">
        <v>420</v>
      </c>
      <c r="G242" s="35"/>
      <c r="H242" s="35"/>
      <c r="I242" s="114"/>
      <c r="J242" s="35"/>
      <c r="K242" s="35"/>
      <c r="L242" s="38"/>
      <c r="M242" s="217"/>
      <c r="N242" s="218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150</v>
      </c>
      <c r="AU242" s="16" t="s">
        <v>85</v>
      </c>
    </row>
    <row r="243" spans="1:65" s="13" customFormat="1" ht="11.25">
      <c r="B243" s="219"/>
      <c r="C243" s="220"/>
      <c r="D243" s="215" t="s">
        <v>157</v>
      </c>
      <c r="E243" s="221" t="s">
        <v>1</v>
      </c>
      <c r="F243" s="222" t="s">
        <v>804</v>
      </c>
      <c r="G243" s="220"/>
      <c r="H243" s="223">
        <v>141.58799999999999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157</v>
      </c>
      <c r="AU243" s="229" t="s">
        <v>85</v>
      </c>
      <c r="AV243" s="13" t="s">
        <v>87</v>
      </c>
      <c r="AW243" s="13" t="s">
        <v>34</v>
      </c>
      <c r="AX243" s="13" t="s">
        <v>85</v>
      </c>
      <c r="AY243" s="229" t="s">
        <v>140</v>
      </c>
    </row>
    <row r="244" spans="1:65" s="2" customFormat="1" ht="21.75" customHeight="1">
      <c r="A244" s="33"/>
      <c r="B244" s="34"/>
      <c r="C244" s="202" t="s">
        <v>404</v>
      </c>
      <c r="D244" s="202" t="s">
        <v>143</v>
      </c>
      <c r="E244" s="203" t="s">
        <v>429</v>
      </c>
      <c r="F244" s="204" t="s">
        <v>430</v>
      </c>
      <c r="G244" s="205" t="s">
        <v>196</v>
      </c>
      <c r="H244" s="206">
        <v>3</v>
      </c>
      <c r="I244" s="207"/>
      <c r="J244" s="208">
        <f>ROUND(I244*H244,2)</f>
        <v>0</v>
      </c>
      <c r="K244" s="204" t="s">
        <v>147</v>
      </c>
      <c r="L244" s="38"/>
      <c r="M244" s="209" t="s">
        <v>1</v>
      </c>
      <c r="N244" s="210" t="s">
        <v>42</v>
      </c>
      <c r="O244" s="70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3" t="s">
        <v>361</v>
      </c>
      <c r="AT244" s="213" t="s">
        <v>143</v>
      </c>
      <c r="AU244" s="213" t="s">
        <v>85</v>
      </c>
      <c r="AY244" s="16" t="s">
        <v>140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6" t="s">
        <v>85</v>
      </c>
      <c r="BK244" s="214">
        <f>ROUND(I244*H244,2)</f>
        <v>0</v>
      </c>
      <c r="BL244" s="16" t="s">
        <v>361</v>
      </c>
      <c r="BM244" s="213" t="s">
        <v>805</v>
      </c>
    </row>
    <row r="245" spans="1:65" s="2" customFormat="1" ht="29.25">
      <c r="A245" s="33"/>
      <c r="B245" s="34"/>
      <c r="C245" s="35"/>
      <c r="D245" s="215" t="s">
        <v>150</v>
      </c>
      <c r="E245" s="35"/>
      <c r="F245" s="216" t="s">
        <v>432</v>
      </c>
      <c r="G245" s="35"/>
      <c r="H245" s="35"/>
      <c r="I245" s="114"/>
      <c r="J245" s="35"/>
      <c r="K245" s="35"/>
      <c r="L245" s="38"/>
      <c r="M245" s="217"/>
      <c r="N245" s="218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150</v>
      </c>
      <c r="AU245" s="16" t="s">
        <v>85</v>
      </c>
    </row>
    <row r="246" spans="1:65" s="13" customFormat="1" ht="11.25">
      <c r="B246" s="219"/>
      <c r="C246" s="220"/>
      <c r="D246" s="215" t="s">
        <v>157</v>
      </c>
      <c r="E246" s="221" t="s">
        <v>1</v>
      </c>
      <c r="F246" s="222" t="s">
        <v>722</v>
      </c>
      <c r="G246" s="220"/>
      <c r="H246" s="223">
        <v>3</v>
      </c>
      <c r="I246" s="224"/>
      <c r="J246" s="220"/>
      <c r="K246" s="220"/>
      <c r="L246" s="225"/>
      <c r="M246" s="252"/>
      <c r="N246" s="253"/>
      <c r="O246" s="253"/>
      <c r="P246" s="253"/>
      <c r="Q246" s="253"/>
      <c r="R246" s="253"/>
      <c r="S246" s="253"/>
      <c r="T246" s="254"/>
      <c r="AT246" s="229" t="s">
        <v>157</v>
      </c>
      <c r="AU246" s="229" t="s">
        <v>85</v>
      </c>
      <c r="AV246" s="13" t="s">
        <v>87</v>
      </c>
      <c r="AW246" s="13" t="s">
        <v>34</v>
      </c>
      <c r="AX246" s="13" t="s">
        <v>85</v>
      </c>
      <c r="AY246" s="229" t="s">
        <v>140</v>
      </c>
    </row>
    <row r="247" spans="1:65" s="2" customFormat="1" ht="6.95" customHeight="1">
      <c r="A247" s="33"/>
      <c r="B247" s="53"/>
      <c r="C247" s="54"/>
      <c r="D247" s="54"/>
      <c r="E247" s="54"/>
      <c r="F247" s="54"/>
      <c r="G247" s="54"/>
      <c r="H247" s="54"/>
      <c r="I247" s="151"/>
      <c r="J247" s="54"/>
      <c r="K247" s="54"/>
      <c r="L247" s="38"/>
      <c r="M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</row>
  </sheetData>
  <sheetProtection algorithmName="SHA-512" hashValue="eceyAeGNsGmenh8zbZlvaS948IrP8duRgfzETjxE+MSi5vU86FzthJsgxJGnisLnzBQ7jVzdba7mj4xbyFCo8g==" saltValue="CbnAp7f3R0yCEX5+EWElMlZHR0R8+2/GqIAmmVWEWfmsyIwWarPcXn1sScoQ2QEmrEhLWDtwzNx55jABD1Wo/g==" spinCount="100000" sheet="1" objects="1" scenarios="1" formatColumns="0" formatRows="0" autoFilter="0"/>
  <autoFilter ref="C118:K24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806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ROUND((SUM(BE119:BE251)),  2)</f>
        <v>0</v>
      </c>
      <c r="G33" s="33"/>
      <c r="H33" s="33"/>
      <c r="I33" s="130">
        <v>0.21</v>
      </c>
      <c r="J33" s="129">
        <f>ROUND(((SUM(BE119:BE251))*I33),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ROUND((SUM(BF119:BF251)),  2)</f>
        <v>0</v>
      </c>
      <c r="G34" s="33"/>
      <c r="H34" s="33"/>
      <c r="I34" s="130">
        <v>0.15</v>
      </c>
      <c r="J34" s="129">
        <f>ROUND(((SUM(BF119:BF251))*I34),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ROUND((SUM(BG119:BG251)),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ROUND((SUM(BH119:BH251)),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ROUND((SUM(BI119:BI251)),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SO 05 - Oprava železničního přejezdu P7796 v km 15,584 na trati Krnov – Jindřichov ve Slezsku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124</v>
      </c>
      <c r="E99" s="163"/>
      <c r="F99" s="163"/>
      <c r="G99" s="163"/>
      <c r="H99" s="163"/>
      <c r="I99" s="164"/>
      <c r="J99" s="165">
        <f>J210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125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přejezdů na tratích 292,310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SO 05 - Oprava železničního přejezdu P7796 v km 15,584 na trati Krnov – Jindřichov ve Slezsku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ST Ostrava</v>
      </c>
      <c r="G113" s="35"/>
      <c r="H113" s="35"/>
      <c r="I113" s="116" t="s">
        <v>22</v>
      </c>
      <c r="J113" s="65" t="str">
        <f>IF(J12="","",J12)</f>
        <v>23. 4. 2020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126</v>
      </c>
      <c r="D118" s="177" t="s">
        <v>62</v>
      </c>
      <c r="E118" s="177" t="s">
        <v>58</v>
      </c>
      <c r="F118" s="177" t="s">
        <v>59</v>
      </c>
      <c r="G118" s="177" t="s">
        <v>127</v>
      </c>
      <c r="H118" s="177" t="s">
        <v>128</v>
      </c>
      <c r="I118" s="178" t="s">
        <v>129</v>
      </c>
      <c r="J118" s="177" t="s">
        <v>119</v>
      </c>
      <c r="K118" s="179" t="s">
        <v>130</v>
      </c>
      <c r="L118" s="180"/>
      <c r="M118" s="74" t="s">
        <v>1</v>
      </c>
      <c r="N118" s="75" t="s">
        <v>41</v>
      </c>
      <c r="O118" s="75" t="s">
        <v>131</v>
      </c>
      <c r="P118" s="75" t="s">
        <v>132</v>
      </c>
      <c r="Q118" s="75" t="s">
        <v>133</v>
      </c>
      <c r="R118" s="75" t="s">
        <v>134</v>
      </c>
      <c r="S118" s="75" t="s">
        <v>135</v>
      </c>
      <c r="T118" s="76" t="s">
        <v>136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137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P120+P210</f>
        <v>0</v>
      </c>
      <c r="Q119" s="78"/>
      <c r="R119" s="183">
        <f>R120+R210</f>
        <v>193.19781999999998</v>
      </c>
      <c r="S119" s="78"/>
      <c r="T119" s="184">
        <f>T120+T210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121</v>
      </c>
      <c r="BK119" s="185">
        <f>BK120+BK210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138</v>
      </c>
      <c r="F120" s="189" t="s">
        <v>139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193.19781999999998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140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141</v>
      </c>
      <c r="F121" s="200" t="s">
        <v>142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SUM(P122:P209)</f>
        <v>0</v>
      </c>
      <c r="Q121" s="194"/>
      <c r="R121" s="195">
        <f>SUM(R122:R209)</f>
        <v>193.19781999999998</v>
      </c>
      <c r="S121" s="194"/>
      <c r="T121" s="196">
        <f>SUM(T122:T209)</f>
        <v>0</v>
      </c>
      <c r="AR121" s="197" t="s">
        <v>85</v>
      </c>
      <c r="AT121" s="198" t="s">
        <v>76</v>
      </c>
      <c r="AU121" s="198" t="s">
        <v>85</v>
      </c>
      <c r="AY121" s="197" t="s">
        <v>140</v>
      </c>
      <c r="BK121" s="199">
        <f>SUM(BK122:BK209)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143</v>
      </c>
      <c r="E122" s="203" t="s">
        <v>807</v>
      </c>
      <c r="F122" s="204" t="s">
        <v>808</v>
      </c>
      <c r="G122" s="205" t="s">
        <v>196</v>
      </c>
      <c r="H122" s="206">
        <v>2</v>
      </c>
      <c r="I122" s="207"/>
      <c r="J122" s="208">
        <f>ROUND(I122*H122,2)</f>
        <v>0</v>
      </c>
      <c r="K122" s="204" t="s">
        <v>147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361</v>
      </c>
      <c r="AT122" s="213" t="s">
        <v>143</v>
      </c>
      <c r="AU122" s="213" t="s">
        <v>87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361</v>
      </c>
      <c r="BM122" s="213" t="s">
        <v>809</v>
      </c>
    </row>
    <row r="123" spans="1:65" s="2" customFormat="1" ht="11.25">
      <c r="A123" s="33"/>
      <c r="B123" s="34"/>
      <c r="C123" s="35"/>
      <c r="D123" s="215" t="s">
        <v>150</v>
      </c>
      <c r="E123" s="35"/>
      <c r="F123" s="216" t="s">
        <v>808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143</v>
      </c>
      <c r="E124" s="203" t="s">
        <v>810</v>
      </c>
      <c r="F124" s="204" t="s">
        <v>811</v>
      </c>
      <c r="G124" s="205" t="s">
        <v>196</v>
      </c>
      <c r="H124" s="206">
        <v>2</v>
      </c>
      <c r="I124" s="207"/>
      <c r="J124" s="208">
        <f>ROUND(I124*H124,2)</f>
        <v>0</v>
      </c>
      <c r="K124" s="204" t="s">
        <v>147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361</v>
      </c>
      <c r="AT124" s="213" t="s">
        <v>143</v>
      </c>
      <c r="AU124" s="213" t="s">
        <v>87</v>
      </c>
      <c r="AY124" s="16" t="s">
        <v>140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361</v>
      </c>
      <c r="BM124" s="213" t="s">
        <v>812</v>
      </c>
    </row>
    <row r="125" spans="1:65" s="2" customFormat="1" ht="11.25">
      <c r="A125" s="33"/>
      <c r="B125" s="34"/>
      <c r="C125" s="35"/>
      <c r="D125" s="215" t="s">
        <v>150</v>
      </c>
      <c r="E125" s="35"/>
      <c r="F125" s="216" t="s">
        <v>813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150</v>
      </c>
      <c r="AU125" s="16" t="s">
        <v>87</v>
      </c>
    </row>
    <row r="126" spans="1:65" s="2" customFormat="1" ht="21.75" customHeight="1">
      <c r="A126" s="33"/>
      <c r="B126" s="34"/>
      <c r="C126" s="202" t="s">
        <v>159</v>
      </c>
      <c r="D126" s="202" t="s">
        <v>143</v>
      </c>
      <c r="E126" s="203" t="s">
        <v>144</v>
      </c>
      <c r="F126" s="204" t="s">
        <v>145</v>
      </c>
      <c r="G126" s="205" t="s">
        <v>146</v>
      </c>
      <c r="H126" s="206">
        <v>3</v>
      </c>
      <c r="I126" s="207"/>
      <c r="J126" s="208">
        <f>ROUND(I126*H126,2)</f>
        <v>0</v>
      </c>
      <c r="K126" s="204" t="s">
        <v>147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148</v>
      </c>
      <c r="AT126" s="213" t="s">
        <v>143</v>
      </c>
      <c r="AU126" s="213" t="s">
        <v>87</v>
      </c>
      <c r="AY126" s="16" t="s">
        <v>140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148</v>
      </c>
      <c r="BM126" s="213" t="s">
        <v>814</v>
      </c>
    </row>
    <row r="127" spans="1:65" s="2" customFormat="1" ht="11.25">
      <c r="A127" s="33"/>
      <c r="B127" s="34"/>
      <c r="C127" s="35"/>
      <c r="D127" s="215" t="s">
        <v>150</v>
      </c>
      <c r="E127" s="35"/>
      <c r="F127" s="216" t="s">
        <v>151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150</v>
      </c>
      <c r="AU127" s="16" t="s">
        <v>87</v>
      </c>
    </row>
    <row r="128" spans="1:65" s="2" customFormat="1" ht="21.75" customHeight="1">
      <c r="A128" s="33"/>
      <c r="B128" s="34"/>
      <c r="C128" s="202" t="s">
        <v>148</v>
      </c>
      <c r="D128" s="202" t="s">
        <v>143</v>
      </c>
      <c r="E128" s="203" t="s">
        <v>152</v>
      </c>
      <c r="F128" s="204" t="s">
        <v>153</v>
      </c>
      <c r="G128" s="205" t="s">
        <v>154</v>
      </c>
      <c r="H128" s="206">
        <v>36.5</v>
      </c>
      <c r="I128" s="207"/>
      <c r="J128" s="208">
        <f>ROUND(I128*H128,2)</f>
        <v>0</v>
      </c>
      <c r="K128" s="204" t="s">
        <v>147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148</v>
      </c>
      <c r="AT128" s="213" t="s">
        <v>143</v>
      </c>
      <c r="AU128" s="213" t="s">
        <v>87</v>
      </c>
      <c r="AY128" s="16" t="s">
        <v>140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148</v>
      </c>
      <c r="BM128" s="213" t="s">
        <v>815</v>
      </c>
    </row>
    <row r="129" spans="1:65" s="2" customFormat="1" ht="19.5">
      <c r="A129" s="33"/>
      <c r="B129" s="34"/>
      <c r="C129" s="35"/>
      <c r="D129" s="215" t="s">
        <v>150</v>
      </c>
      <c r="E129" s="35"/>
      <c r="F129" s="216" t="s">
        <v>156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87</v>
      </c>
    </row>
    <row r="130" spans="1:65" s="13" customFormat="1" ht="11.25">
      <c r="B130" s="219"/>
      <c r="C130" s="220"/>
      <c r="D130" s="215" t="s">
        <v>157</v>
      </c>
      <c r="E130" s="221" t="s">
        <v>1</v>
      </c>
      <c r="F130" s="222" t="s">
        <v>816</v>
      </c>
      <c r="G130" s="220"/>
      <c r="H130" s="223">
        <v>36.5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157</v>
      </c>
      <c r="AU130" s="229" t="s">
        <v>87</v>
      </c>
      <c r="AV130" s="13" t="s">
        <v>87</v>
      </c>
      <c r="AW130" s="13" t="s">
        <v>34</v>
      </c>
      <c r="AX130" s="13" t="s">
        <v>85</v>
      </c>
      <c r="AY130" s="229" t="s">
        <v>140</v>
      </c>
    </row>
    <row r="131" spans="1:65" s="2" customFormat="1" ht="21.75" customHeight="1">
      <c r="A131" s="33"/>
      <c r="B131" s="34"/>
      <c r="C131" s="202" t="s">
        <v>141</v>
      </c>
      <c r="D131" s="202" t="s">
        <v>143</v>
      </c>
      <c r="E131" s="203" t="s">
        <v>274</v>
      </c>
      <c r="F131" s="204" t="s">
        <v>275</v>
      </c>
      <c r="G131" s="205" t="s">
        <v>179</v>
      </c>
      <c r="H131" s="206">
        <v>5.13</v>
      </c>
      <c r="I131" s="207"/>
      <c r="J131" s="208">
        <f>ROUND(I131*H131,2)</f>
        <v>0</v>
      </c>
      <c r="K131" s="204" t="s">
        <v>147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148</v>
      </c>
      <c r="AT131" s="213" t="s">
        <v>143</v>
      </c>
      <c r="AU131" s="213" t="s">
        <v>87</v>
      </c>
      <c r="AY131" s="16" t="s">
        <v>140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148</v>
      </c>
      <c r="BM131" s="213" t="s">
        <v>817</v>
      </c>
    </row>
    <row r="132" spans="1:65" s="2" customFormat="1" ht="19.5">
      <c r="A132" s="33"/>
      <c r="B132" s="34"/>
      <c r="C132" s="35"/>
      <c r="D132" s="215" t="s">
        <v>150</v>
      </c>
      <c r="E132" s="35"/>
      <c r="F132" s="216" t="s">
        <v>277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150</v>
      </c>
      <c r="AU132" s="16" t="s">
        <v>87</v>
      </c>
    </row>
    <row r="133" spans="1:65" s="13" customFormat="1" ht="11.25">
      <c r="B133" s="219"/>
      <c r="C133" s="220"/>
      <c r="D133" s="215" t="s">
        <v>157</v>
      </c>
      <c r="E133" s="221" t="s">
        <v>1</v>
      </c>
      <c r="F133" s="222" t="s">
        <v>818</v>
      </c>
      <c r="G133" s="220"/>
      <c r="H133" s="223">
        <v>5.13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157</v>
      </c>
      <c r="AU133" s="229" t="s">
        <v>87</v>
      </c>
      <c r="AV133" s="13" t="s">
        <v>87</v>
      </c>
      <c r="AW133" s="13" t="s">
        <v>34</v>
      </c>
      <c r="AX133" s="13" t="s">
        <v>85</v>
      </c>
      <c r="AY133" s="229" t="s">
        <v>140</v>
      </c>
    </row>
    <row r="134" spans="1:65" s="2" customFormat="1" ht="21.75" customHeight="1">
      <c r="A134" s="33"/>
      <c r="B134" s="34"/>
      <c r="C134" s="202" t="s">
        <v>176</v>
      </c>
      <c r="D134" s="202" t="s">
        <v>143</v>
      </c>
      <c r="E134" s="203" t="s">
        <v>819</v>
      </c>
      <c r="F134" s="204" t="s">
        <v>820</v>
      </c>
      <c r="G134" s="205" t="s">
        <v>146</v>
      </c>
      <c r="H134" s="206">
        <v>4</v>
      </c>
      <c r="I134" s="207"/>
      <c r="J134" s="208">
        <f>ROUND(I134*H134,2)</f>
        <v>0</v>
      </c>
      <c r="K134" s="204" t="s">
        <v>147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148</v>
      </c>
      <c r="AT134" s="213" t="s">
        <v>143</v>
      </c>
      <c r="AU134" s="213" t="s">
        <v>87</v>
      </c>
      <c r="AY134" s="16" t="s">
        <v>140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148</v>
      </c>
      <c r="BM134" s="213" t="s">
        <v>821</v>
      </c>
    </row>
    <row r="135" spans="1:65" s="2" customFormat="1" ht="29.25">
      <c r="A135" s="33"/>
      <c r="B135" s="34"/>
      <c r="C135" s="35"/>
      <c r="D135" s="215" t="s">
        <v>150</v>
      </c>
      <c r="E135" s="35"/>
      <c r="F135" s="216" t="s">
        <v>822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87</v>
      </c>
    </row>
    <row r="136" spans="1:65" s="2" customFormat="1" ht="21.75" customHeight="1">
      <c r="A136" s="33"/>
      <c r="B136" s="34"/>
      <c r="C136" s="202" t="s">
        <v>183</v>
      </c>
      <c r="D136" s="202" t="s">
        <v>143</v>
      </c>
      <c r="E136" s="203" t="s">
        <v>823</v>
      </c>
      <c r="F136" s="204" t="s">
        <v>824</v>
      </c>
      <c r="G136" s="205" t="s">
        <v>146</v>
      </c>
      <c r="H136" s="206">
        <v>5</v>
      </c>
      <c r="I136" s="207"/>
      <c r="J136" s="208">
        <f>ROUND(I136*H136,2)</f>
        <v>0</v>
      </c>
      <c r="K136" s="204" t="s">
        <v>147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148</v>
      </c>
      <c r="AT136" s="213" t="s">
        <v>143</v>
      </c>
      <c r="AU136" s="213" t="s">
        <v>87</v>
      </c>
      <c r="AY136" s="16" t="s">
        <v>140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148</v>
      </c>
      <c r="BM136" s="213" t="s">
        <v>825</v>
      </c>
    </row>
    <row r="137" spans="1:65" s="2" customFormat="1" ht="19.5">
      <c r="A137" s="33"/>
      <c r="B137" s="34"/>
      <c r="C137" s="35"/>
      <c r="D137" s="215" t="s">
        <v>150</v>
      </c>
      <c r="E137" s="35"/>
      <c r="F137" s="216" t="s">
        <v>826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87</v>
      </c>
    </row>
    <row r="138" spans="1:65" s="2" customFormat="1" ht="21.75" customHeight="1">
      <c r="A138" s="33"/>
      <c r="B138" s="34"/>
      <c r="C138" s="202" t="s">
        <v>188</v>
      </c>
      <c r="D138" s="202" t="s">
        <v>143</v>
      </c>
      <c r="E138" s="203" t="s">
        <v>827</v>
      </c>
      <c r="F138" s="204" t="s">
        <v>828</v>
      </c>
      <c r="G138" s="205" t="s">
        <v>829</v>
      </c>
      <c r="H138" s="206">
        <v>4</v>
      </c>
      <c r="I138" s="207"/>
      <c r="J138" s="208">
        <f>ROUND(I138*H138,2)</f>
        <v>0</v>
      </c>
      <c r="K138" s="204" t="s">
        <v>147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148</v>
      </c>
      <c r="AT138" s="213" t="s">
        <v>143</v>
      </c>
      <c r="AU138" s="213" t="s">
        <v>87</v>
      </c>
      <c r="AY138" s="16" t="s">
        <v>140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148</v>
      </c>
      <c r="BM138" s="213" t="s">
        <v>830</v>
      </c>
    </row>
    <row r="139" spans="1:65" s="2" customFormat="1" ht="29.25">
      <c r="A139" s="33"/>
      <c r="B139" s="34"/>
      <c r="C139" s="35"/>
      <c r="D139" s="215" t="s">
        <v>150</v>
      </c>
      <c r="E139" s="35"/>
      <c r="F139" s="216" t="s">
        <v>831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150</v>
      </c>
      <c r="AU139" s="16" t="s">
        <v>87</v>
      </c>
    </row>
    <row r="140" spans="1:65" s="2" customFormat="1" ht="19.5">
      <c r="A140" s="33"/>
      <c r="B140" s="34"/>
      <c r="C140" s="35"/>
      <c r="D140" s="215" t="s">
        <v>199</v>
      </c>
      <c r="E140" s="35"/>
      <c r="F140" s="230" t="s">
        <v>832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199</v>
      </c>
      <c r="AU140" s="16" t="s">
        <v>87</v>
      </c>
    </row>
    <row r="141" spans="1:65" s="2" customFormat="1" ht="21.75" customHeight="1">
      <c r="A141" s="33"/>
      <c r="B141" s="34"/>
      <c r="C141" s="202" t="s">
        <v>193</v>
      </c>
      <c r="D141" s="202" t="s">
        <v>143</v>
      </c>
      <c r="E141" s="203" t="s">
        <v>732</v>
      </c>
      <c r="F141" s="204" t="s">
        <v>733</v>
      </c>
      <c r="G141" s="205" t="s">
        <v>172</v>
      </c>
      <c r="H141" s="206">
        <v>2.5000000000000001E-2</v>
      </c>
      <c r="I141" s="207"/>
      <c r="J141" s="208">
        <f>ROUND(I141*H141,2)</f>
        <v>0</v>
      </c>
      <c r="K141" s="204" t="s">
        <v>147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148</v>
      </c>
      <c r="AT141" s="213" t="s">
        <v>143</v>
      </c>
      <c r="AU141" s="213" t="s">
        <v>87</v>
      </c>
      <c r="AY141" s="16" t="s">
        <v>140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148</v>
      </c>
      <c r="BM141" s="213" t="s">
        <v>833</v>
      </c>
    </row>
    <row r="142" spans="1:65" s="2" customFormat="1" ht="29.25">
      <c r="A142" s="33"/>
      <c r="B142" s="34"/>
      <c r="C142" s="35"/>
      <c r="D142" s="215" t="s">
        <v>150</v>
      </c>
      <c r="E142" s="35"/>
      <c r="F142" s="216" t="s">
        <v>735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150</v>
      </c>
      <c r="AU142" s="16" t="s">
        <v>87</v>
      </c>
    </row>
    <row r="143" spans="1:65" s="2" customFormat="1" ht="21.75" customHeight="1">
      <c r="A143" s="33"/>
      <c r="B143" s="34"/>
      <c r="C143" s="202" t="s">
        <v>202</v>
      </c>
      <c r="D143" s="202" t="s">
        <v>143</v>
      </c>
      <c r="E143" s="203" t="s">
        <v>177</v>
      </c>
      <c r="F143" s="204" t="s">
        <v>178</v>
      </c>
      <c r="G143" s="205" t="s">
        <v>179</v>
      </c>
      <c r="H143" s="206">
        <v>21.024999999999999</v>
      </c>
      <c r="I143" s="207"/>
      <c r="J143" s="208">
        <f>ROUND(I143*H143,2)</f>
        <v>0</v>
      </c>
      <c r="K143" s="204" t="s">
        <v>147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148</v>
      </c>
      <c r="AT143" s="213" t="s">
        <v>143</v>
      </c>
      <c r="AU143" s="213" t="s">
        <v>87</v>
      </c>
      <c r="AY143" s="16" t="s">
        <v>140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148</v>
      </c>
      <c r="BM143" s="213" t="s">
        <v>834</v>
      </c>
    </row>
    <row r="144" spans="1:65" s="2" customFormat="1" ht="29.25">
      <c r="A144" s="33"/>
      <c r="B144" s="34"/>
      <c r="C144" s="35"/>
      <c r="D144" s="215" t="s">
        <v>150</v>
      </c>
      <c r="E144" s="35"/>
      <c r="F144" s="216" t="s">
        <v>181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87</v>
      </c>
    </row>
    <row r="145" spans="1:65" s="13" customFormat="1" ht="11.25">
      <c r="B145" s="219"/>
      <c r="C145" s="220"/>
      <c r="D145" s="215" t="s">
        <v>157</v>
      </c>
      <c r="E145" s="221" t="s">
        <v>1</v>
      </c>
      <c r="F145" s="222" t="s">
        <v>835</v>
      </c>
      <c r="G145" s="220"/>
      <c r="H145" s="223">
        <v>21.024999999999999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157</v>
      </c>
      <c r="AU145" s="229" t="s">
        <v>87</v>
      </c>
      <c r="AV145" s="13" t="s">
        <v>87</v>
      </c>
      <c r="AW145" s="13" t="s">
        <v>34</v>
      </c>
      <c r="AX145" s="13" t="s">
        <v>85</v>
      </c>
      <c r="AY145" s="229" t="s">
        <v>140</v>
      </c>
    </row>
    <row r="146" spans="1:65" s="2" customFormat="1" ht="21.75" customHeight="1">
      <c r="A146" s="33"/>
      <c r="B146" s="34"/>
      <c r="C146" s="202" t="s">
        <v>208</v>
      </c>
      <c r="D146" s="202" t="s">
        <v>143</v>
      </c>
      <c r="E146" s="203" t="s">
        <v>184</v>
      </c>
      <c r="F146" s="204" t="s">
        <v>185</v>
      </c>
      <c r="G146" s="205" t="s">
        <v>179</v>
      </c>
      <c r="H146" s="206">
        <v>20.934000000000001</v>
      </c>
      <c r="I146" s="207"/>
      <c r="J146" s="208">
        <f>ROUND(I146*H146,2)</f>
        <v>0</v>
      </c>
      <c r="K146" s="204" t="s">
        <v>147</v>
      </c>
      <c r="L146" s="38"/>
      <c r="M146" s="209" t="s">
        <v>1</v>
      </c>
      <c r="N146" s="210" t="s">
        <v>42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148</v>
      </c>
      <c r="AT146" s="213" t="s">
        <v>143</v>
      </c>
      <c r="AU146" s="213" t="s">
        <v>87</v>
      </c>
      <c r="AY146" s="16" t="s">
        <v>140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148</v>
      </c>
      <c r="BM146" s="213" t="s">
        <v>836</v>
      </c>
    </row>
    <row r="147" spans="1:65" s="2" customFormat="1" ht="39">
      <c r="A147" s="33"/>
      <c r="B147" s="34"/>
      <c r="C147" s="35"/>
      <c r="D147" s="215" t="s">
        <v>150</v>
      </c>
      <c r="E147" s="35"/>
      <c r="F147" s="216" t="s">
        <v>187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150</v>
      </c>
      <c r="AU147" s="16" t="s">
        <v>87</v>
      </c>
    </row>
    <row r="148" spans="1:65" s="13" customFormat="1" ht="11.25">
      <c r="B148" s="219"/>
      <c r="C148" s="220"/>
      <c r="D148" s="215" t="s">
        <v>157</v>
      </c>
      <c r="E148" s="221" t="s">
        <v>1</v>
      </c>
      <c r="F148" s="222" t="s">
        <v>837</v>
      </c>
      <c r="G148" s="220"/>
      <c r="H148" s="223">
        <v>20.934000000000001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157</v>
      </c>
      <c r="AU148" s="229" t="s">
        <v>87</v>
      </c>
      <c r="AV148" s="13" t="s">
        <v>87</v>
      </c>
      <c r="AW148" s="13" t="s">
        <v>34</v>
      </c>
      <c r="AX148" s="13" t="s">
        <v>85</v>
      </c>
      <c r="AY148" s="229" t="s">
        <v>140</v>
      </c>
    </row>
    <row r="149" spans="1:65" s="2" customFormat="1" ht="21.75" customHeight="1">
      <c r="A149" s="33"/>
      <c r="B149" s="34"/>
      <c r="C149" s="202" t="s">
        <v>214</v>
      </c>
      <c r="D149" s="202" t="s">
        <v>143</v>
      </c>
      <c r="E149" s="203" t="s">
        <v>590</v>
      </c>
      <c r="F149" s="204" t="s">
        <v>591</v>
      </c>
      <c r="G149" s="205" t="s">
        <v>172</v>
      </c>
      <c r="H149" s="206">
        <v>1.7999999999999999E-2</v>
      </c>
      <c r="I149" s="207"/>
      <c r="J149" s="208">
        <f>ROUND(I149*H149,2)</f>
        <v>0</v>
      </c>
      <c r="K149" s="204" t="s">
        <v>147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148</v>
      </c>
      <c r="AT149" s="213" t="s">
        <v>143</v>
      </c>
      <c r="AU149" s="213" t="s">
        <v>87</v>
      </c>
      <c r="AY149" s="16" t="s">
        <v>140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148</v>
      </c>
      <c r="BM149" s="213" t="s">
        <v>838</v>
      </c>
    </row>
    <row r="150" spans="1:65" s="2" customFormat="1" ht="29.25">
      <c r="A150" s="33"/>
      <c r="B150" s="34"/>
      <c r="C150" s="35"/>
      <c r="D150" s="215" t="s">
        <v>150</v>
      </c>
      <c r="E150" s="35"/>
      <c r="F150" s="216" t="s">
        <v>593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150</v>
      </c>
      <c r="AU150" s="16" t="s">
        <v>87</v>
      </c>
    </row>
    <row r="151" spans="1:65" s="2" customFormat="1" ht="21.75" customHeight="1">
      <c r="A151" s="33"/>
      <c r="B151" s="34"/>
      <c r="C151" s="202" t="s">
        <v>219</v>
      </c>
      <c r="D151" s="202" t="s">
        <v>143</v>
      </c>
      <c r="E151" s="203" t="s">
        <v>594</v>
      </c>
      <c r="F151" s="204" t="s">
        <v>595</v>
      </c>
      <c r="G151" s="205" t="s">
        <v>172</v>
      </c>
      <c r="H151" s="206">
        <v>7.0000000000000001E-3</v>
      </c>
      <c r="I151" s="207"/>
      <c r="J151" s="208">
        <f>ROUND(I151*H151,2)</f>
        <v>0</v>
      </c>
      <c r="K151" s="204" t="s">
        <v>147</v>
      </c>
      <c r="L151" s="38"/>
      <c r="M151" s="209" t="s">
        <v>1</v>
      </c>
      <c r="N151" s="210" t="s">
        <v>42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148</v>
      </c>
      <c r="AT151" s="213" t="s">
        <v>143</v>
      </c>
      <c r="AU151" s="213" t="s">
        <v>87</v>
      </c>
      <c r="AY151" s="16" t="s">
        <v>140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148</v>
      </c>
      <c r="BM151" s="213" t="s">
        <v>839</v>
      </c>
    </row>
    <row r="152" spans="1:65" s="2" customFormat="1" ht="29.25">
      <c r="A152" s="33"/>
      <c r="B152" s="34"/>
      <c r="C152" s="35"/>
      <c r="D152" s="215" t="s">
        <v>150</v>
      </c>
      <c r="E152" s="35"/>
      <c r="F152" s="216" t="s">
        <v>597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150</v>
      </c>
      <c r="AU152" s="16" t="s">
        <v>87</v>
      </c>
    </row>
    <row r="153" spans="1:65" s="2" customFormat="1" ht="21.75" customHeight="1">
      <c r="A153" s="33"/>
      <c r="B153" s="34"/>
      <c r="C153" s="202" t="s">
        <v>224</v>
      </c>
      <c r="D153" s="202" t="s">
        <v>143</v>
      </c>
      <c r="E153" s="203" t="s">
        <v>840</v>
      </c>
      <c r="F153" s="204" t="s">
        <v>841</v>
      </c>
      <c r="G153" s="205" t="s">
        <v>829</v>
      </c>
      <c r="H153" s="206">
        <v>4</v>
      </c>
      <c r="I153" s="207"/>
      <c r="J153" s="208">
        <f>ROUND(I153*H153,2)</f>
        <v>0</v>
      </c>
      <c r="K153" s="204" t="s">
        <v>147</v>
      </c>
      <c r="L153" s="38"/>
      <c r="M153" s="209" t="s">
        <v>1</v>
      </c>
      <c r="N153" s="210" t="s">
        <v>42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148</v>
      </c>
      <c r="AT153" s="213" t="s">
        <v>143</v>
      </c>
      <c r="AU153" s="213" t="s">
        <v>87</v>
      </c>
      <c r="AY153" s="16" t="s">
        <v>140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148</v>
      </c>
      <c r="BM153" s="213" t="s">
        <v>842</v>
      </c>
    </row>
    <row r="154" spans="1:65" s="2" customFormat="1" ht="29.25">
      <c r="A154" s="33"/>
      <c r="B154" s="34"/>
      <c r="C154" s="35"/>
      <c r="D154" s="215" t="s">
        <v>150</v>
      </c>
      <c r="E154" s="35"/>
      <c r="F154" s="216" t="s">
        <v>843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150</v>
      </c>
      <c r="AU154" s="16" t="s">
        <v>87</v>
      </c>
    </row>
    <row r="155" spans="1:65" s="2" customFormat="1" ht="21.75" customHeight="1">
      <c r="A155" s="33"/>
      <c r="B155" s="34"/>
      <c r="C155" s="202" t="s">
        <v>8</v>
      </c>
      <c r="D155" s="202" t="s">
        <v>143</v>
      </c>
      <c r="E155" s="203" t="s">
        <v>229</v>
      </c>
      <c r="F155" s="204" t="s">
        <v>230</v>
      </c>
      <c r="G155" s="205" t="s">
        <v>172</v>
      </c>
      <c r="H155" s="206">
        <v>1.2</v>
      </c>
      <c r="I155" s="207"/>
      <c r="J155" s="208">
        <f>ROUND(I155*H155,2)</f>
        <v>0</v>
      </c>
      <c r="K155" s="204" t="s">
        <v>147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148</v>
      </c>
      <c r="AT155" s="213" t="s">
        <v>143</v>
      </c>
      <c r="AU155" s="213" t="s">
        <v>87</v>
      </c>
      <c r="AY155" s="16" t="s">
        <v>140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148</v>
      </c>
      <c r="BM155" s="213" t="s">
        <v>844</v>
      </c>
    </row>
    <row r="156" spans="1:65" s="2" customFormat="1" ht="39">
      <c r="A156" s="33"/>
      <c r="B156" s="34"/>
      <c r="C156" s="35"/>
      <c r="D156" s="215" t="s">
        <v>150</v>
      </c>
      <c r="E156" s="35"/>
      <c r="F156" s="216" t="s">
        <v>232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87</v>
      </c>
    </row>
    <row r="157" spans="1:65" s="2" customFormat="1" ht="19.5">
      <c r="A157" s="33"/>
      <c r="B157" s="34"/>
      <c r="C157" s="35"/>
      <c r="D157" s="215" t="s">
        <v>199</v>
      </c>
      <c r="E157" s="35"/>
      <c r="F157" s="230" t="s">
        <v>233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199</v>
      </c>
      <c r="AU157" s="16" t="s">
        <v>87</v>
      </c>
    </row>
    <row r="158" spans="1:65" s="2" customFormat="1" ht="21.75" customHeight="1">
      <c r="A158" s="33"/>
      <c r="B158" s="34"/>
      <c r="C158" s="202" t="s">
        <v>235</v>
      </c>
      <c r="D158" s="202" t="s">
        <v>143</v>
      </c>
      <c r="E158" s="203" t="s">
        <v>236</v>
      </c>
      <c r="F158" s="204" t="s">
        <v>237</v>
      </c>
      <c r="G158" s="205" t="s">
        <v>179</v>
      </c>
      <c r="H158" s="206">
        <v>70</v>
      </c>
      <c r="I158" s="207"/>
      <c r="J158" s="208">
        <f>ROUND(I158*H158,2)</f>
        <v>0</v>
      </c>
      <c r="K158" s="204" t="s">
        <v>147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148</v>
      </c>
      <c r="AT158" s="213" t="s">
        <v>143</v>
      </c>
      <c r="AU158" s="213" t="s">
        <v>87</v>
      </c>
      <c r="AY158" s="16" t="s">
        <v>140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148</v>
      </c>
      <c r="BM158" s="213" t="s">
        <v>845</v>
      </c>
    </row>
    <row r="159" spans="1:65" s="2" customFormat="1" ht="19.5">
      <c r="A159" s="33"/>
      <c r="B159" s="34"/>
      <c r="C159" s="35"/>
      <c r="D159" s="215" t="s">
        <v>150</v>
      </c>
      <c r="E159" s="35"/>
      <c r="F159" s="216" t="s">
        <v>239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87</v>
      </c>
    </row>
    <row r="160" spans="1:65" s="2" customFormat="1" ht="21.75" customHeight="1">
      <c r="A160" s="33"/>
      <c r="B160" s="34"/>
      <c r="C160" s="202" t="s">
        <v>240</v>
      </c>
      <c r="D160" s="202" t="s">
        <v>143</v>
      </c>
      <c r="E160" s="203" t="s">
        <v>846</v>
      </c>
      <c r="F160" s="204" t="s">
        <v>847</v>
      </c>
      <c r="G160" s="205" t="s">
        <v>146</v>
      </c>
      <c r="H160" s="206">
        <v>6.3</v>
      </c>
      <c r="I160" s="207"/>
      <c r="J160" s="208">
        <f>ROUND(I160*H160,2)</f>
        <v>0</v>
      </c>
      <c r="K160" s="204" t="s">
        <v>147</v>
      </c>
      <c r="L160" s="38"/>
      <c r="M160" s="209" t="s">
        <v>1</v>
      </c>
      <c r="N160" s="210" t="s">
        <v>42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148</v>
      </c>
      <c r="AT160" s="213" t="s">
        <v>143</v>
      </c>
      <c r="AU160" s="213" t="s">
        <v>87</v>
      </c>
      <c r="AY160" s="16" t="s">
        <v>140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148</v>
      </c>
      <c r="BM160" s="213" t="s">
        <v>848</v>
      </c>
    </row>
    <row r="161" spans="1:65" s="2" customFormat="1" ht="19.5">
      <c r="A161" s="33"/>
      <c r="B161" s="34"/>
      <c r="C161" s="35"/>
      <c r="D161" s="215" t="s">
        <v>150</v>
      </c>
      <c r="E161" s="35"/>
      <c r="F161" s="216" t="s">
        <v>849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150</v>
      </c>
      <c r="AU161" s="16" t="s">
        <v>87</v>
      </c>
    </row>
    <row r="162" spans="1:65" s="2" customFormat="1" ht="21.75" customHeight="1">
      <c r="A162" s="33"/>
      <c r="B162" s="34"/>
      <c r="C162" s="202" t="s">
        <v>245</v>
      </c>
      <c r="D162" s="202" t="s">
        <v>143</v>
      </c>
      <c r="E162" s="203" t="s">
        <v>850</v>
      </c>
      <c r="F162" s="204" t="s">
        <v>851</v>
      </c>
      <c r="G162" s="205" t="s">
        <v>179</v>
      </c>
      <c r="H162" s="206">
        <v>2.86</v>
      </c>
      <c r="I162" s="207"/>
      <c r="J162" s="208">
        <f>ROUND(I162*H162,2)</f>
        <v>0</v>
      </c>
      <c r="K162" s="204" t="s">
        <v>147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148</v>
      </c>
      <c r="AT162" s="213" t="s">
        <v>143</v>
      </c>
      <c r="AU162" s="213" t="s">
        <v>87</v>
      </c>
      <c r="AY162" s="16" t="s">
        <v>140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148</v>
      </c>
      <c r="BM162" s="213" t="s">
        <v>852</v>
      </c>
    </row>
    <row r="163" spans="1:65" s="2" customFormat="1" ht="19.5">
      <c r="A163" s="33"/>
      <c r="B163" s="34"/>
      <c r="C163" s="35"/>
      <c r="D163" s="215" t="s">
        <v>150</v>
      </c>
      <c r="E163" s="35"/>
      <c r="F163" s="216" t="s">
        <v>853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150</v>
      </c>
      <c r="AU163" s="16" t="s">
        <v>87</v>
      </c>
    </row>
    <row r="164" spans="1:65" s="13" customFormat="1" ht="11.25">
      <c r="B164" s="219"/>
      <c r="C164" s="220"/>
      <c r="D164" s="215" t="s">
        <v>157</v>
      </c>
      <c r="E164" s="221" t="s">
        <v>1</v>
      </c>
      <c r="F164" s="222" t="s">
        <v>854</v>
      </c>
      <c r="G164" s="220"/>
      <c r="H164" s="223">
        <v>2.86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157</v>
      </c>
      <c r="AU164" s="229" t="s">
        <v>87</v>
      </c>
      <c r="AV164" s="13" t="s">
        <v>87</v>
      </c>
      <c r="AW164" s="13" t="s">
        <v>34</v>
      </c>
      <c r="AX164" s="13" t="s">
        <v>85</v>
      </c>
      <c r="AY164" s="229" t="s">
        <v>140</v>
      </c>
    </row>
    <row r="165" spans="1:65" s="2" customFormat="1" ht="21.75" customHeight="1">
      <c r="A165" s="33"/>
      <c r="B165" s="34"/>
      <c r="C165" s="202" t="s">
        <v>252</v>
      </c>
      <c r="D165" s="202" t="s">
        <v>143</v>
      </c>
      <c r="E165" s="203" t="s">
        <v>855</v>
      </c>
      <c r="F165" s="204" t="s">
        <v>856</v>
      </c>
      <c r="G165" s="205" t="s">
        <v>146</v>
      </c>
      <c r="H165" s="206">
        <v>4.5</v>
      </c>
      <c r="I165" s="207"/>
      <c r="J165" s="208">
        <f>ROUND(I165*H165,2)</f>
        <v>0</v>
      </c>
      <c r="K165" s="204" t="s">
        <v>147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148</v>
      </c>
      <c r="AT165" s="213" t="s">
        <v>143</v>
      </c>
      <c r="AU165" s="213" t="s">
        <v>87</v>
      </c>
      <c r="AY165" s="16" t="s">
        <v>140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148</v>
      </c>
      <c r="BM165" s="213" t="s">
        <v>857</v>
      </c>
    </row>
    <row r="166" spans="1:65" s="2" customFormat="1" ht="29.25">
      <c r="A166" s="33"/>
      <c r="B166" s="34"/>
      <c r="C166" s="35"/>
      <c r="D166" s="215" t="s">
        <v>150</v>
      </c>
      <c r="E166" s="35"/>
      <c r="F166" s="216" t="s">
        <v>858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150</v>
      </c>
      <c r="AU166" s="16" t="s">
        <v>87</v>
      </c>
    </row>
    <row r="167" spans="1:65" s="2" customFormat="1" ht="16.5" customHeight="1">
      <c r="A167" s="33"/>
      <c r="B167" s="34"/>
      <c r="C167" s="202" t="s">
        <v>258</v>
      </c>
      <c r="D167" s="202" t="s">
        <v>143</v>
      </c>
      <c r="E167" s="203" t="s">
        <v>523</v>
      </c>
      <c r="F167" s="204" t="s">
        <v>859</v>
      </c>
      <c r="G167" s="205" t="s">
        <v>146</v>
      </c>
      <c r="H167" s="206">
        <v>4</v>
      </c>
      <c r="I167" s="207"/>
      <c r="J167" s="208">
        <f>ROUND(I167*H167,2)</f>
        <v>0</v>
      </c>
      <c r="K167" s="204" t="s">
        <v>1</v>
      </c>
      <c r="L167" s="38"/>
      <c r="M167" s="209" t="s">
        <v>1</v>
      </c>
      <c r="N167" s="210" t="s">
        <v>42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148</v>
      </c>
      <c r="AT167" s="213" t="s">
        <v>143</v>
      </c>
      <c r="AU167" s="213" t="s">
        <v>87</v>
      </c>
      <c r="AY167" s="16" t="s">
        <v>140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148</v>
      </c>
      <c r="BM167" s="213" t="s">
        <v>860</v>
      </c>
    </row>
    <row r="168" spans="1:65" s="2" customFormat="1" ht="11.25">
      <c r="A168" s="33"/>
      <c r="B168" s="34"/>
      <c r="C168" s="35"/>
      <c r="D168" s="215" t="s">
        <v>150</v>
      </c>
      <c r="E168" s="35"/>
      <c r="F168" s="216" t="s">
        <v>861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150</v>
      </c>
      <c r="AU168" s="16" t="s">
        <v>87</v>
      </c>
    </row>
    <row r="169" spans="1:65" s="2" customFormat="1" ht="21.75" customHeight="1">
      <c r="A169" s="33"/>
      <c r="B169" s="34"/>
      <c r="C169" s="202" t="s">
        <v>7</v>
      </c>
      <c r="D169" s="202" t="s">
        <v>143</v>
      </c>
      <c r="E169" s="203" t="s">
        <v>641</v>
      </c>
      <c r="F169" s="204" t="s">
        <v>642</v>
      </c>
      <c r="G169" s="205" t="s">
        <v>154</v>
      </c>
      <c r="H169" s="206">
        <v>70.7</v>
      </c>
      <c r="I169" s="207"/>
      <c r="J169" s="208">
        <f>ROUND(I169*H169,2)</f>
        <v>0</v>
      </c>
      <c r="K169" s="204" t="s">
        <v>147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148</v>
      </c>
      <c r="AT169" s="213" t="s">
        <v>143</v>
      </c>
      <c r="AU169" s="213" t="s">
        <v>87</v>
      </c>
      <c r="AY169" s="16" t="s">
        <v>140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148</v>
      </c>
      <c r="BM169" s="213" t="s">
        <v>862</v>
      </c>
    </row>
    <row r="170" spans="1:65" s="2" customFormat="1" ht="29.25">
      <c r="A170" s="33"/>
      <c r="B170" s="34"/>
      <c r="C170" s="35"/>
      <c r="D170" s="215" t="s">
        <v>150</v>
      </c>
      <c r="E170" s="35"/>
      <c r="F170" s="216" t="s">
        <v>644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87</v>
      </c>
    </row>
    <row r="171" spans="1:65" s="13" customFormat="1" ht="11.25">
      <c r="B171" s="219"/>
      <c r="C171" s="220"/>
      <c r="D171" s="215" t="s">
        <v>157</v>
      </c>
      <c r="E171" s="221" t="s">
        <v>1</v>
      </c>
      <c r="F171" s="222" t="s">
        <v>863</v>
      </c>
      <c r="G171" s="220"/>
      <c r="H171" s="223">
        <v>70.7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157</v>
      </c>
      <c r="AU171" s="229" t="s">
        <v>87</v>
      </c>
      <c r="AV171" s="13" t="s">
        <v>87</v>
      </c>
      <c r="AW171" s="13" t="s">
        <v>34</v>
      </c>
      <c r="AX171" s="13" t="s">
        <v>85</v>
      </c>
      <c r="AY171" s="229" t="s">
        <v>140</v>
      </c>
    </row>
    <row r="172" spans="1:65" s="2" customFormat="1" ht="16.5" customHeight="1">
      <c r="A172" s="33"/>
      <c r="B172" s="34"/>
      <c r="C172" s="231" t="s">
        <v>267</v>
      </c>
      <c r="D172" s="231" t="s">
        <v>296</v>
      </c>
      <c r="E172" s="232" t="s">
        <v>653</v>
      </c>
      <c r="F172" s="233" t="s">
        <v>654</v>
      </c>
      <c r="G172" s="234" t="s">
        <v>196</v>
      </c>
      <c r="H172" s="235">
        <v>11</v>
      </c>
      <c r="I172" s="236"/>
      <c r="J172" s="237">
        <f>ROUND(I172*H172,2)</f>
        <v>0</v>
      </c>
      <c r="K172" s="233" t="s">
        <v>1</v>
      </c>
      <c r="L172" s="238"/>
      <c r="M172" s="239" t="s">
        <v>1</v>
      </c>
      <c r="N172" s="240" t="s">
        <v>42</v>
      </c>
      <c r="O172" s="70"/>
      <c r="P172" s="211">
        <f>O172*H172</f>
        <v>0</v>
      </c>
      <c r="Q172" s="211">
        <v>0.32729999999999998</v>
      </c>
      <c r="R172" s="211">
        <f>Q172*H172</f>
        <v>3.6002999999999998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188</v>
      </c>
      <c r="AT172" s="213" t="s">
        <v>296</v>
      </c>
      <c r="AU172" s="213" t="s">
        <v>87</v>
      </c>
      <c r="AY172" s="16" t="s">
        <v>140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148</v>
      </c>
      <c r="BM172" s="213" t="s">
        <v>864</v>
      </c>
    </row>
    <row r="173" spans="1:65" s="2" customFormat="1" ht="11.25">
      <c r="A173" s="33"/>
      <c r="B173" s="34"/>
      <c r="C173" s="35"/>
      <c r="D173" s="215" t="s">
        <v>150</v>
      </c>
      <c r="E173" s="35"/>
      <c r="F173" s="216" t="s">
        <v>654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150</v>
      </c>
      <c r="AU173" s="16" t="s">
        <v>87</v>
      </c>
    </row>
    <row r="174" spans="1:65" s="2" customFormat="1" ht="21.75" customHeight="1">
      <c r="A174" s="33"/>
      <c r="B174" s="34"/>
      <c r="C174" s="231" t="s">
        <v>273</v>
      </c>
      <c r="D174" s="231" t="s">
        <v>296</v>
      </c>
      <c r="E174" s="232" t="s">
        <v>865</v>
      </c>
      <c r="F174" s="233" t="s">
        <v>866</v>
      </c>
      <c r="G174" s="234" t="s">
        <v>196</v>
      </c>
      <c r="H174" s="235">
        <v>1</v>
      </c>
      <c r="I174" s="236"/>
      <c r="J174" s="237">
        <f>ROUND(I174*H174,2)</f>
        <v>0</v>
      </c>
      <c r="K174" s="233" t="s">
        <v>147</v>
      </c>
      <c r="L174" s="238"/>
      <c r="M174" s="239" t="s">
        <v>1</v>
      </c>
      <c r="N174" s="240" t="s">
        <v>42</v>
      </c>
      <c r="O174" s="70"/>
      <c r="P174" s="211">
        <f>O174*H174</f>
        <v>0</v>
      </c>
      <c r="Q174" s="211">
        <v>2.343</v>
      </c>
      <c r="R174" s="211">
        <f>Q174*H174</f>
        <v>2.343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188</v>
      </c>
      <c r="AT174" s="213" t="s">
        <v>296</v>
      </c>
      <c r="AU174" s="213" t="s">
        <v>87</v>
      </c>
      <c r="AY174" s="16" t="s">
        <v>140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148</v>
      </c>
      <c r="BM174" s="213" t="s">
        <v>867</v>
      </c>
    </row>
    <row r="175" spans="1:65" s="2" customFormat="1" ht="11.25">
      <c r="A175" s="33"/>
      <c r="B175" s="34"/>
      <c r="C175" s="35"/>
      <c r="D175" s="215" t="s">
        <v>150</v>
      </c>
      <c r="E175" s="35"/>
      <c r="F175" s="216" t="s">
        <v>866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150</v>
      </c>
      <c r="AU175" s="16" t="s">
        <v>87</v>
      </c>
    </row>
    <row r="176" spans="1:65" s="2" customFormat="1" ht="21.75" customHeight="1">
      <c r="A176" s="33"/>
      <c r="B176" s="34"/>
      <c r="C176" s="231" t="s">
        <v>279</v>
      </c>
      <c r="D176" s="231" t="s">
        <v>296</v>
      </c>
      <c r="E176" s="232" t="s">
        <v>330</v>
      </c>
      <c r="F176" s="233" t="s">
        <v>331</v>
      </c>
      <c r="G176" s="234" t="s">
        <v>312</v>
      </c>
      <c r="H176" s="235">
        <v>8.484</v>
      </c>
      <c r="I176" s="236"/>
      <c r="J176" s="237">
        <f>ROUND(I176*H176,2)</f>
        <v>0</v>
      </c>
      <c r="K176" s="233" t="s">
        <v>147</v>
      </c>
      <c r="L176" s="238"/>
      <c r="M176" s="239" t="s">
        <v>1</v>
      </c>
      <c r="N176" s="240" t="s">
        <v>42</v>
      </c>
      <c r="O176" s="70"/>
      <c r="P176" s="211">
        <f>O176*H176</f>
        <v>0</v>
      </c>
      <c r="Q176" s="211">
        <v>1</v>
      </c>
      <c r="R176" s="211">
        <f>Q176*H176</f>
        <v>8.484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188</v>
      </c>
      <c r="AT176" s="213" t="s">
        <v>296</v>
      </c>
      <c r="AU176" s="213" t="s">
        <v>87</v>
      </c>
      <c r="AY176" s="16" t="s">
        <v>140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148</v>
      </c>
      <c r="BM176" s="213" t="s">
        <v>868</v>
      </c>
    </row>
    <row r="177" spans="1:65" s="2" customFormat="1" ht="11.25">
      <c r="A177" s="33"/>
      <c r="B177" s="34"/>
      <c r="C177" s="35"/>
      <c r="D177" s="215" t="s">
        <v>150</v>
      </c>
      <c r="E177" s="35"/>
      <c r="F177" s="216" t="s">
        <v>331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150</v>
      </c>
      <c r="AU177" s="16" t="s">
        <v>87</v>
      </c>
    </row>
    <row r="178" spans="1:65" s="2" customFormat="1" ht="21.75" customHeight="1">
      <c r="A178" s="33"/>
      <c r="B178" s="34"/>
      <c r="C178" s="231" t="s">
        <v>286</v>
      </c>
      <c r="D178" s="231" t="s">
        <v>296</v>
      </c>
      <c r="E178" s="232" t="s">
        <v>334</v>
      </c>
      <c r="F178" s="233" t="s">
        <v>335</v>
      </c>
      <c r="G178" s="234" t="s">
        <v>312</v>
      </c>
      <c r="H178" s="235">
        <v>8.484</v>
      </c>
      <c r="I178" s="236"/>
      <c r="J178" s="237">
        <f>ROUND(I178*H178,2)</f>
        <v>0</v>
      </c>
      <c r="K178" s="233" t="s">
        <v>147</v>
      </c>
      <c r="L178" s="238"/>
      <c r="M178" s="239" t="s">
        <v>1</v>
      </c>
      <c r="N178" s="240" t="s">
        <v>42</v>
      </c>
      <c r="O178" s="70"/>
      <c r="P178" s="211">
        <f>O178*H178</f>
        <v>0</v>
      </c>
      <c r="Q178" s="211">
        <v>1</v>
      </c>
      <c r="R178" s="211">
        <f>Q178*H178</f>
        <v>8.484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188</v>
      </c>
      <c r="AT178" s="213" t="s">
        <v>296</v>
      </c>
      <c r="AU178" s="213" t="s">
        <v>87</v>
      </c>
      <c r="AY178" s="16" t="s">
        <v>140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85</v>
      </c>
      <c r="BK178" s="214">
        <f>ROUND(I178*H178,2)</f>
        <v>0</v>
      </c>
      <c r="BL178" s="16" t="s">
        <v>148</v>
      </c>
      <c r="BM178" s="213" t="s">
        <v>869</v>
      </c>
    </row>
    <row r="179" spans="1:65" s="2" customFormat="1" ht="11.25">
      <c r="A179" s="33"/>
      <c r="B179" s="34"/>
      <c r="C179" s="35"/>
      <c r="D179" s="215" t="s">
        <v>150</v>
      </c>
      <c r="E179" s="35"/>
      <c r="F179" s="216" t="s">
        <v>335</v>
      </c>
      <c r="G179" s="35"/>
      <c r="H179" s="35"/>
      <c r="I179" s="114"/>
      <c r="J179" s="35"/>
      <c r="K179" s="35"/>
      <c r="L179" s="38"/>
      <c r="M179" s="217"/>
      <c r="N179" s="21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150</v>
      </c>
      <c r="AU179" s="16" t="s">
        <v>87</v>
      </c>
    </row>
    <row r="180" spans="1:65" s="2" customFormat="1" ht="21.75" customHeight="1">
      <c r="A180" s="33"/>
      <c r="B180" s="34"/>
      <c r="C180" s="231" t="s">
        <v>291</v>
      </c>
      <c r="D180" s="231" t="s">
        <v>296</v>
      </c>
      <c r="E180" s="232" t="s">
        <v>338</v>
      </c>
      <c r="F180" s="233" t="s">
        <v>339</v>
      </c>
      <c r="G180" s="234" t="s">
        <v>312</v>
      </c>
      <c r="H180" s="235">
        <v>8.484</v>
      </c>
      <c r="I180" s="236"/>
      <c r="J180" s="237">
        <f>ROUND(I180*H180,2)</f>
        <v>0</v>
      </c>
      <c r="K180" s="233" t="s">
        <v>147</v>
      </c>
      <c r="L180" s="238"/>
      <c r="M180" s="239" t="s">
        <v>1</v>
      </c>
      <c r="N180" s="240" t="s">
        <v>42</v>
      </c>
      <c r="O180" s="70"/>
      <c r="P180" s="211">
        <f>O180*H180</f>
        <v>0</v>
      </c>
      <c r="Q180" s="211">
        <v>1</v>
      </c>
      <c r="R180" s="211">
        <f>Q180*H180</f>
        <v>8.484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188</v>
      </c>
      <c r="AT180" s="213" t="s">
        <v>296</v>
      </c>
      <c r="AU180" s="213" t="s">
        <v>87</v>
      </c>
      <c r="AY180" s="16" t="s">
        <v>140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148</v>
      </c>
      <c r="BM180" s="213" t="s">
        <v>870</v>
      </c>
    </row>
    <row r="181" spans="1:65" s="2" customFormat="1" ht="11.25">
      <c r="A181" s="33"/>
      <c r="B181" s="34"/>
      <c r="C181" s="35"/>
      <c r="D181" s="215" t="s">
        <v>150</v>
      </c>
      <c r="E181" s="35"/>
      <c r="F181" s="216" t="s">
        <v>339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150</v>
      </c>
      <c r="AU181" s="16" t="s">
        <v>87</v>
      </c>
    </row>
    <row r="182" spans="1:65" s="2" customFormat="1" ht="21.75" customHeight="1">
      <c r="A182" s="33"/>
      <c r="B182" s="34"/>
      <c r="C182" s="231" t="s">
        <v>295</v>
      </c>
      <c r="D182" s="231" t="s">
        <v>296</v>
      </c>
      <c r="E182" s="232" t="s">
        <v>342</v>
      </c>
      <c r="F182" s="233" t="s">
        <v>343</v>
      </c>
      <c r="G182" s="234" t="s">
        <v>146</v>
      </c>
      <c r="H182" s="235">
        <v>24</v>
      </c>
      <c r="I182" s="236"/>
      <c r="J182" s="237">
        <f>ROUND(I182*H182,2)</f>
        <v>0</v>
      </c>
      <c r="K182" s="233" t="s">
        <v>147</v>
      </c>
      <c r="L182" s="238"/>
      <c r="M182" s="239" t="s">
        <v>1</v>
      </c>
      <c r="N182" s="240" t="s">
        <v>42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188</v>
      </c>
      <c r="AT182" s="213" t="s">
        <v>296</v>
      </c>
      <c r="AU182" s="213" t="s">
        <v>87</v>
      </c>
      <c r="AY182" s="16" t="s">
        <v>140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148</v>
      </c>
      <c r="BM182" s="213" t="s">
        <v>871</v>
      </c>
    </row>
    <row r="183" spans="1:65" s="2" customFormat="1" ht="11.25">
      <c r="A183" s="33"/>
      <c r="B183" s="34"/>
      <c r="C183" s="35"/>
      <c r="D183" s="215" t="s">
        <v>150</v>
      </c>
      <c r="E183" s="35"/>
      <c r="F183" s="216" t="s">
        <v>343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150</v>
      </c>
      <c r="AU183" s="16" t="s">
        <v>87</v>
      </c>
    </row>
    <row r="184" spans="1:65" s="2" customFormat="1" ht="21.75" customHeight="1">
      <c r="A184" s="33"/>
      <c r="B184" s="34"/>
      <c r="C184" s="231" t="s">
        <v>301</v>
      </c>
      <c r="D184" s="231" t="s">
        <v>296</v>
      </c>
      <c r="E184" s="232" t="s">
        <v>310</v>
      </c>
      <c r="F184" s="233" t="s">
        <v>311</v>
      </c>
      <c r="G184" s="234" t="s">
        <v>312</v>
      </c>
      <c r="H184" s="235">
        <v>156.68100000000001</v>
      </c>
      <c r="I184" s="236"/>
      <c r="J184" s="237">
        <f>ROUND(I184*H184,2)</f>
        <v>0</v>
      </c>
      <c r="K184" s="233" t="s">
        <v>147</v>
      </c>
      <c r="L184" s="238"/>
      <c r="M184" s="239" t="s">
        <v>1</v>
      </c>
      <c r="N184" s="240" t="s">
        <v>42</v>
      </c>
      <c r="O184" s="70"/>
      <c r="P184" s="211">
        <f>O184*H184</f>
        <v>0</v>
      </c>
      <c r="Q184" s="211">
        <v>1</v>
      </c>
      <c r="R184" s="211">
        <f>Q184*H184</f>
        <v>156.68100000000001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188</v>
      </c>
      <c r="AT184" s="213" t="s">
        <v>296</v>
      </c>
      <c r="AU184" s="213" t="s">
        <v>87</v>
      </c>
      <c r="AY184" s="16" t="s">
        <v>140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85</v>
      </c>
      <c r="BK184" s="214">
        <f>ROUND(I184*H184,2)</f>
        <v>0</v>
      </c>
      <c r="BL184" s="16" t="s">
        <v>148</v>
      </c>
      <c r="BM184" s="213" t="s">
        <v>872</v>
      </c>
    </row>
    <row r="185" spans="1:65" s="2" customFormat="1" ht="11.25">
      <c r="A185" s="33"/>
      <c r="B185" s="34"/>
      <c r="C185" s="35"/>
      <c r="D185" s="215" t="s">
        <v>150</v>
      </c>
      <c r="E185" s="35"/>
      <c r="F185" s="216" t="s">
        <v>311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150</v>
      </c>
      <c r="AU185" s="16" t="s">
        <v>87</v>
      </c>
    </row>
    <row r="186" spans="1:65" s="13" customFormat="1" ht="11.25">
      <c r="B186" s="219"/>
      <c r="C186" s="220"/>
      <c r="D186" s="215" t="s">
        <v>157</v>
      </c>
      <c r="E186" s="221" t="s">
        <v>1</v>
      </c>
      <c r="F186" s="222" t="s">
        <v>873</v>
      </c>
      <c r="G186" s="220"/>
      <c r="H186" s="223">
        <v>156.68100000000001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157</v>
      </c>
      <c r="AU186" s="229" t="s">
        <v>87</v>
      </c>
      <c r="AV186" s="13" t="s">
        <v>87</v>
      </c>
      <c r="AW186" s="13" t="s">
        <v>34</v>
      </c>
      <c r="AX186" s="13" t="s">
        <v>85</v>
      </c>
      <c r="AY186" s="229" t="s">
        <v>140</v>
      </c>
    </row>
    <row r="187" spans="1:65" s="2" customFormat="1" ht="21.75" customHeight="1">
      <c r="A187" s="33"/>
      <c r="B187" s="34"/>
      <c r="C187" s="231" t="s">
        <v>305</v>
      </c>
      <c r="D187" s="231" t="s">
        <v>296</v>
      </c>
      <c r="E187" s="232" t="s">
        <v>874</v>
      </c>
      <c r="F187" s="233" t="s">
        <v>875</v>
      </c>
      <c r="G187" s="234" t="s">
        <v>196</v>
      </c>
      <c r="H187" s="235">
        <v>2</v>
      </c>
      <c r="I187" s="236"/>
      <c r="J187" s="237">
        <f>ROUND(I187*H187,2)</f>
        <v>0</v>
      </c>
      <c r="K187" s="233" t="s">
        <v>147</v>
      </c>
      <c r="L187" s="238"/>
      <c r="M187" s="239" t="s">
        <v>1</v>
      </c>
      <c r="N187" s="240" t="s">
        <v>42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188</v>
      </c>
      <c r="AT187" s="213" t="s">
        <v>296</v>
      </c>
      <c r="AU187" s="213" t="s">
        <v>87</v>
      </c>
      <c r="AY187" s="16" t="s">
        <v>140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85</v>
      </c>
      <c r="BK187" s="214">
        <f>ROUND(I187*H187,2)</f>
        <v>0</v>
      </c>
      <c r="BL187" s="16" t="s">
        <v>148</v>
      </c>
      <c r="BM187" s="213" t="s">
        <v>876</v>
      </c>
    </row>
    <row r="188" spans="1:65" s="2" customFormat="1" ht="11.25">
      <c r="A188" s="33"/>
      <c r="B188" s="34"/>
      <c r="C188" s="35"/>
      <c r="D188" s="215" t="s">
        <v>150</v>
      </c>
      <c r="E188" s="35"/>
      <c r="F188" s="216" t="s">
        <v>875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150</v>
      </c>
      <c r="AU188" s="16" t="s">
        <v>87</v>
      </c>
    </row>
    <row r="189" spans="1:65" s="2" customFormat="1" ht="21.75" customHeight="1">
      <c r="A189" s="33"/>
      <c r="B189" s="34"/>
      <c r="C189" s="231" t="s">
        <v>309</v>
      </c>
      <c r="D189" s="231" t="s">
        <v>296</v>
      </c>
      <c r="E189" s="232" t="s">
        <v>877</v>
      </c>
      <c r="F189" s="233" t="s">
        <v>878</v>
      </c>
      <c r="G189" s="234" t="s">
        <v>196</v>
      </c>
      <c r="H189" s="235">
        <v>1</v>
      </c>
      <c r="I189" s="236"/>
      <c r="J189" s="237">
        <f>ROUND(I189*H189,2)</f>
        <v>0</v>
      </c>
      <c r="K189" s="233" t="s">
        <v>147</v>
      </c>
      <c r="L189" s="238"/>
      <c r="M189" s="239" t="s">
        <v>1</v>
      </c>
      <c r="N189" s="240" t="s">
        <v>42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188</v>
      </c>
      <c r="AT189" s="213" t="s">
        <v>296</v>
      </c>
      <c r="AU189" s="213" t="s">
        <v>87</v>
      </c>
      <c r="AY189" s="16" t="s">
        <v>140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148</v>
      </c>
      <c r="BM189" s="213" t="s">
        <v>879</v>
      </c>
    </row>
    <row r="190" spans="1:65" s="2" customFormat="1" ht="11.25">
      <c r="A190" s="33"/>
      <c r="B190" s="34"/>
      <c r="C190" s="35"/>
      <c r="D190" s="215" t="s">
        <v>150</v>
      </c>
      <c r="E190" s="35"/>
      <c r="F190" s="216" t="s">
        <v>878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87</v>
      </c>
    </row>
    <row r="191" spans="1:65" s="2" customFormat="1" ht="21.75" customHeight="1">
      <c r="A191" s="33"/>
      <c r="B191" s="34"/>
      <c r="C191" s="231" t="s">
        <v>315</v>
      </c>
      <c r="D191" s="231" t="s">
        <v>296</v>
      </c>
      <c r="E191" s="232" t="s">
        <v>321</v>
      </c>
      <c r="F191" s="233" t="s">
        <v>322</v>
      </c>
      <c r="G191" s="234" t="s">
        <v>179</v>
      </c>
      <c r="H191" s="235">
        <v>1.8</v>
      </c>
      <c r="I191" s="236"/>
      <c r="J191" s="237">
        <f>ROUND(I191*H191,2)</f>
        <v>0</v>
      </c>
      <c r="K191" s="233" t="s">
        <v>147</v>
      </c>
      <c r="L191" s="238"/>
      <c r="M191" s="239" t="s">
        <v>1</v>
      </c>
      <c r="N191" s="240" t="s">
        <v>42</v>
      </c>
      <c r="O191" s="70"/>
      <c r="P191" s="211">
        <f>O191*H191</f>
        <v>0</v>
      </c>
      <c r="Q191" s="211">
        <v>2.4289999999999998</v>
      </c>
      <c r="R191" s="211">
        <f>Q191*H191</f>
        <v>4.3721999999999994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188</v>
      </c>
      <c r="AT191" s="213" t="s">
        <v>296</v>
      </c>
      <c r="AU191" s="213" t="s">
        <v>87</v>
      </c>
      <c r="AY191" s="16" t="s">
        <v>140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85</v>
      </c>
      <c r="BK191" s="214">
        <f>ROUND(I191*H191,2)</f>
        <v>0</v>
      </c>
      <c r="BL191" s="16" t="s">
        <v>148</v>
      </c>
      <c r="BM191" s="213" t="s">
        <v>880</v>
      </c>
    </row>
    <row r="192" spans="1:65" s="2" customFormat="1" ht="11.25">
      <c r="A192" s="33"/>
      <c r="B192" s="34"/>
      <c r="C192" s="35"/>
      <c r="D192" s="215" t="s">
        <v>150</v>
      </c>
      <c r="E192" s="35"/>
      <c r="F192" s="216" t="s">
        <v>322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87</v>
      </c>
    </row>
    <row r="193" spans="1:65" s="13" customFormat="1" ht="11.25">
      <c r="B193" s="219"/>
      <c r="C193" s="220"/>
      <c r="D193" s="215" t="s">
        <v>157</v>
      </c>
      <c r="E193" s="221" t="s">
        <v>1</v>
      </c>
      <c r="F193" s="222" t="s">
        <v>881</v>
      </c>
      <c r="G193" s="220"/>
      <c r="H193" s="223">
        <v>1.8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157</v>
      </c>
      <c r="AU193" s="229" t="s">
        <v>87</v>
      </c>
      <c r="AV193" s="13" t="s">
        <v>87</v>
      </c>
      <c r="AW193" s="13" t="s">
        <v>34</v>
      </c>
      <c r="AX193" s="13" t="s">
        <v>85</v>
      </c>
      <c r="AY193" s="229" t="s">
        <v>140</v>
      </c>
    </row>
    <row r="194" spans="1:65" s="2" customFormat="1" ht="16.5" customHeight="1">
      <c r="A194" s="33"/>
      <c r="B194" s="34"/>
      <c r="C194" s="231" t="s">
        <v>320</v>
      </c>
      <c r="D194" s="231" t="s">
        <v>296</v>
      </c>
      <c r="E194" s="232" t="s">
        <v>528</v>
      </c>
      <c r="F194" s="233" t="s">
        <v>882</v>
      </c>
      <c r="G194" s="234" t="s">
        <v>196</v>
      </c>
      <c r="H194" s="235">
        <v>1</v>
      </c>
      <c r="I194" s="236"/>
      <c r="J194" s="237">
        <f>ROUND(I194*H194,2)</f>
        <v>0</v>
      </c>
      <c r="K194" s="233" t="s">
        <v>1</v>
      </c>
      <c r="L194" s="238"/>
      <c r="M194" s="239" t="s">
        <v>1</v>
      </c>
      <c r="N194" s="240" t="s">
        <v>42</v>
      </c>
      <c r="O194" s="70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188</v>
      </c>
      <c r="AT194" s="213" t="s">
        <v>296</v>
      </c>
      <c r="AU194" s="213" t="s">
        <v>87</v>
      </c>
      <c r="AY194" s="16" t="s">
        <v>140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148</v>
      </c>
      <c r="BM194" s="213" t="s">
        <v>883</v>
      </c>
    </row>
    <row r="195" spans="1:65" s="2" customFormat="1" ht="11.25">
      <c r="A195" s="33"/>
      <c r="B195" s="34"/>
      <c r="C195" s="35"/>
      <c r="D195" s="215" t="s">
        <v>150</v>
      </c>
      <c r="E195" s="35"/>
      <c r="F195" s="216" t="s">
        <v>882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150</v>
      </c>
      <c r="AU195" s="16" t="s">
        <v>87</v>
      </c>
    </row>
    <row r="196" spans="1:65" s="2" customFormat="1" ht="21.75" customHeight="1">
      <c r="A196" s="33"/>
      <c r="B196" s="34"/>
      <c r="C196" s="231" t="s">
        <v>325</v>
      </c>
      <c r="D196" s="231" t="s">
        <v>296</v>
      </c>
      <c r="E196" s="232" t="s">
        <v>321</v>
      </c>
      <c r="F196" s="233" t="s">
        <v>322</v>
      </c>
      <c r="G196" s="234" t="s">
        <v>179</v>
      </c>
      <c r="H196" s="235">
        <v>0.24</v>
      </c>
      <c r="I196" s="236"/>
      <c r="J196" s="237">
        <f>ROUND(I196*H196,2)</f>
        <v>0</v>
      </c>
      <c r="K196" s="233" t="s">
        <v>147</v>
      </c>
      <c r="L196" s="238"/>
      <c r="M196" s="239" t="s">
        <v>1</v>
      </c>
      <c r="N196" s="240" t="s">
        <v>42</v>
      </c>
      <c r="O196" s="70"/>
      <c r="P196" s="211">
        <f>O196*H196</f>
        <v>0</v>
      </c>
      <c r="Q196" s="211">
        <v>2.4289999999999998</v>
      </c>
      <c r="R196" s="211">
        <f>Q196*H196</f>
        <v>0.58295999999999992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188</v>
      </c>
      <c r="AT196" s="213" t="s">
        <v>296</v>
      </c>
      <c r="AU196" s="213" t="s">
        <v>87</v>
      </c>
      <c r="AY196" s="16" t="s">
        <v>140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148</v>
      </c>
      <c r="BM196" s="213" t="s">
        <v>884</v>
      </c>
    </row>
    <row r="197" spans="1:65" s="2" customFormat="1" ht="11.25">
      <c r="A197" s="33"/>
      <c r="B197" s="34"/>
      <c r="C197" s="35"/>
      <c r="D197" s="215" t="s">
        <v>150</v>
      </c>
      <c r="E197" s="35"/>
      <c r="F197" s="216" t="s">
        <v>322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150</v>
      </c>
      <c r="AU197" s="16" t="s">
        <v>87</v>
      </c>
    </row>
    <row r="198" spans="1:65" s="13" customFormat="1" ht="11.25">
      <c r="B198" s="219"/>
      <c r="C198" s="220"/>
      <c r="D198" s="215" t="s">
        <v>157</v>
      </c>
      <c r="E198" s="221" t="s">
        <v>1</v>
      </c>
      <c r="F198" s="222" t="s">
        <v>885</v>
      </c>
      <c r="G198" s="220"/>
      <c r="H198" s="223">
        <v>0.24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157</v>
      </c>
      <c r="AU198" s="229" t="s">
        <v>87</v>
      </c>
      <c r="AV198" s="13" t="s">
        <v>87</v>
      </c>
      <c r="AW198" s="13" t="s">
        <v>34</v>
      </c>
      <c r="AX198" s="13" t="s">
        <v>77</v>
      </c>
      <c r="AY198" s="229" t="s">
        <v>140</v>
      </c>
    </row>
    <row r="199" spans="1:65" s="14" customFormat="1" ht="11.25">
      <c r="B199" s="241"/>
      <c r="C199" s="242"/>
      <c r="D199" s="215" t="s">
        <v>157</v>
      </c>
      <c r="E199" s="243" t="s">
        <v>1</v>
      </c>
      <c r="F199" s="244" t="s">
        <v>379</v>
      </c>
      <c r="G199" s="242"/>
      <c r="H199" s="245">
        <v>0.24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AT199" s="251" t="s">
        <v>157</v>
      </c>
      <c r="AU199" s="251" t="s">
        <v>87</v>
      </c>
      <c r="AV199" s="14" t="s">
        <v>148</v>
      </c>
      <c r="AW199" s="14" t="s">
        <v>34</v>
      </c>
      <c r="AX199" s="14" t="s">
        <v>85</v>
      </c>
      <c r="AY199" s="251" t="s">
        <v>140</v>
      </c>
    </row>
    <row r="200" spans="1:65" s="2" customFormat="1" ht="21.75" customHeight="1">
      <c r="A200" s="33"/>
      <c r="B200" s="34"/>
      <c r="C200" s="231" t="s">
        <v>329</v>
      </c>
      <c r="D200" s="231" t="s">
        <v>296</v>
      </c>
      <c r="E200" s="232" t="s">
        <v>886</v>
      </c>
      <c r="F200" s="233" t="s">
        <v>887</v>
      </c>
      <c r="G200" s="234" t="s">
        <v>196</v>
      </c>
      <c r="H200" s="235">
        <v>8</v>
      </c>
      <c r="I200" s="236"/>
      <c r="J200" s="237">
        <f>ROUND(I200*H200,2)</f>
        <v>0</v>
      </c>
      <c r="K200" s="233" t="s">
        <v>147</v>
      </c>
      <c r="L200" s="238"/>
      <c r="M200" s="239" t="s">
        <v>1</v>
      </c>
      <c r="N200" s="240" t="s">
        <v>42</v>
      </c>
      <c r="O200" s="70"/>
      <c r="P200" s="211">
        <f>O200*H200</f>
        <v>0</v>
      </c>
      <c r="Q200" s="211">
        <v>1.796E-2</v>
      </c>
      <c r="R200" s="211">
        <f>Q200*H200</f>
        <v>0.14368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188</v>
      </c>
      <c r="AT200" s="213" t="s">
        <v>296</v>
      </c>
      <c r="AU200" s="213" t="s">
        <v>87</v>
      </c>
      <c r="AY200" s="16" t="s">
        <v>140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148</v>
      </c>
      <c r="BM200" s="213" t="s">
        <v>888</v>
      </c>
    </row>
    <row r="201" spans="1:65" s="2" customFormat="1" ht="11.25">
      <c r="A201" s="33"/>
      <c r="B201" s="34"/>
      <c r="C201" s="35"/>
      <c r="D201" s="215" t="s">
        <v>150</v>
      </c>
      <c r="E201" s="35"/>
      <c r="F201" s="216" t="s">
        <v>887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150</v>
      </c>
      <c r="AU201" s="16" t="s">
        <v>87</v>
      </c>
    </row>
    <row r="202" spans="1:65" s="2" customFormat="1" ht="21.75" customHeight="1">
      <c r="A202" s="33"/>
      <c r="B202" s="34"/>
      <c r="C202" s="231" t="s">
        <v>333</v>
      </c>
      <c r="D202" s="231" t="s">
        <v>296</v>
      </c>
      <c r="E202" s="232" t="s">
        <v>889</v>
      </c>
      <c r="F202" s="233" t="s">
        <v>890</v>
      </c>
      <c r="G202" s="234" t="s">
        <v>196</v>
      </c>
      <c r="H202" s="235">
        <v>16</v>
      </c>
      <c r="I202" s="236"/>
      <c r="J202" s="237">
        <f>ROUND(I202*H202,2)</f>
        <v>0</v>
      </c>
      <c r="K202" s="233" t="s">
        <v>147</v>
      </c>
      <c r="L202" s="238"/>
      <c r="M202" s="239" t="s">
        <v>1</v>
      </c>
      <c r="N202" s="240" t="s">
        <v>42</v>
      </c>
      <c r="O202" s="70"/>
      <c r="P202" s="211">
        <f>O202*H202</f>
        <v>0</v>
      </c>
      <c r="Q202" s="211">
        <v>5.9999999999999995E-4</v>
      </c>
      <c r="R202" s="211">
        <f>Q202*H202</f>
        <v>9.5999999999999992E-3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188</v>
      </c>
      <c r="AT202" s="213" t="s">
        <v>296</v>
      </c>
      <c r="AU202" s="213" t="s">
        <v>87</v>
      </c>
      <c r="AY202" s="16" t="s">
        <v>140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148</v>
      </c>
      <c r="BM202" s="213" t="s">
        <v>891</v>
      </c>
    </row>
    <row r="203" spans="1:65" s="2" customFormat="1" ht="11.25">
      <c r="A203" s="33"/>
      <c r="B203" s="34"/>
      <c r="C203" s="35"/>
      <c r="D203" s="215" t="s">
        <v>150</v>
      </c>
      <c r="E203" s="35"/>
      <c r="F203" s="216" t="s">
        <v>890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150</v>
      </c>
      <c r="AU203" s="16" t="s">
        <v>87</v>
      </c>
    </row>
    <row r="204" spans="1:65" s="2" customFormat="1" ht="21.75" customHeight="1">
      <c r="A204" s="33"/>
      <c r="B204" s="34"/>
      <c r="C204" s="231" t="s">
        <v>337</v>
      </c>
      <c r="D204" s="231" t="s">
        <v>296</v>
      </c>
      <c r="E204" s="232" t="s">
        <v>892</v>
      </c>
      <c r="F204" s="233" t="s">
        <v>893</v>
      </c>
      <c r="G204" s="234" t="s">
        <v>196</v>
      </c>
      <c r="H204" s="235">
        <v>16</v>
      </c>
      <c r="I204" s="236"/>
      <c r="J204" s="237">
        <f>ROUND(I204*H204,2)</f>
        <v>0</v>
      </c>
      <c r="K204" s="233" t="s">
        <v>147</v>
      </c>
      <c r="L204" s="238"/>
      <c r="M204" s="239" t="s">
        <v>1</v>
      </c>
      <c r="N204" s="240" t="s">
        <v>42</v>
      </c>
      <c r="O204" s="70"/>
      <c r="P204" s="211">
        <f>O204*H204</f>
        <v>0</v>
      </c>
      <c r="Q204" s="211">
        <v>1.2E-4</v>
      </c>
      <c r="R204" s="211">
        <f>Q204*H204</f>
        <v>1.92E-3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188</v>
      </c>
      <c r="AT204" s="213" t="s">
        <v>296</v>
      </c>
      <c r="AU204" s="213" t="s">
        <v>87</v>
      </c>
      <c r="AY204" s="16" t="s">
        <v>140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148</v>
      </c>
      <c r="BM204" s="213" t="s">
        <v>894</v>
      </c>
    </row>
    <row r="205" spans="1:65" s="2" customFormat="1" ht="11.25">
      <c r="A205" s="33"/>
      <c r="B205" s="34"/>
      <c r="C205" s="35"/>
      <c r="D205" s="215" t="s">
        <v>150</v>
      </c>
      <c r="E205" s="35"/>
      <c r="F205" s="216" t="s">
        <v>893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150</v>
      </c>
      <c r="AU205" s="16" t="s">
        <v>87</v>
      </c>
    </row>
    <row r="206" spans="1:65" s="2" customFormat="1" ht="21.75" customHeight="1">
      <c r="A206" s="33"/>
      <c r="B206" s="34"/>
      <c r="C206" s="231" t="s">
        <v>341</v>
      </c>
      <c r="D206" s="231" t="s">
        <v>296</v>
      </c>
      <c r="E206" s="232" t="s">
        <v>895</v>
      </c>
      <c r="F206" s="233" t="s">
        <v>896</v>
      </c>
      <c r="G206" s="234" t="s">
        <v>196</v>
      </c>
      <c r="H206" s="235">
        <v>16</v>
      </c>
      <c r="I206" s="236"/>
      <c r="J206" s="237">
        <f>ROUND(I206*H206,2)</f>
        <v>0</v>
      </c>
      <c r="K206" s="233" t="s">
        <v>147</v>
      </c>
      <c r="L206" s="238"/>
      <c r="M206" s="239" t="s">
        <v>1</v>
      </c>
      <c r="N206" s="240" t="s">
        <v>42</v>
      </c>
      <c r="O206" s="70"/>
      <c r="P206" s="211">
        <f>O206*H206</f>
        <v>0</v>
      </c>
      <c r="Q206" s="211">
        <v>9.0000000000000006E-5</v>
      </c>
      <c r="R206" s="211">
        <f>Q206*H206</f>
        <v>1.4400000000000001E-3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188</v>
      </c>
      <c r="AT206" s="213" t="s">
        <v>296</v>
      </c>
      <c r="AU206" s="213" t="s">
        <v>87</v>
      </c>
      <c r="AY206" s="16" t="s">
        <v>140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148</v>
      </c>
      <c r="BM206" s="213" t="s">
        <v>897</v>
      </c>
    </row>
    <row r="207" spans="1:65" s="2" customFormat="1" ht="11.25">
      <c r="A207" s="33"/>
      <c r="B207" s="34"/>
      <c r="C207" s="35"/>
      <c r="D207" s="215" t="s">
        <v>150</v>
      </c>
      <c r="E207" s="35"/>
      <c r="F207" s="216" t="s">
        <v>896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150</v>
      </c>
      <c r="AU207" s="16" t="s">
        <v>87</v>
      </c>
    </row>
    <row r="208" spans="1:65" s="2" customFormat="1" ht="21.75" customHeight="1">
      <c r="A208" s="33"/>
      <c r="B208" s="34"/>
      <c r="C208" s="231" t="s">
        <v>345</v>
      </c>
      <c r="D208" s="231" t="s">
        <v>296</v>
      </c>
      <c r="E208" s="232" t="s">
        <v>898</v>
      </c>
      <c r="F208" s="233" t="s">
        <v>899</v>
      </c>
      <c r="G208" s="234" t="s">
        <v>196</v>
      </c>
      <c r="H208" s="235">
        <v>54</v>
      </c>
      <c r="I208" s="236"/>
      <c r="J208" s="237">
        <f>ROUND(I208*H208,2)</f>
        <v>0</v>
      </c>
      <c r="K208" s="233" t="s">
        <v>147</v>
      </c>
      <c r="L208" s="238"/>
      <c r="M208" s="239" t="s">
        <v>1</v>
      </c>
      <c r="N208" s="240" t="s">
        <v>42</v>
      </c>
      <c r="O208" s="70"/>
      <c r="P208" s="211">
        <f>O208*H208</f>
        <v>0</v>
      </c>
      <c r="Q208" s="211">
        <v>1.8000000000000001E-4</v>
      </c>
      <c r="R208" s="211">
        <f>Q208*H208</f>
        <v>9.7200000000000012E-3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188</v>
      </c>
      <c r="AT208" s="213" t="s">
        <v>296</v>
      </c>
      <c r="AU208" s="213" t="s">
        <v>87</v>
      </c>
      <c r="AY208" s="16" t="s">
        <v>140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148</v>
      </c>
      <c r="BM208" s="213" t="s">
        <v>900</v>
      </c>
    </row>
    <row r="209" spans="1:65" s="2" customFormat="1" ht="11.25">
      <c r="A209" s="33"/>
      <c r="B209" s="34"/>
      <c r="C209" s="35"/>
      <c r="D209" s="215" t="s">
        <v>150</v>
      </c>
      <c r="E209" s="35"/>
      <c r="F209" s="216" t="s">
        <v>899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150</v>
      </c>
      <c r="AU209" s="16" t="s">
        <v>87</v>
      </c>
    </row>
    <row r="210" spans="1:65" s="12" customFormat="1" ht="25.9" customHeight="1">
      <c r="B210" s="186"/>
      <c r="C210" s="187"/>
      <c r="D210" s="188" t="s">
        <v>76</v>
      </c>
      <c r="E210" s="189" t="s">
        <v>356</v>
      </c>
      <c r="F210" s="189" t="s">
        <v>357</v>
      </c>
      <c r="G210" s="187"/>
      <c r="H210" s="187"/>
      <c r="I210" s="190"/>
      <c r="J210" s="191">
        <f>BK210</f>
        <v>0</v>
      </c>
      <c r="K210" s="187"/>
      <c r="L210" s="192"/>
      <c r="M210" s="193"/>
      <c r="N210" s="194"/>
      <c r="O210" s="194"/>
      <c r="P210" s="195">
        <f>SUM(P211:P251)</f>
        <v>0</v>
      </c>
      <c r="Q210" s="194"/>
      <c r="R210" s="195">
        <f>SUM(R211:R251)</f>
        <v>0</v>
      </c>
      <c r="S210" s="194"/>
      <c r="T210" s="196">
        <f>SUM(T211:T251)</f>
        <v>0</v>
      </c>
      <c r="AR210" s="197" t="s">
        <v>148</v>
      </c>
      <c r="AT210" s="198" t="s">
        <v>76</v>
      </c>
      <c r="AU210" s="198" t="s">
        <v>77</v>
      </c>
      <c r="AY210" s="197" t="s">
        <v>140</v>
      </c>
      <c r="BK210" s="199">
        <f>SUM(BK211:BK251)</f>
        <v>0</v>
      </c>
    </row>
    <row r="211" spans="1:65" s="2" customFormat="1" ht="33" customHeight="1">
      <c r="A211" s="33"/>
      <c r="B211" s="34"/>
      <c r="C211" s="202" t="s">
        <v>349</v>
      </c>
      <c r="D211" s="202" t="s">
        <v>143</v>
      </c>
      <c r="E211" s="203" t="s">
        <v>901</v>
      </c>
      <c r="F211" s="204" t="s">
        <v>902</v>
      </c>
      <c r="G211" s="205" t="s">
        <v>312</v>
      </c>
      <c r="H211" s="206">
        <v>7.4169999999999998</v>
      </c>
      <c r="I211" s="207"/>
      <c r="J211" s="208">
        <f>ROUND(I211*H211,2)</f>
        <v>0</v>
      </c>
      <c r="K211" s="204" t="s">
        <v>147</v>
      </c>
      <c r="L211" s="38"/>
      <c r="M211" s="209" t="s">
        <v>1</v>
      </c>
      <c r="N211" s="210" t="s">
        <v>42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361</v>
      </c>
      <c r="AT211" s="213" t="s">
        <v>143</v>
      </c>
      <c r="AU211" s="213" t="s">
        <v>85</v>
      </c>
      <c r="AY211" s="16" t="s">
        <v>140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85</v>
      </c>
      <c r="BK211" s="214">
        <f>ROUND(I211*H211,2)</f>
        <v>0</v>
      </c>
      <c r="BL211" s="16" t="s">
        <v>361</v>
      </c>
      <c r="BM211" s="213" t="s">
        <v>903</v>
      </c>
    </row>
    <row r="212" spans="1:65" s="2" customFormat="1" ht="68.25">
      <c r="A212" s="33"/>
      <c r="B212" s="34"/>
      <c r="C212" s="35"/>
      <c r="D212" s="215" t="s">
        <v>150</v>
      </c>
      <c r="E212" s="35"/>
      <c r="F212" s="216" t="s">
        <v>904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150</v>
      </c>
      <c r="AU212" s="16" t="s">
        <v>85</v>
      </c>
    </row>
    <row r="213" spans="1:65" s="2" customFormat="1" ht="19.5">
      <c r="A213" s="33"/>
      <c r="B213" s="34"/>
      <c r="C213" s="35"/>
      <c r="D213" s="215" t="s">
        <v>199</v>
      </c>
      <c r="E213" s="35"/>
      <c r="F213" s="230" t="s">
        <v>364</v>
      </c>
      <c r="G213" s="35"/>
      <c r="H213" s="35"/>
      <c r="I213" s="114"/>
      <c r="J213" s="35"/>
      <c r="K213" s="35"/>
      <c r="L213" s="38"/>
      <c r="M213" s="217"/>
      <c r="N213" s="21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199</v>
      </c>
      <c r="AU213" s="16" t="s">
        <v>85</v>
      </c>
    </row>
    <row r="214" spans="1:65" s="13" customFormat="1" ht="11.25">
      <c r="B214" s="219"/>
      <c r="C214" s="220"/>
      <c r="D214" s="215" t="s">
        <v>157</v>
      </c>
      <c r="E214" s="221" t="s">
        <v>1</v>
      </c>
      <c r="F214" s="222" t="s">
        <v>905</v>
      </c>
      <c r="G214" s="220"/>
      <c r="H214" s="223">
        <v>7.4169999999999998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157</v>
      </c>
      <c r="AU214" s="229" t="s">
        <v>85</v>
      </c>
      <c r="AV214" s="13" t="s">
        <v>87</v>
      </c>
      <c r="AW214" s="13" t="s">
        <v>34</v>
      </c>
      <c r="AX214" s="13" t="s">
        <v>85</v>
      </c>
      <c r="AY214" s="229" t="s">
        <v>140</v>
      </c>
    </row>
    <row r="215" spans="1:65" s="2" customFormat="1" ht="21.75" customHeight="1">
      <c r="A215" s="33"/>
      <c r="B215" s="34"/>
      <c r="C215" s="202" t="s">
        <v>352</v>
      </c>
      <c r="D215" s="202" t="s">
        <v>143</v>
      </c>
      <c r="E215" s="203" t="s">
        <v>367</v>
      </c>
      <c r="F215" s="204" t="s">
        <v>368</v>
      </c>
      <c r="G215" s="205" t="s">
        <v>312</v>
      </c>
      <c r="H215" s="206">
        <v>1.2999999999999999E-2</v>
      </c>
      <c r="I215" s="207"/>
      <c r="J215" s="208">
        <f>ROUND(I215*H215,2)</f>
        <v>0</v>
      </c>
      <c r="K215" s="204" t="s">
        <v>147</v>
      </c>
      <c r="L215" s="38"/>
      <c r="M215" s="209" t="s">
        <v>1</v>
      </c>
      <c r="N215" s="210" t="s">
        <v>42</v>
      </c>
      <c r="O215" s="70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361</v>
      </c>
      <c r="AT215" s="213" t="s">
        <v>143</v>
      </c>
      <c r="AU215" s="213" t="s">
        <v>85</v>
      </c>
      <c r="AY215" s="16" t="s">
        <v>140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85</v>
      </c>
      <c r="BK215" s="214">
        <f>ROUND(I215*H215,2)</f>
        <v>0</v>
      </c>
      <c r="BL215" s="16" t="s">
        <v>361</v>
      </c>
      <c r="BM215" s="213" t="s">
        <v>906</v>
      </c>
    </row>
    <row r="216" spans="1:65" s="2" customFormat="1" ht="29.25">
      <c r="A216" s="33"/>
      <c r="B216" s="34"/>
      <c r="C216" s="35"/>
      <c r="D216" s="215" t="s">
        <v>150</v>
      </c>
      <c r="E216" s="35"/>
      <c r="F216" s="216" t="s">
        <v>370</v>
      </c>
      <c r="G216" s="35"/>
      <c r="H216" s="35"/>
      <c r="I216" s="114"/>
      <c r="J216" s="35"/>
      <c r="K216" s="35"/>
      <c r="L216" s="38"/>
      <c r="M216" s="217"/>
      <c r="N216" s="218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150</v>
      </c>
      <c r="AU216" s="16" t="s">
        <v>85</v>
      </c>
    </row>
    <row r="217" spans="1:65" s="2" customFormat="1" ht="21.75" customHeight="1">
      <c r="A217" s="33"/>
      <c r="B217" s="34"/>
      <c r="C217" s="202" t="s">
        <v>358</v>
      </c>
      <c r="D217" s="202" t="s">
        <v>143</v>
      </c>
      <c r="E217" s="203" t="s">
        <v>372</v>
      </c>
      <c r="F217" s="204" t="s">
        <v>373</v>
      </c>
      <c r="G217" s="205" t="s">
        <v>312</v>
      </c>
      <c r="H217" s="206">
        <v>65.87</v>
      </c>
      <c r="I217" s="207"/>
      <c r="J217" s="208">
        <f>ROUND(I217*H217,2)</f>
        <v>0</v>
      </c>
      <c r="K217" s="204" t="s">
        <v>147</v>
      </c>
      <c r="L217" s="38"/>
      <c r="M217" s="209" t="s">
        <v>1</v>
      </c>
      <c r="N217" s="210" t="s">
        <v>42</v>
      </c>
      <c r="O217" s="70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361</v>
      </c>
      <c r="AT217" s="213" t="s">
        <v>143</v>
      </c>
      <c r="AU217" s="213" t="s">
        <v>85</v>
      </c>
      <c r="AY217" s="16" t="s">
        <v>140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85</v>
      </c>
      <c r="BK217" s="214">
        <f>ROUND(I217*H217,2)</f>
        <v>0</v>
      </c>
      <c r="BL217" s="16" t="s">
        <v>361</v>
      </c>
      <c r="BM217" s="213" t="s">
        <v>907</v>
      </c>
    </row>
    <row r="218" spans="1:65" s="2" customFormat="1" ht="29.25">
      <c r="A218" s="33"/>
      <c r="B218" s="34"/>
      <c r="C218" s="35"/>
      <c r="D218" s="215" t="s">
        <v>150</v>
      </c>
      <c r="E218" s="35"/>
      <c r="F218" s="216" t="s">
        <v>375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85</v>
      </c>
    </row>
    <row r="219" spans="1:65" s="13" customFormat="1" ht="11.25">
      <c r="B219" s="219"/>
      <c r="C219" s="220"/>
      <c r="D219" s="215" t="s">
        <v>157</v>
      </c>
      <c r="E219" s="221" t="s">
        <v>1</v>
      </c>
      <c r="F219" s="222" t="s">
        <v>908</v>
      </c>
      <c r="G219" s="220"/>
      <c r="H219" s="223">
        <v>12.045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157</v>
      </c>
      <c r="AU219" s="229" t="s">
        <v>85</v>
      </c>
      <c r="AV219" s="13" t="s">
        <v>87</v>
      </c>
      <c r="AW219" s="13" t="s">
        <v>34</v>
      </c>
      <c r="AX219" s="13" t="s">
        <v>77</v>
      </c>
      <c r="AY219" s="229" t="s">
        <v>140</v>
      </c>
    </row>
    <row r="220" spans="1:65" s="13" customFormat="1" ht="11.25">
      <c r="B220" s="219"/>
      <c r="C220" s="220"/>
      <c r="D220" s="215" t="s">
        <v>157</v>
      </c>
      <c r="E220" s="221" t="s">
        <v>1</v>
      </c>
      <c r="F220" s="222" t="s">
        <v>909</v>
      </c>
      <c r="G220" s="220"/>
      <c r="H220" s="223">
        <v>37.844999999999999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157</v>
      </c>
      <c r="AU220" s="229" t="s">
        <v>85</v>
      </c>
      <c r="AV220" s="13" t="s">
        <v>87</v>
      </c>
      <c r="AW220" s="13" t="s">
        <v>34</v>
      </c>
      <c r="AX220" s="13" t="s">
        <v>77</v>
      </c>
      <c r="AY220" s="229" t="s">
        <v>140</v>
      </c>
    </row>
    <row r="221" spans="1:65" s="13" customFormat="1" ht="11.25">
      <c r="B221" s="219"/>
      <c r="C221" s="220"/>
      <c r="D221" s="215" t="s">
        <v>157</v>
      </c>
      <c r="E221" s="221" t="s">
        <v>1</v>
      </c>
      <c r="F221" s="222" t="s">
        <v>910</v>
      </c>
      <c r="G221" s="220"/>
      <c r="H221" s="223">
        <v>15.98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157</v>
      </c>
      <c r="AU221" s="229" t="s">
        <v>85</v>
      </c>
      <c r="AV221" s="13" t="s">
        <v>87</v>
      </c>
      <c r="AW221" s="13" t="s">
        <v>34</v>
      </c>
      <c r="AX221" s="13" t="s">
        <v>77</v>
      </c>
      <c r="AY221" s="229" t="s">
        <v>140</v>
      </c>
    </row>
    <row r="222" spans="1:65" s="14" customFormat="1" ht="11.25">
      <c r="B222" s="241"/>
      <c r="C222" s="242"/>
      <c r="D222" s="215" t="s">
        <v>157</v>
      </c>
      <c r="E222" s="243" t="s">
        <v>1</v>
      </c>
      <c r="F222" s="244" t="s">
        <v>379</v>
      </c>
      <c r="G222" s="242"/>
      <c r="H222" s="245">
        <v>65.87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AT222" s="251" t="s">
        <v>157</v>
      </c>
      <c r="AU222" s="251" t="s">
        <v>85</v>
      </c>
      <c r="AV222" s="14" t="s">
        <v>148</v>
      </c>
      <c r="AW222" s="14" t="s">
        <v>34</v>
      </c>
      <c r="AX222" s="14" t="s">
        <v>85</v>
      </c>
      <c r="AY222" s="251" t="s">
        <v>140</v>
      </c>
    </row>
    <row r="223" spans="1:65" s="2" customFormat="1" ht="21.75" customHeight="1">
      <c r="A223" s="33"/>
      <c r="B223" s="34"/>
      <c r="C223" s="202" t="s">
        <v>366</v>
      </c>
      <c r="D223" s="202" t="s">
        <v>143</v>
      </c>
      <c r="E223" s="203" t="s">
        <v>541</v>
      </c>
      <c r="F223" s="204" t="s">
        <v>542</v>
      </c>
      <c r="G223" s="205" t="s">
        <v>312</v>
      </c>
      <c r="H223" s="206">
        <v>65.882999999999996</v>
      </c>
      <c r="I223" s="207"/>
      <c r="J223" s="208">
        <f>ROUND(I223*H223,2)</f>
        <v>0</v>
      </c>
      <c r="K223" s="204" t="s">
        <v>147</v>
      </c>
      <c r="L223" s="38"/>
      <c r="M223" s="209" t="s">
        <v>1</v>
      </c>
      <c r="N223" s="210" t="s">
        <v>42</v>
      </c>
      <c r="O223" s="70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361</v>
      </c>
      <c r="AT223" s="213" t="s">
        <v>143</v>
      </c>
      <c r="AU223" s="213" t="s">
        <v>85</v>
      </c>
      <c r="AY223" s="16" t="s">
        <v>140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85</v>
      </c>
      <c r="BK223" s="214">
        <f>ROUND(I223*H223,2)</f>
        <v>0</v>
      </c>
      <c r="BL223" s="16" t="s">
        <v>361</v>
      </c>
      <c r="BM223" s="213" t="s">
        <v>911</v>
      </c>
    </row>
    <row r="224" spans="1:65" s="2" customFormat="1" ht="68.25">
      <c r="A224" s="33"/>
      <c r="B224" s="34"/>
      <c r="C224" s="35"/>
      <c r="D224" s="215" t="s">
        <v>150</v>
      </c>
      <c r="E224" s="35"/>
      <c r="F224" s="216" t="s">
        <v>544</v>
      </c>
      <c r="G224" s="35"/>
      <c r="H224" s="35"/>
      <c r="I224" s="114"/>
      <c r="J224" s="35"/>
      <c r="K224" s="35"/>
      <c r="L224" s="38"/>
      <c r="M224" s="217"/>
      <c r="N224" s="218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150</v>
      </c>
      <c r="AU224" s="16" t="s">
        <v>85</v>
      </c>
    </row>
    <row r="225" spans="1:65" s="2" customFormat="1" ht="19.5">
      <c r="A225" s="33"/>
      <c r="B225" s="34"/>
      <c r="C225" s="35"/>
      <c r="D225" s="215" t="s">
        <v>199</v>
      </c>
      <c r="E225" s="35"/>
      <c r="F225" s="230" t="s">
        <v>364</v>
      </c>
      <c r="G225" s="35"/>
      <c r="H225" s="35"/>
      <c r="I225" s="114"/>
      <c r="J225" s="35"/>
      <c r="K225" s="35"/>
      <c r="L225" s="38"/>
      <c r="M225" s="217"/>
      <c r="N225" s="218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199</v>
      </c>
      <c r="AU225" s="16" t="s">
        <v>85</v>
      </c>
    </row>
    <row r="226" spans="1:65" s="13" customFormat="1" ht="11.25">
      <c r="B226" s="219"/>
      <c r="C226" s="220"/>
      <c r="D226" s="215" t="s">
        <v>157</v>
      </c>
      <c r="E226" s="221" t="s">
        <v>1</v>
      </c>
      <c r="F226" s="222" t="s">
        <v>912</v>
      </c>
      <c r="G226" s="220"/>
      <c r="H226" s="223">
        <v>65.882999999999996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157</v>
      </c>
      <c r="AU226" s="229" t="s">
        <v>85</v>
      </c>
      <c r="AV226" s="13" t="s">
        <v>87</v>
      </c>
      <c r="AW226" s="13" t="s">
        <v>34</v>
      </c>
      <c r="AX226" s="13" t="s">
        <v>85</v>
      </c>
      <c r="AY226" s="229" t="s">
        <v>140</v>
      </c>
    </row>
    <row r="227" spans="1:65" s="2" customFormat="1" ht="21.75" customHeight="1">
      <c r="A227" s="33"/>
      <c r="B227" s="34"/>
      <c r="C227" s="202" t="s">
        <v>371</v>
      </c>
      <c r="D227" s="202" t="s">
        <v>143</v>
      </c>
      <c r="E227" s="203" t="s">
        <v>913</v>
      </c>
      <c r="F227" s="204" t="s">
        <v>914</v>
      </c>
      <c r="G227" s="205" t="s">
        <v>312</v>
      </c>
      <c r="H227" s="206">
        <v>3.6</v>
      </c>
      <c r="I227" s="207"/>
      <c r="J227" s="208">
        <f>ROUND(I227*H227,2)</f>
        <v>0</v>
      </c>
      <c r="K227" s="204" t="s">
        <v>147</v>
      </c>
      <c r="L227" s="38"/>
      <c r="M227" s="209" t="s">
        <v>1</v>
      </c>
      <c r="N227" s="210" t="s">
        <v>42</v>
      </c>
      <c r="O227" s="70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3" t="s">
        <v>361</v>
      </c>
      <c r="AT227" s="213" t="s">
        <v>143</v>
      </c>
      <c r="AU227" s="213" t="s">
        <v>85</v>
      </c>
      <c r="AY227" s="16" t="s">
        <v>140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85</v>
      </c>
      <c r="BK227" s="214">
        <f>ROUND(I227*H227,2)</f>
        <v>0</v>
      </c>
      <c r="BL227" s="16" t="s">
        <v>361</v>
      </c>
      <c r="BM227" s="213" t="s">
        <v>915</v>
      </c>
    </row>
    <row r="228" spans="1:65" s="2" customFormat="1" ht="68.25">
      <c r="A228" s="33"/>
      <c r="B228" s="34"/>
      <c r="C228" s="35"/>
      <c r="D228" s="215" t="s">
        <v>150</v>
      </c>
      <c r="E228" s="35"/>
      <c r="F228" s="216" t="s">
        <v>916</v>
      </c>
      <c r="G228" s="35"/>
      <c r="H228" s="35"/>
      <c r="I228" s="114"/>
      <c r="J228" s="35"/>
      <c r="K228" s="35"/>
      <c r="L228" s="38"/>
      <c r="M228" s="217"/>
      <c r="N228" s="218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150</v>
      </c>
      <c r="AU228" s="16" t="s">
        <v>85</v>
      </c>
    </row>
    <row r="229" spans="1:65" s="13" customFormat="1" ht="11.25">
      <c r="B229" s="219"/>
      <c r="C229" s="220"/>
      <c r="D229" s="215" t="s">
        <v>157</v>
      </c>
      <c r="E229" s="221" t="s">
        <v>1</v>
      </c>
      <c r="F229" s="222" t="s">
        <v>917</v>
      </c>
      <c r="G229" s="220"/>
      <c r="H229" s="223">
        <v>3.6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157</v>
      </c>
      <c r="AU229" s="229" t="s">
        <v>85</v>
      </c>
      <c r="AV229" s="13" t="s">
        <v>87</v>
      </c>
      <c r="AW229" s="13" t="s">
        <v>34</v>
      </c>
      <c r="AX229" s="13" t="s">
        <v>85</v>
      </c>
      <c r="AY229" s="229" t="s">
        <v>140</v>
      </c>
    </row>
    <row r="230" spans="1:65" s="2" customFormat="1" ht="21.75" customHeight="1">
      <c r="A230" s="33"/>
      <c r="B230" s="34"/>
      <c r="C230" s="202" t="s">
        <v>380</v>
      </c>
      <c r="D230" s="202" t="s">
        <v>143</v>
      </c>
      <c r="E230" s="203" t="s">
        <v>913</v>
      </c>
      <c r="F230" s="204" t="s">
        <v>914</v>
      </c>
      <c r="G230" s="205" t="s">
        <v>312</v>
      </c>
      <c r="H230" s="206">
        <v>2.343</v>
      </c>
      <c r="I230" s="207"/>
      <c r="J230" s="208">
        <f>ROUND(I230*H230,2)</f>
        <v>0</v>
      </c>
      <c r="K230" s="204" t="s">
        <v>147</v>
      </c>
      <c r="L230" s="38"/>
      <c r="M230" s="209" t="s">
        <v>1</v>
      </c>
      <c r="N230" s="210" t="s">
        <v>42</v>
      </c>
      <c r="O230" s="70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148</v>
      </c>
      <c r="AT230" s="213" t="s">
        <v>143</v>
      </c>
      <c r="AU230" s="213" t="s">
        <v>85</v>
      </c>
      <c r="AY230" s="16" t="s">
        <v>140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85</v>
      </c>
      <c r="BK230" s="214">
        <f>ROUND(I230*H230,2)</f>
        <v>0</v>
      </c>
      <c r="BL230" s="16" t="s">
        <v>148</v>
      </c>
      <c r="BM230" s="213" t="s">
        <v>918</v>
      </c>
    </row>
    <row r="231" spans="1:65" s="2" customFormat="1" ht="68.25">
      <c r="A231" s="33"/>
      <c r="B231" s="34"/>
      <c r="C231" s="35"/>
      <c r="D231" s="215" t="s">
        <v>150</v>
      </c>
      <c r="E231" s="35"/>
      <c r="F231" s="216" t="s">
        <v>916</v>
      </c>
      <c r="G231" s="35"/>
      <c r="H231" s="35"/>
      <c r="I231" s="114"/>
      <c r="J231" s="35"/>
      <c r="K231" s="35"/>
      <c r="L231" s="38"/>
      <c r="M231" s="217"/>
      <c r="N231" s="218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150</v>
      </c>
      <c r="AU231" s="16" t="s">
        <v>85</v>
      </c>
    </row>
    <row r="232" spans="1:65" s="13" customFormat="1" ht="11.25">
      <c r="B232" s="219"/>
      <c r="C232" s="220"/>
      <c r="D232" s="215" t="s">
        <v>157</v>
      </c>
      <c r="E232" s="221" t="s">
        <v>1</v>
      </c>
      <c r="F232" s="222" t="s">
        <v>919</v>
      </c>
      <c r="G232" s="220"/>
      <c r="H232" s="223">
        <v>2.343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157</v>
      </c>
      <c r="AU232" s="229" t="s">
        <v>85</v>
      </c>
      <c r="AV232" s="13" t="s">
        <v>87</v>
      </c>
      <c r="AW232" s="13" t="s">
        <v>34</v>
      </c>
      <c r="AX232" s="13" t="s">
        <v>85</v>
      </c>
      <c r="AY232" s="229" t="s">
        <v>140</v>
      </c>
    </row>
    <row r="233" spans="1:65" s="2" customFormat="1" ht="21.75" customHeight="1">
      <c r="A233" s="33"/>
      <c r="B233" s="34"/>
      <c r="C233" s="202" t="s">
        <v>386</v>
      </c>
      <c r="D233" s="202" t="s">
        <v>143</v>
      </c>
      <c r="E233" s="203" t="s">
        <v>920</v>
      </c>
      <c r="F233" s="204" t="s">
        <v>921</v>
      </c>
      <c r="G233" s="205" t="s">
        <v>312</v>
      </c>
      <c r="H233" s="206">
        <v>25.452000000000002</v>
      </c>
      <c r="I233" s="207"/>
      <c r="J233" s="208">
        <f>ROUND(I233*H233,2)</f>
        <v>0</v>
      </c>
      <c r="K233" s="204" t="s">
        <v>147</v>
      </c>
      <c r="L233" s="38"/>
      <c r="M233" s="209" t="s">
        <v>1</v>
      </c>
      <c r="N233" s="210" t="s">
        <v>42</v>
      </c>
      <c r="O233" s="70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3" t="s">
        <v>148</v>
      </c>
      <c r="AT233" s="213" t="s">
        <v>143</v>
      </c>
      <c r="AU233" s="213" t="s">
        <v>85</v>
      </c>
      <c r="AY233" s="16" t="s">
        <v>140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6" t="s">
        <v>85</v>
      </c>
      <c r="BK233" s="214">
        <f>ROUND(I233*H233,2)</f>
        <v>0</v>
      </c>
      <c r="BL233" s="16" t="s">
        <v>148</v>
      </c>
      <c r="BM233" s="213" t="s">
        <v>922</v>
      </c>
    </row>
    <row r="234" spans="1:65" s="2" customFormat="1" ht="68.25">
      <c r="A234" s="33"/>
      <c r="B234" s="34"/>
      <c r="C234" s="35"/>
      <c r="D234" s="215" t="s">
        <v>150</v>
      </c>
      <c r="E234" s="35"/>
      <c r="F234" s="216" t="s">
        <v>923</v>
      </c>
      <c r="G234" s="35"/>
      <c r="H234" s="35"/>
      <c r="I234" s="114"/>
      <c r="J234" s="35"/>
      <c r="K234" s="35"/>
      <c r="L234" s="38"/>
      <c r="M234" s="217"/>
      <c r="N234" s="218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150</v>
      </c>
      <c r="AU234" s="16" t="s">
        <v>85</v>
      </c>
    </row>
    <row r="235" spans="1:65" s="13" customFormat="1" ht="11.25">
      <c r="B235" s="219"/>
      <c r="C235" s="220"/>
      <c r="D235" s="215" t="s">
        <v>157</v>
      </c>
      <c r="E235" s="221" t="s">
        <v>1</v>
      </c>
      <c r="F235" s="222" t="s">
        <v>924</v>
      </c>
      <c r="G235" s="220"/>
      <c r="H235" s="223">
        <v>25.452000000000002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157</v>
      </c>
      <c r="AU235" s="229" t="s">
        <v>85</v>
      </c>
      <c r="AV235" s="13" t="s">
        <v>87</v>
      </c>
      <c r="AW235" s="13" t="s">
        <v>34</v>
      </c>
      <c r="AX235" s="13" t="s">
        <v>85</v>
      </c>
      <c r="AY235" s="229" t="s">
        <v>140</v>
      </c>
    </row>
    <row r="236" spans="1:65" s="2" customFormat="1" ht="21.75" customHeight="1">
      <c r="A236" s="33"/>
      <c r="B236" s="34"/>
      <c r="C236" s="202" t="s">
        <v>392</v>
      </c>
      <c r="D236" s="202" t="s">
        <v>143</v>
      </c>
      <c r="E236" s="203" t="s">
        <v>564</v>
      </c>
      <c r="F236" s="204" t="s">
        <v>565</v>
      </c>
      <c r="G236" s="205" t="s">
        <v>312</v>
      </c>
      <c r="H236" s="206">
        <v>156.68100000000001</v>
      </c>
      <c r="I236" s="207"/>
      <c r="J236" s="208">
        <f>ROUND(I236*H236,2)</f>
        <v>0</v>
      </c>
      <c r="K236" s="204" t="s">
        <v>147</v>
      </c>
      <c r="L236" s="38"/>
      <c r="M236" s="209" t="s">
        <v>1</v>
      </c>
      <c r="N236" s="210" t="s">
        <v>42</v>
      </c>
      <c r="O236" s="70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148</v>
      </c>
      <c r="AT236" s="213" t="s">
        <v>143</v>
      </c>
      <c r="AU236" s="213" t="s">
        <v>85</v>
      </c>
      <c r="AY236" s="16" t="s">
        <v>140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85</v>
      </c>
      <c r="BK236" s="214">
        <f>ROUND(I236*H236,2)</f>
        <v>0</v>
      </c>
      <c r="BL236" s="16" t="s">
        <v>148</v>
      </c>
      <c r="BM236" s="213" t="s">
        <v>925</v>
      </c>
    </row>
    <row r="237" spans="1:65" s="2" customFormat="1" ht="68.25">
      <c r="A237" s="33"/>
      <c r="B237" s="34"/>
      <c r="C237" s="35"/>
      <c r="D237" s="215" t="s">
        <v>150</v>
      </c>
      <c r="E237" s="35"/>
      <c r="F237" s="216" t="s">
        <v>567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150</v>
      </c>
      <c r="AU237" s="16" t="s">
        <v>85</v>
      </c>
    </row>
    <row r="238" spans="1:65" s="13" customFormat="1" ht="11.25">
      <c r="B238" s="219"/>
      <c r="C238" s="220"/>
      <c r="D238" s="215" t="s">
        <v>157</v>
      </c>
      <c r="E238" s="221" t="s">
        <v>1</v>
      </c>
      <c r="F238" s="222" t="s">
        <v>926</v>
      </c>
      <c r="G238" s="220"/>
      <c r="H238" s="223">
        <v>156.68100000000001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157</v>
      </c>
      <c r="AU238" s="229" t="s">
        <v>85</v>
      </c>
      <c r="AV238" s="13" t="s">
        <v>87</v>
      </c>
      <c r="AW238" s="13" t="s">
        <v>34</v>
      </c>
      <c r="AX238" s="13" t="s">
        <v>85</v>
      </c>
      <c r="AY238" s="229" t="s">
        <v>140</v>
      </c>
    </row>
    <row r="239" spans="1:65" s="2" customFormat="1" ht="21.75" customHeight="1">
      <c r="A239" s="33"/>
      <c r="B239" s="34"/>
      <c r="C239" s="202" t="s">
        <v>398</v>
      </c>
      <c r="D239" s="202" t="s">
        <v>143</v>
      </c>
      <c r="E239" s="203" t="s">
        <v>913</v>
      </c>
      <c r="F239" s="204" t="s">
        <v>914</v>
      </c>
      <c r="G239" s="205" t="s">
        <v>312</v>
      </c>
      <c r="H239" s="206">
        <v>2.6669999999999998</v>
      </c>
      <c r="I239" s="207"/>
      <c r="J239" s="208">
        <f>ROUND(I239*H239,2)</f>
        <v>0</v>
      </c>
      <c r="K239" s="204" t="s">
        <v>147</v>
      </c>
      <c r="L239" s="38"/>
      <c r="M239" s="209" t="s">
        <v>1</v>
      </c>
      <c r="N239" s="210" t="s">
        <v>42</v>
      </c>
      <c r="O239" s="70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3" t="s">
        <v>148</v>
      </c>
      <c r="AT239" s="213" t="s">
        <v>143</v>
      </c>
      <c r="AU239" s="213" t="s">
        <v>85</v>
      </c>
      <c r="AY239" s="16" t="s">
        <v>140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6" t="s">
        <v>85</v>
      </c>
      <c r="BK239" s="214">
        <f>ROUND(I239*H239,2)</f>
        <v>0</v>
      </c>
      <c r="BL239" s="16" t="s">
        <v>148</v>
      </c>
      <c r="BM239" s="213" t="s">
        <v>927</v>
      </c>
    </row>
    <row r="240" spans="1:65" s="2" customFormat="1" ht="68.25">
      <c r="A240" s="33"/>
      <c r="B240" s="34"/>
      <c r="C240" s="35"/>
      <c r="D240" s="215" t="s">
        <v>150</v>
      </c>
      <c r="E240" s="35"/>
      <c r="F240" s="216" t="s">
        <v>916</v>
      </c>
      <c r="G240" s="35"/>
      <c r="H240" s="35"/>
      <c r="I240" s="114"/>
      <c r="J240" s="35"/>
      <c r="K240" s="35"/>
      <c r="L240" s="38"/>
      <c r="M240" s="217"/>
      <c r="N240" s="21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150</v>
      </c>
      <c r="AU240" s="16" t="s">
        <v>85</v>
      </c>
    </row>
    <row r="241" spans="1:65" s="13" customFormat="1" ht="11.25">
      <c r="B241" s="219"/>
      <c r="C241" s="220"/>
      <c r="D241" s="215" t="s">
        <v>157</v>
      </c>
      <c r="E241" s="221" t="s">
        <v>1</v>
      </c>
      <c r="F241" s="222" t="s">
        <v>928</v>
      </c>
      <c r="G241" s="220"/>
      <c r="H241" s="223">
        <v>2.6669999999999998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157</v>
      </c>
      <c r="AU241" s="229" t="s">
        <v>85</v>
      </c>
      <c r="AV241" s="13" t="s">
        <v>87</v>
      </c>
      <c r="AW241" s="13" t="s">
        <v>34</v>
      </c>
      <c r="AX241" s="13" t="s">
        <v>85</v>
      </c>
      <c r="AY241" s="229" t="s">
        <v>140</v>
      </c>
    </row>
    <row r="242" spans="1:65" s="2" customFormat="1" ht="21.75" customHeight="1">
      <c r="A242" s="33"/>
      <c r="B242" s="34"/>
      <c r="C242" s="202" t="s">
        <v>404</v>
      </c>
      <c r="D242" s="202" t="s">
        <v>143</v>
      </c>
      <c r="E242" s="203" t="s">
        <v>920</v>
      </c>
      <c r="F242" s="204" t="s">
        <v>921</v>
      </c>
      <c r="G242" s="205" t="s">
        <v>312</v>
      </c>
      <c r="H242" s="206">
        <v>4.3719999999999999</v>
      </c>
      <c r="I242" s="207"/>
      <c r="J242" s="208">
        <f>ROUND(I242*H242,2)</f>
        <v>0</v>
      </c>
      <c r="K242" s="204" t="s">
        <v>147</v>
      </c>
      <c r="L242" s="38"/>
      <c r="M242" s="209" t="s">
        <v>1</v>
      </c>
      <c r="N242" s="210" t="s">
        <v>42</v>
      </c>
      <c r="O242" s="70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148</v>
      </c>
      <c r="AT242" s="213" t="s">
        <v>143</v>
      </c>
      <c r="AU242" s="213" t="s">
        <v>85</v>
      </c>
      <c r="AY242" s="16" t="s">
        <v>140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6" t="s">
        <v>85</v>
      </c>
      <c r="BK242" s="214">
        <f>ROUND(I242*H242,2)</f>
        <v>0</v>
      </c>
      <c r="BL242" s="16" t="s">
        <v>148</v>
      </c>
      <c r="BM242" s="213" t="s">
        <v>929</v>
      </c>
    </row>
    <row r="243" spans="1:65" s="2" customFormat="1" ht="68.25">
      <c r="A243" s="33"/>
      <c r="B243" s="34"/>
      <c r="C243" s="35"/>
      <c r="D243" s="215" t="s">
        <v>150</v>
      </c>
      <c r="E243" s="35"/>
      <c r="F243" s="216" t="s">
        <v>923</v>
      </c>
      <c r="G243" s="35"/>
      <c r="H243" s="35"/>
      <c r="I243" s="114"/>
      <c r="J243" s="35"/>
      <c r="K243" s="35"/>
      <c r="L243" s="38"/>
      <c r="M243" s="217"/>
      <c r="N243" s="218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150</v>
      </c>
      <c r="AU243" s="16" t="s">
        <v>85</v>
      </c>
    </row>
    <row r="244" spans="1:65" s="13" customFormat="1" ht="11.25">
      <c r="B244" s="219"/>
      <c r="C244" s="220"/>
      <c r="D244" s="215" t="s">
        <v>157</v>
      </c>
      <c r="E244" s="221" t="s">
        <v>1</v>
      </c>
      <c r="F244" s="222" t="s">
        <v>930</v>
      </c>
      <c r="G244" s="220"/>
      <c r="H244" s="223">
        <v>4.3719999999999999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157</v>
      </c>
      <c r="AU244" s="229" t="s">
        <v>85</v>
      </c>
      <c r="AV244" s="13" t="s">
        <v>87</v>
      </c>
      <c r="AW244" s="13" t="s">
        <v>34</v>
      </c>
      <c r="AX244" s="13" t="s">
        <v>85</v>
      </c>
      <c r="AY244" s="229" t="s">
        <v>140</v>
      </c>
    </row>
    <row r="245" spans="1:65" s="2" customFormat="1" ht="33" customHeight="1">
      <c r="A245" s="33"/>
      <c r="B245" s="34"/>
      <c r="C245" s="202" t="s">
        <v>410</v>
      </c>
      <c r="D245" s="202" t="s">
        <v>143</v>
      </c>
      <c r="E245" s="203" t="s">
        <v>931</v>
      </c>
      <c r="F245" s="204" t="s">
        <v>932</v>
      </c>
      <c r="G245" s="205" t="s">
        <v>196</v>
      </c>
      <c r="H245" s="206">
        <v>1</v>
      </c>
      <c r="I245" s="207"/>
      <c r="J245" s="208">
        <f>ROUND(I245*H245,2)</f>
        <v>0</v>
      </c>
      <c r="K245" s="204" t="s">
        <v>147</v>
      </c>
      <c r="L245" s="38"/>
      <c r="M245" s="209" t="s">
        <v>1</v>
      </c>
      <c r="N245" s="210" t="s">
        <v>42</v>
      </c>
      <c r="O245" s="70"/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3" t="s">
        <v>148</v>
      </c>
      <c r="AT245" s="213" t="s">
        <v>143</v>
      </c>
      <c r="AU245" s="213" t="s">
        <v>85</v>
      </c>
      <c r="AY245" s="16" t="s">
        <v>140</v>
      </c>
      <c r="BE245" s="214">
        <f>IF(N245="základní",J245,0)</f>
        <v>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6" t="s">
        <v>85</v>
      </c>
      <c r="BK245" s="214">
        <f>ROUND(I245*H245,2)</f>
        <v>0</v>
      </c>
      <c r="BL245" s="16" t="s">
        <v>148</v>
      </c>
      <c r="BM245" s="213" t="s">
        <v>933</v>
      </c>
    </row>
    <row r="246" spans="1:65" s="2" customFormat="1" ht="68.25">
      <c r="A246" s="33"/>
      <c r="B246" s="34"/>
      <c r="C246" s="35"/>
      <c r="D246" s="215" t="s">
        <v>150</v>
      </c>
      <c r="E246" s="35"/>
      <c r="F246" s="216" t="s">
        <v>934</v>
      </c>
      <c r="G246" s="35"/>
      <c r="H246" s="35"/>
      <c r="I246" s="114"/>
      <c r="J246" s="35"/>
      <c r="K246" s="35"/>
      <c r="L246" s="38"/>
      <c r="M246" s="217"/>
      <c r="N246" s="218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150</v>
      </c>
      <c r="AU246" s="16" t="s">
        <v>85</v>
      </c>
    </row>
    <row r="247" spans="1:65" s="2" customFormat="1" ht="19.5">
      <c r="A247" s="33"/>
      <c r="B247" s="34"/>
      <c r="C247" s="35"/>
      <c r="D247" s="215" t="s">
        <v>199</v>
      </c>
      <c r="E247" s="35"/>
      <c r="F247" s="230" t="s">
        <v>555</v>
      </c>
      <c r="G247" s="35"/>
      <c r="H247" s="35"/>
      <c r="I247" s="114"/>
      <c r="J247" s="35"/>
      <c r="K247" s="35"/>
      <c r="L247" s="38"/>
      <c r="M247" s="217"/>
      <c r="N247" s="218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199</v>
      </c>
      <c r="AU247" s="16" t="s">
        <v>85</v>
      </c>
    </row>
    <row r="248" spans="1:65" s="13" customFormat="1" ht="11.25">
      <c r="B248" s="219"/>
      <c r="C248" s="220"/>
      <c r="D248" s="215" t="s">
        <v>157</v>
      </c>
      <c r="E248" s="221" t="s">
        <v>1</v>
      </c>
      <c r="F248" s="222" t="s">
        <v>935</v>
      </c>
      <c r="G248" s="220"/>
      <c r="H248" s="223">
        <v>1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157</v>
      </c>
      <c r="AU248" s="229" t="s">
        <v>85</v>
      </c>
      <c r="AV248" s="13" t="s">
        <v>87</v>
      </c>
      <c r="AW248" s="13" t="s">
        <v>34</v>
      </c>
      <c r="AX248" s="13" t="s">
        <v>85</v>
      </c>
      <c r="AY248" s="229" t="s">
        <v>140</v>
      </c>
    </row>
    <row r="249" spans="1:65" s="2" customFormat="1" ht="21.75" customHeight="1">
      <c r="A249" s="33"/>
      <c r="B249" s="34"/>
      <c r="C249" s="202" t="s">
        <v>416</v>
      </c>
      <c r="D249" s="202" t="s">
        <v>143</v>
      </c>
      <c r="E249" s="203" t="s">
        <v>429</v>
      </c>
      <c r="F249" s="204" t="s">
        <v>430</v>
      </c>
      <c r="G249" s="205" t="s">
        <v>196</v>
      </c>
      <c r="H249" s="206">
        <v>4</v>
      </c>
      <c r="I249" s="207"/>
      <c r="J249" s="208">
        <f>ROUND(I249*H249,2)</f>
        <v>0</v>
      </c>
      <c r="K249" s="204" t="s">
        <v>147</v>
      </c>
      <c r="L249" s="38"/>
      <c r="M249" s="209" t="s">
        <v>1</v>
      </c>
      <c r="N249" s="210" t="s">
        <v>42</v>
      </c>
      <c r="O249" s="70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3" t="s">
        <v>361</v>
      </c>
      <c r="AT249" s="213" t="s">
        <v>143</v>
      </c>
      <c r="AU249" s="213" t="s">
        <v>85</v>
      </c>
      <c r="AY249" s="16" t="s">
        <v>140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6" t="s">
        <v>85</v>
      </c>
      <c r="BK249" s="214">
        <f>ROUND(I249*H249,2)</f>
        <v>0</v>
      </c>
      <c r="BL249" s="16" t="s">
        <v>361</v>
      </c>
      <c r="BM249" s="213" t="s">
        <v>936</v>
      </c>
    </row>
    <row r="250" spans="1:65" s="2" customFormat="1" ht="29.25">
      <c r="A250" s="33"/>
      <c r="B250" s="34"/>
      <c r="C250" s="35"/>
      <c r="D250" s="215" t="s">
        <v>150</v>
      </c>
      <c r="E250" s="35"/>
      <c r="F250" s="216" t="s">
        <v>432</v>
      </c>
      <c r="G250" s="35"/>
      <c r="H250" s="35"/>
      <c r="I250" s="114"/>
      <c r="J250" s="35"/>
      <c r="K250" s="35"/>
      <c r="L250" s="38"/>
      <c r="M250" s="217"/>
      <c r="N250" s="218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150</v>
      </c>
      <c r="AU250" s="16" t="s">
        <v>85</v>
      </c>
    </row>
    <row r="251" spans="1:65" s="13" customFormat="1" ht="11.25">
      <c r="B251" s="219"/>
      <c r="C251" s="220"/>
      <c r="D251" s="215" t="s">
        <v>157</v>
      </c>
      <c r="E251" s="221" t="s">
        <v>1</v>
      </c>
      <c r="F251" s="222" t="s">
        <v>937</v>
      </c>
      <c r="G251" s="220"/>
      <c r="H251" s="223">
        <v>4</v>
      </c>
      <c r="I251" s="224"/>
      <c r="J251" s="220"/>
      <c r="K251" s="220"/>
      <c r="L251" s="225"/>
      <c r="M251" s="252"/>
      <c r="N251" s="253"/>
      <c r="O251" s="253"/>
      <c r="P251" s="253"/>
      <c r="Q251" s="253"/>
      <c r="R251" s="253"/>
      <c r="S251" s="253"/>
      <c r="T251" s="254"/>
      <c r="AT251" s="229" t="s">
        <v>157</v>
      </c>
      <c r="AU251" s="229" t="s">
        <v>85</v>
      </c>
      <c r="AV251" s="13" t="s">
        <v>87</v>
      </c>
      <c r="AW251" s="13" t="s">
        <v>34</v>
      </c>
      <c r="AX251" s="13" t="s">
        <v>85</v>
      </c>
      <c r="AY251" s="229" t="s">
        <v>140</v>
      </c>
    </row>
    <row r="252" spans="1:65" s="2" customFormat="1" ht="6.95" customHeight="1">
      <c r="A252" s="33"/>
      <c r="B252" s="53"/>
      <c r="C252" s="54"/>
      <c r="D252" s="54"/>
      <c r="E252" s="54"/>
      <c r="F252" s="54"/>
      <c r="G252" s="54"/>
      <c r="H252" s="54"/>
      <c r="I252" s="151"/>
      <c r="J252" s="54"/>
      <c r="K252" s="54"/>
      <c r="L252" s="38"/>
      <c r="M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</row>
  </sheetData>
  <sheetProtection algorithmName="SHA-512" hashValue="Yl+uaMkXJjYaDF+o72T63wS2md7j55dLpVEDljEgm3CMbM3t4oxo8x4gzxjSxv+jLNOKAqiMKydOau7Feft4lA==" saltValue="vpoU984MYvU5bMvSGDoYNhkI9lZa0+SBVikfzrB/dvWCau4i61zxdjsC0yGeEco/dXQx/bbBVT86ujXIJHPH7A==" spinCount="100000" sheet="1" objects="1" scenarios="1" formatColumns="0" formatRows="0" autoFilter="0"/>
  <autoFilter ref="C118:K25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938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ROUND((SUM(BE119:BE231)),  2)</f>
        <v>0</v>
      </c>
      <c r="G33" s="33"/>
      <c r="H33" s="33"/>
      <c r="I33" s="130">
        <v>0.21</v>
      </c>
      <c r="J33" s="129">
        <f>ROUND(((SUM(BE119:BE231))*I33),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ROUND((SUM(BF119:BF231)),  2)</f>
        <v>0</v>
      </c>
      <c r="G34" s="33"/>
      <c r="H34" s="33"/>
      <c r="I34" s="130">
        <v>0.15</v>
      </c>
      <c r="J34" s="129">
        <f>ROUND(((SUM(BF119:BF231))*I34),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ROUND((SUM(BG119:BG231)),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ROUND((SUM(BH119:BH231)),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ROUND((SUM(BI119:BI231)),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SO 06 - Oprava železničního přejezdu P7797 v km 16,142 na trati Krnov – Jindřichov ve Slezsku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124</v>
      </c>
      <c r="E99" s="163"/>
      <c r="F99" s="163"/>
      <c r="G99" s="163"/>
      <c r="H99" s="163"/>
      <c r="I99" s="164"/>
      <c r="J99" s="165">
        <f>J201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125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přejezdů na tratích 292,310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SO 06 - Oprava železničního přejezdu P7797 v km 16,142 na trati Krnov – Jindřichov ve Slezsku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ST Ostrava</v>
      </c>
      <c r="G113" s="35"/>
      <c r="H113" s="35"/>
      <c r="I113" s="116" t="s">
        <v>22</v>
      </c>
      <c r="J113" s="65" t="str">
        <f>IF(J12="","",J12)</f>
        <v>23. 4. 2020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126</v>
      </c>
      <c r="D118" s="177" t="s">
        <v>62</v>
      </c>
      <c r="E118" s="177" t="s">
        <v>58</v>
      </c>
      <c r="F118" s="177" t="s">
        <v>59</v>
      </c>
      <c r="G118" s="177" t="s">
        <v>127</v>
      </c>
      <c r="H118" s="177" t="s">
        <v>128</v>
      </c>
      <c r="I118" s="178" t="s">
        <v>129</v>
      </c>
      <c r="J118" s="177" t="s">
        <v>119</v>
      </c>
      <c r="K118" s="179" t="s">
        <v>130</v>
      </c>
      <c r="L118" s="180"/>
      <c r="M118" s="74" t="s">
        <v>1</v>
      </c>
      <c r="N118" s="75" t="s">
        <v>41</v>
      </c>
      <c r="O118" s="75" t="s">
        <v>131</v>
      </c>
      <c r="P118" s="75" t="s">
        <v>132</v>
      </c>
      <c r="Q118" s="75" t="s">
        <v>133</v>
      </c>
      <c r="R118" s="75" t="s">
        <v>134</v>
      </c>
      <c r="S118" s="75" t="s">
        <v>135</v>
      </c>
      <c r="T118" s="76" t="s">
        <v>136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137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P120+P201</f>
        <v>0</v>
      </c>
      <c r="Q119" s="78"/>
      <c r="R119" s="183">
        <f>R120+R201</f>
        <v>38.069025999999994</v>
      </c>
      <c r="S119" s="78"/>
      <c r="T119" s="184">
        <f>T120+T201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121</v>
      </c>
      <c r="BK119" s="185">
        <f>BK120+BK201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138</v>
      </c>
      <c r="F120" s="189" t="s">
        <v>139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38.069025999999994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140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141</v>
      </c>
      <c r="F121" s="200" t="s">
        <v>142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SUM(P122:P200)</f>
        <v>0</v>
      </c>
      <c r="Q121" s="194"/>
      <c r="R121" s="195">
        <f>SUM(R122:R200)</f>
        <v>38.069025999999994</v>
      </c>
      <c r="S121" s="194"/>
      <c r="T121" s="196">
        <f>SUM(T122:T200)</f>
        <v>0</v>
      </c>
      <c r="AR121" s="197" t="s">
        <v>85</v>
      </c>
      <c r="AT121" s="198" t="s">
        <v>76</v>
      </c>
      <c r="AU121" s="198" t="s">
        <v>85</v>
      </c>
      <c r="AY121" s="197" t="s">
        <v>140</v>
      </c>
      <c r="BK121" s="199">
        <f>SUM(BK122:BK200)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143</v>
      </c>
      <c r="E122" s="203" t="s">
        <v>939</v>
      </c>
      <c r="F122" s="204" t="s">
        <v>940</v>
      </c>
      <c r="G122" s="205" t="s">
        <v>154</v>
      </c>
      <c r="H122" s="206">
        <v>12</v>
      </c>
      <c r="I122" s="207"/>
      <c r="J122" s="208">
        <f>ROUND(I122*H122,2)</f>
        <v>0</v>
      </c>
      <c r="K122" s="204" t="s">
        <v>147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148</v>
      </c>
      <c r="AT122" s="213" t="s">
        <v>143</v>
      </c>
      <c r="AU122" s="213" t="s">
        <v>87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148</v>
      </c>
      <c r="BM122" s="213" t="s">
        <v>941</v>
      </c>
    </row>
    <row r="123" spans="1:65" s="2" customFormat="1" ht="19.5">
      <c r="A123" s="33"/>
      <c r="B123" s="34"/>
      <c r="C123" s="35"/>
      <c r="D123" s="215" t="s">
        <v>150</v>
      </c>
      <c r="E123" s="35"/>
      <c r="F123" s="216" t="s">
        <v>942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87</v>
      </c>
    </row>
    <row r="124" spans="1:65" s="13" customFormat="1" ht="11.25">
      <c r="B124" s="219"/>
      <c r="C124" s="220"/>
      <c r="D124" s="215" t="s">
        <v>157</v>
      </c>
      <c r="E124" s="221" t="s">
        <v>1</v>
      </c>
      <c r="F124" s="222" t="s">
        <v>943</v>
      </c>
      <c r="G124" s="220"/>
      <c r="H124" s="223">
        <v>12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157</v>
      </c>
      <c r="AU124" s="229" t="s">
        <v>87</v>
      </c>
      <c r="AV124" s="13" t="s">
        <v>87</v>
      </c>
      <c r="AW124" s="13" t="s">
        <v>34</v>
      </c>
      <c r="AX124" s="13" t="s">
        <v>85</v>
      </c>
      <c r="AY124" s="229" t="s">
        <v>140</v>
      </c>
    </row>
    <row r="125" spans="1:65" s="2" customFormat="1" ht="21.75" customHeight="1">
      <c r="A125" s="33"/>
      <c r="B125" s="34"/>
      <c r="C125" s="202" t="s">
        <v>87</v>
      </c>
      <c r="D125" s="202" t="s">
        <v>143</v>
      </c>
      <c r="E125" s="203" t="s">
        <v>274</v>
      </c>
      <c r="F125" s="204" t="s">
        <v>275</v>
      </c>
      <c r="G125" s="205" t="s">
        <v>179</v>
      </c>
      <c r="H125" s="206">
        <v>7.02</v>
      </c>
      <c r="I125" s="207"/>
      <c r="J125" s="208">
        <f>ROUND(I125*H125,2)</f>
        <v>0</v>
      </c>
      <c r="K125" s="204" t="s">
        <v>147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148</v>
      </c>
      <c r="AT125" s="213" t="s">
        <v>143</v>
      </c>
      <c r="AU125" s="213" t="s">
        <v>87</v>
      </c>
      <c r="AY125" s="16" t="s">
        <v>140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148</v>
      </c>
      <c r="BM125" s="213" t="s">
        <v>944</v>
      </c>
    </row>
    <row r="126" spans="1:65" s="2" customFormat="1" ht="19.5">
      <c r="A126" s="33"/>
      <c r="B126" s="34"/>
      <c r="C126" s="35"/>
      <c r="D126" s="215" t="s">
        <v>150</v>
      </c>
      <c r="E126" s="35"/>
      <c r="F126" s="216" t="s">
        <v>277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150</v>
      </c>
      <c r="AU126" s="16" t="s">
        <v>87</v>
      </c>
    </row>
    <row r="127" spans="1:65" s="13" customFormat="1" ht="11.25">
      <c r="B127" s="219"/>
      <c r="C127" s="220"/>
      <c r="D127" s="215" t="s">
        <v>157</v>
      </c>
      <c r="E127" s="221" t="s">
        <v>1</v>
      </c>
      <c r="F127" s="222" t="s">
        <v>945</v>
      </c>
      <c r="G127" s="220"/>
      <c r="H127" s="223">
        <v>7.02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157</v>
      </c>
      <c r="AU127" s="229" t="s">
        <v>87</v>
      </c>
      <c r="AV127" s="13" t="s">
        <v>87</v>
      </c>
      <c r="AW127" s="13" t="s">
        <v>34</v>
      </c>
      <c r="AX127" s="13" t="s">
        <v>85</v>
      </c>
      <c r="AY127" s="229" t="s">
        <v>140</v>
      </c>
    </row>
    <row r="128" spans="1:65" s="2" customFormat="1" ht="21.75" customHeight="1">
      <c r="A128" s="33"/>
      <c r="B128" s="34"/>
      <c r="C128" s="202" t="s">
        <v>159</v>
      </c>
      <c r="D128" s="202" t="s">
        <v>143</v>
      </c>
      <c r="E128" s="203" t="s">
        <v>274</v>
      </c>
      <c r="F128" s="204" t="s">
        <v>275</v>
      </c>
      <c r="G128" s="205" t="s">
        <v>179</v>
      </c>
      <c r="H128" s="206">
        <v>52.8</v>
      </c>
      <c r="I128" s="207"/>
      <c r="J128" s="208">
        <f>ROUND(I128*H128,2)</f>
        <v>0</v>
      </c>
      <c r="K128" s="204" t="s">
        <v>147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148</v>
      </c>
      <c r="AT128" s="213" t="s">
        <v>143</v>
      </c>
      <c r="AU128" s="213" t="s">
        <v>87</v>
      </c>
      <c r="AY128" s="16" t="s">
        <v>140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148</v>
      </c>
      <c r="BM128" s="213" t="s">
        <v>946</v>
      </c>
    </row>
    <row r="129" spans="1:65" s="2" customFormat="1" ht="19.5">
      <c r="A129" s="33"/>
      <c r="B129" s="34"/>
      <c r="C129" s="35"/>
      <c r="D129" s="215" t="s">
        <v>150</v>
      </c>
      <c r="E129" s="35"/>
      <c r="F129" s="216" t="s">
        <v>277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87</v>
      </c>
    </row>
    <row r="130" spans="1:65" s="13" customFormat="1" ht="11.25">
      <c r="B130" s="219"/>
      <c r="C130" s="220"/>
      <c r="D130" s="215" t="s">
        <v>157</v>
      </c>
      <c r="E130" s="221" t="s">
        <v>1</v>
      </c>
      <c r="F130" s="222" t="s">
        <v>947</v>
      </c>
      <c r="G130" s="220"/>
      <c r="H130" s="223">
        <v>52.8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157</v>
      </c>
      <c r="AU130" s="229" t="s">
        <v>87</v>
      </c>
      <c r="AV130" s="13" t="s">
        <v>87</v>
      </c>
      <c r="AW130" s="13" t="s">
        <v>34</v>
      </c>
      <c r="AX130" s="13" t="s">
        <v>85</v>
      </c>
      <c r="AY130" s="229" t="s">
        <v>140</v>
      </c>
    </row>
    <row r="131" spans="1:65" s="2" customFormat="1" ht="21.75" customHeight="1">
      <c r="A131" s="33"/>
      <c r="B131" s="34"/>
      <c r="C131" s="202" t="s">
        <v>148</v>
      </c>
      <c r="D131" s="202" t="s">
        <v>143</v>
      </c>
      <c r="E131" s="203" t="s">
        <v>448</v>
      </c>
      <c r="F131" s="204" t="s">
        <v>449</v>
      </c>
      <c r="G131" s="205" t="s">
        <v>196</v>
      </c>
      <c r="H131" s="206">
        <v>5</v>
      </c>
      <c r="I131" s="207"/>
      <c r="J131" s="208">
        <f>ROUND(I131*H131,2)</f>
        <v>0</v>
      </c>
      <c r="K131" s="204" t="s">
        <v>147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148</v>
      </c>
      <c r="AT131" s="213" t="s">
        <v>143</v>
      </c>
      <c r="AU131" s="213" t="s">
        <v>87</v>
      </c>
      <c r="AY131" s="16" t="s">
        <v>140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148</v>
      </c>
      <c r="BM131" s="213" t="s">
        <v>948</v>
      </c>
    </row>
    <row r="132" spans="1:65" s="2" customFormat="1" ht="19.5">
      <c r="A132" s="33"/>
      <c r="B132" s="34"/>
      <c r="C132" s="35"/>
      <c r="D132" s="215" t="s">
        <v>150</v>
      </c>
      <c r="E132" s="35"/>
      <c r="F132" s="216" t="s">
        <v>451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150</v>
      </c>
      <c r="AU132" s="16" t="s">
        <v>87</v>
      </c>
    </row>
    <row r="133" spans="1:65" s="2" customFormat="1" ht="19.5">
      <c r="A133" s="33"/>
      <c r="B133" s="34"/>
      <c r="C133" s="35"/>
      <c r="D133" s="215" t="s">
        <v>199</v>
      </c>
      <c r="E133" s="35"/>
      <c r="F133" s="230" t="s">
        <v>200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199</v>
      </c>
      <c r="AU133" s="16" t="s">
        <v>87</v>
      </c>
    </row>
    <row r="134" spans="1:65" s="2" customFormat="1" ht="21.75" customHeight="1">
      <c r="A134" s="33"/>
      <c r="B134" s="34"/>
      <c r="C134" s="202" t="s">
        <v>141</v>
      </c>
      <c r="D134" s="202" t="s">
        <v>143</v>
      </c>
      <c r="E134" s="203" t="s">
        <v>949</v>
      </c>
      <c r="F134" s="204" t="s">
        <v>950</v>
      </c>
      <c r="G134" s="205" t="s">
        <v>172</v>
      </c>
      <c r="H134" s="206">
        <v>0.01</v>
      </c>
      <c r="I134" s="207"/>
      <c r="J134" s="208">
        <f>ROUND(I134*H134,2)</f>
        <v>0</v>
      </c>
      <c r="K134" s="204" t="s">
        <v>147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148</v>
      </c>
      <c r="AT134" s="213" t="s">
        <v>143</v>
      </c>
      <c r="AU134" s="213" t="s">
        <v>87</v>
      </c>
      <c r="AY134" s="16" t="s">
        <v>140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148</v>
      </c>
      <c r="BM134" s="213" t="s">
        <v>951</v>
      </c>
    </row>
    <row r="135" spans="1:65" s="2" customFormat="1" ht="29.25">
      <c r="A135" s="33"/>
      <c r="B135" s="34"/>
      <c r="C135" s="35"/>
      <c r="D135" s="215" t="s">
        <v>150</v>
      </c>
      <c r="E135" s="35"/>
      <c r="F135" s="216" t="s">
        <v>952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150</v>
      </c>
      <c r="AU135" s="16" t="s">
        <v>87</v>
      </c>
    </row>
    <row r="136" spans="1:65" s="2" customFormat="1" ht="21.75" customHeight="1">
      <c r="A136" s="33"/>
      <c r="B136" s="34"/>
      <c r="C136" s="202" t="s">
        <v>176</v>
      </c>
      <c r="D136" s="202" t="s">
        <v>143</v>
      </c>
      <c r="E136" s="203" t="s">
        <v>736</v>
      </c>
      <c r="F136" s="204" t="s">
        <v>737</v>
      </c>
      <c r="G136" s="205" t="s">
        <v>146</v>
      </c>
      <c r="H136" s="206">
        <v>5</v>
      </c>
      <c r="I136" s="207"/>
      <c r="J136" s="208">
        <f>ROUND(I136*H136,2)</f>
        <v>0</v>
      </c>
      <c r="K136" s="204" t="s">
        <v>147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148</v>
      </c>
      <c r="AT136" s="213" t="s">
        <v>143</v>
      </c>
      <c r="AU136" s="213" t="s">
        <v>87</v>
      </c>
      <c r="AY136" s="16" t="s">
        <v>140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148</v>
      </c>
      <c r="BM136" s="213" t="s">
        <v>953</v>
      </c>
    </row>
    <row r="137" spans="1:65" s="2" customFormat="1" ht="39">
      <c r="A137" s="33"/>
      <c r="B137" s="34"/>
      <c r="C137" s="35"/>
      <c r="D137" s="215" t="s">
        <v>150</v>
      </c>
      <c r="E137" s="35"/>
      <c r="F137" s="216" t="s">
        <v>739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150</v>
      </c>
      <c r="AU137" s="16" t="s">
        <v>87</v>
      </c>
    </row>
    <row r="138" spans="1:65" s="2" customFormat="1" ht="19.5">
      <c r="A138" s="33"/>
      <c r="B138" s="34"/>
      <c r="C138" s="35"/>
      <c r="D138" s="215" t="s">
        <v>199</v>
      </c>
      <c r="E138" s="35"/>
      <c r="F138" s="230" t="s">
        <v>207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199</v>
      </c>
      <c r="AU138" s="16" t="s">
        <v>87</v>
      </c>
    </row>
    <row r="139" spans="1:65" s="13" customFormat="1" ht="11.25">
      <c r="B139" s="219"/>
      <c r="C139" s="220"/>
      <c r="D139" s="215" t="s">
        <v>157</v>
      </c>
      <c r="E139" s="221" t="s">
        <v>1</v>
      </c>
      <c r="F139" s="222" t="s">
        <v>954</v>
      </c>
      <c r="G139" s="220"/>
      <c r="H139" s="223">
        <v>5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157</v>
      </c>
      <c r="AU139" s="229" t="s">
        <v>87</v>
      </c>
      <c r="AV139" s="13" t="s">
        <v>87</v>
      </c>
      <c r="AW139" s="13" t="s">
        <v>34</v>
      </c>
      <c r="AX139" s="13" t="s">
        <v>85</v>
      </c>
      <c r="AY139" s="229" t="s">
        <v>140</v>
      </c>
    </row>
    <row r="140" spans="1:65" s="2" customFormat="1" ht="21.75" customHeight="1">
      <c r="A140" s="33"/>
      <c r="B140" s="34"/>
      <c r="C140" s="202" t="s">
        <v>183</v>
      </c>
      <c r="D140" s="202" t="s">
        <v>143</v>
      </c>
      <c r="E140" s="203" t="s">
        <v>177</v>
      </c>
      <c r="F140" s="204" t="s">
        <v>178</v>
      </c>
      <c r="G140" s="205" t="s">
        <v>179</v>
      </c>
      <c r="H140" s="206">
        <v>9.69</v>
      </c>
      <c r="I140" s="207"/>
      <c r="J140" s="208">
        <f>ROUND(I140*H140,2)</f>
        <v>0</v>
      </c>
      <c r="K140" s="204" t="s">
        <v>147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148</v>
      </c>
      <c r="AT140" s="213" t="s">
        <v>143</v>
      </c>
      <c r="AU140" s="213" t="s">
        <v>87</v>
      </c>
      <c r="AY140" s="16" t="s">
        <v>140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148</v>
      </c>
      <c r="BM140" s="213" t="s">
        <v>955</v>
      </c>
    </row>
    <row r="141" spans="1:65" s="2" customFormat="1" ht="29.25">
      <c r="A141" s="33"/>
      <c r="B141" s="34"/>
      <c r="C141" s="35"/>
      <c r="D141" s="215" t="s">
        <v>150</v>
      </c>
      <c r="E141" s="35"/>
      <c r="F141" s="216" t="s">
        <v>181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150</v>
      </c>
      <c r="AU141" s="16" t="s">
        <v>87</v>
      </c>
    </row>
    <row r="142" spans="1:65" s="13" customFormat="1" ht="11.25">
      <c r="B142" s="219"/>
      <c r="C142" s="220"/>
      <c r="D142" s="215" t="s">
        <v>157</v>
      </c>
      <c r="E142" s="221" t="s">
        <v>1</v>
      </c>
      <c r="F142" s="222" t="s">
        <v>956</v>
      </c>
      <c r="G142" s="220"/>
      <c r="H142" s="223">
        <v>9.69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157</v>
      </c>
      <c r="AU142" s="229" t="s">
        <v>87</v>
      </c>
      <c r="AV142" s="13" t="s">
        <v>87</v>
      </c>
      <c r="AW142" s="13" t="s">
        <v>34</v>
      </c>
      <c r="AX142" s="13" t="s">
        <v>85</v>
      </c>
      <c r="AY142" s="229" t="s">
        <v>140</v>
      </c>
    </row>
    <row r="143" spans="1:65" s="2" customFormat="1" ht="21.75" customHeight="1">
      <c r="A143" s="33"/>
      <c r="B143" s="34"/>
      <c r="C143" s="202" t="s">
        <v>188</v>
      </c>
      <c r="D143" s="202" t="s">
        <v>143</v>
      </c>
      <c r="E143" s="203" t="s">
        <v>184</v>
      </c>
      <c r="F143" s="204" t="s">
        <v>185</v>
      </c>
      <c r="G143" s="205" t="s">
        <v>179</v>
      </c>
      <c r="H143" s="206">
        <v>8.3450000000000006</v>
      </c>
      <c r="I143" s="207"/>
      <c r="J143" s="208">
        <f>ROUND(I143*H143,2)</f>
        <v>0</v>
      </c>
      <c r="K143" s="204" t="s">
        <v>147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148</v>
      </c>
      <c r="AT143" s="213" t="s">
        <v>143</v>
      </c>
      <c r="AU143" s="213" t="s">
        <v>87</v>
      </c>
      <c r="AY143" s="16" t="s">
        <v>140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148</v>
      </c>
      <c r="BM143" s="213" t="s">
        <v>957</v>
      </c>
    </row>
    <row r="144" spans="1:65" s="2" customFormat="1" ht="39">
      <c r="A144" s="33"/>
      <c r="B144" s="34"/>
      <c r="C144" s="35"/>
      <c r="D144" s="215" t="s">
        <v>150</v>
      </c>
      <c r="E144" s="35"/>
      <c r="F144" s="216" t="s">
        <v>187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87</v>
      </c>
    </row>
    <row r="145" spans="1:65" s="13" customFormat="1" ht="11.25">
      <c r="B145" s="219"/>
      <c r="C145" s="220"/>
      <c r="D145" s="215" t="s">
        <v>157</v>
      </c>
      <c r="E145" s="221" t="s">
        <v>1</v>
      </c>
      <c r="F145" s="222" t="s">
        <v>958</v>
      </c>
      <c r="G145" s="220"/>
      <c r="H145" s="223">
        <v>8.3450000000000006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157</v>
      </c>
      <c r="AU145" s="229" t="s">
        <v>87</v>
      </c>
      <c r="AV145" s="13" t="s">
        <v>87</v>
      </c>
      <c r="AW145" s="13" t="s">
        <v>34</v>
      </c>
      <c r="AX145" s="13" t="s">
        <v>85</v>
      </c>
      <c r="AY145" s="229" t="s">
        <v>140</v>
      </c>
    </row>
    <row r="146" spans="1:65" s="2" customFormat="1" ht="21.75" customHeight="1">
      <c r="A146" s="33"/>
      <c r="B146" s="34"/>
      <c r="C146" s="202" t="s">
        <v>193</v>
      </c>
      <c r="D146" s="202" t="s">
        <v>143</v>
      </c>
      <c r="E146" s="203" t="s">
        <v>590</v>
      </c>
      <c r="F146" s="204" t="s">
        <v>591</v>
      </c>
      <c r="G146" s="205" t="s">
        <v>172</v>
      </c>
      <c r="H146" s="206">
        <v>5.0000000000000001E-3</v>
      </c>
      <c r="I146" s="207"/>
      <c r="J146" s="208">
        <f>ROUND(I146*H146,2)</f>
        <v>0</v>
      </c>
      <c r="K146" s="204" t="s">
        <v>147</v>
      </c>
      <c r="L146" s="38"/>
      <c r="M146" s="209" t="s">
        <v>1</v>
      </c>
      <c r="N146" s="210" t="s">
        <v>42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148</v>
      </c>
      <c r="AT146" s="213" t="s">
        <v>143</v>
      </c>
      <c r="AU146" s="213" t="s">
        <v>87</v>
      </c>
      <c r="AY146" s="16" t="s">
        <v>140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148</v>
      </c>
      <c r="BM146" s="213" t="s">
        <v>959</v>
      </c>
    </row>
    <row r="147" spans="1:65" s="2" customFormat="1" ht="29.25">
      <c r="A147" s="33"/>
      <c r="B147" s="34"/>
      <c r="C147" s="35"/>
      <c r="D147" s="215" t="s">
        <v>150</v>
      </c>
      <c r="E147" s="35"/>
      <c r="F147" s="216" t="s">
        <v>593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150</v>
      </c>
      <c r="AU147" s="16" t="s">
        <v>87</v>
      </c>
    </row>
    <row r="148" spans="1:65" s="2" customFormat="1" ht="21.75" customHeight="1">
      <c r="A148" s="33"/>
      <c r="B148" s="34"/>
      <c r="C148" s="202" t="s">
        <v>202</v>
      </c>
      <c r="D148" s="202" t="s">
        <v>143</v>
      </c>
      <c r="E148" s="203" t="s">
        <v>594</v>
      </c>
      <c r="F148" s="204" t="s">
        <v>595</v>
      </c>
      <c r="G148" s="205" t="s">
        <v>172</v>
      </c>
      <c r="H148" s="206">
        <v>5.0000000000000001E-3</v>
      </c>
      <c r="I148" s="207"/>
      <c r="J148" s="208">
        <f>ROUND(I148*H148,2)</f>
        <v>0</v>
      </c>
      <c r="K148" s="204" t="s">
        <v>147</v>
      </c>
      <c r="L148" s="38"/>
      <c r="M148" s="209" t="s">
        <v>1</v>
      </c>
      <c r="N148" s="210" t="s">
        <v>42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148</v>
      </c>
      <c r="AT148" s="213" t="s">
        <v>143</v>
      </c>
      <c r="AU148" s="213" t="s">
        <v>87</v>
      </c>
      <c r="AY148" s="16" t="s">
        <v>140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148</v>
      </c>
      <c r="BM148" s="213" t="s">
        <v>960</v>
      </c>
    </row>
    <row r="149" spans="1:65" s="2" customFormat="1" ht="29.25">
      <c r="A149" s="33"/>
      <c r="B149" s="34"/>
      <c r="C149" s="35"/>
      <c r="D149" s="215" t="s">
        <v>150</v>
      </c>
      <c r="E149" s="35"/>
      <c r="F149" s="216" t="s">
        <v>597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150</v>
      </c>
      <c r="AU149" s="16" t="s">
        <v>87</v>
      </c>
    </row>
    <row r="150" spans="1:65" s="2" customFormat="1" ht="21.75" customHeight="1">
      <c r="A150" s="33"/>
      <c r="B150" s="34"/>
      <c r="C150" s="202" t="s">
        <v>208</v>
      </c>
      <c r="D150" s="202" t="s">
        <v>143</v>
      </c>
      <c r="E150" s="203" t="s">
        <v>229</v>
      </c>
      <c r="F150" s="204" t="s">
        <v>230</v>
      </c>
      <c r="G150" s="205" t="s">
        <v>172</v>
      </c>
      <c r="H150" s="206">
        <v>0.2</v>
      </c>
      <c r="I150" s="207"/>
      <c r="J150" s="208">
        <f>ROUND(I150*H150,2)</f>
        <v>0</v>
      </c>
      <c r="K150" s="204" t="s">
        <v>147</v>
      </c>
      <c r="L150" s="38"/>
      <c r="M150" s="209" t="s">
        <v>1</v>
      </c>
      <c r="N150" s="210" t="s">
        <v>42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148</v>
      </c>
      <c r="AT150" s="213" t="s">
        <v>143</v>
      </c>
      <c r="AU150" s="213" t="s">
        <v>87</v>
      </c>
      <c r="AY150" s="16" t="s">
        <v>140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85</v>
      </c>
      <c r="BK150" s="214">
        <f>ROUND(I150*H150,2)</f>
        <v>0</v>
      </c>
      <c r="BL150" s="16" t="s">
        <v>148</v>
      </c>
      <c r="BM150" s="213" t="s">
        <v>961</v>
      </c>
    </row>
    <row r="151" spans="1:65" s="2" customFormat="1" ht="39">
      <c r="A151" s="33"/>
      <c r="B151" s="34"/>
      <c r="C151" s="35"/>
      <c r="D151" s="215" t="s">
        <v>150</v>
      </c>
      <c r="E151" s="35"/>
      <c r="F151" s="216" t="s">
        <v>232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150</v>
      </c>
      <c r="AU151" s="16" t="s">
        <v>87</v>
      </c>
    </row>
    <row r="152" spans="1:65" s="2" customFormat="1" ht="19.5">
      <c r="A152" s="33"/>
      <c r="B152" s="34"/>
      <c r="C152" s="35"/>
      <c r="D152" s="215" t="s">
        <v>199</v>
      </c>
      <c r="E152" s="35"/>
      <c r="F152" s="230" t="s">
        <v>233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199</v>
      </c>
      <c r="AU152" s="16" t="s">
        <v>87</v>
      </c>
    </row>
    <row r="153" spans="1:65" s="2" customFormat="1" ht="21.75" customHeight="1">
      <c r="A153" s="33"/>
      <c r="B153" s="34"/>
      <c r="C153" s="202" t="s">
        <v>214</v>
      </c>
      <c r="D153" s="202" t="s">
        <v>143</v>
      </c>
      <c r="E153" s="203" t="s">
        <v>457</v>
      </c>
      <c r="F153" s="204" t="s">
        <v>458</v>
      </c>
      <c r="G153" s="205" t="s">
        <v>211</v>
      </c>
      <c r="H153" s="206">
        <v>4</v>
      </c>
      <c r="I153" s="207"/>
      <c r="J153" s="208">
        <f>ROUND(I153*H153,2)</f>
        <v>0</v>
      </c>
      <c r="K153" s="204" t="s">
        <v>147</v>
      </c>
      <c r="L153" s="38"/>
      <c r="M153" s="209" t="s">
        <v>1</v>
      </c>
      <c r="N153" s="210" t="s">
        <v>42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148</v>
      </c>
      <c r="AT153" s="213" t="s">
        <v>143</v>
      </c>
      <c r="AU153" s="213" t="s">
        <v>87</v>
      </c>
      <c r="AY153" s="16" t="s">
        <v>140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148</v>
      </c>
      <c r="BM153" s="213" t="s">
        <v>962</v>
      </c>
    </row>
    <row r="154" spans="1:65" s="2" customFormat="1" ht="39">
      <c r="A154" s="33"/>
      <c r="B154" s="34"/>
      <c r="C154" s="35"/>
      <c r="D154" s="215" t="s">
        <v>150</v>
      </c>
      <c r="E154" s="35"/>
      <c r="F154" s="216" t="s">
        <v>460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150</v>
      </c>
      <c r="AU154" s="16" t="s">
        <v>87</v>
      </c>
    </row>
    <row r="155" spans="1:65" s="2" customFormat="1" ht="21.75" customHeight="1">
      <c r="A155" s="33"/>
      <c r="B155" s="34"/>
      <c r="C155" s="202" t="s">
        <v>219</v>
      </c>
      <c r="D155" s="202" t="s">
        <v>143</v>
      </c>
      <c r="E155" s="203" t="s">
        <v>601</v>
      </c>
      <c r="F155" s="204" t="s">
        <v>602</v>
      </c>
      <c r="G155" s="205" t="s">
        <v>146</v>
      </c>
      <c r="H155" s="206">
        <v>200</v>
      </c>
      <c r="I155" s="207"/>
      <c r="J155" s="208">
        <f>ROUND(I155*H155,2)</f>
        <v>0</v>
      </c>
      <c r="K155" s="204" t="s">
        <v>147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148</v>
      </c>
      <c r="AT155" s="213" t="s">
        <v>143</v>
      </c>
      <c r="AU155" s="213" t="s">
        <v>87</v>
      </c>
      <c r="AY155" s="16" t="s">
        <v>140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148</v>
      </c>
      <c r="BM155" s="213" t="s">
        <v>963</v>
      </c>
    </row>
    <row r="156" spans="1:65" s="2" customFormat="1" ht="29.25">
      <c r="A156" s="33"/>
      <c r="B156" s="34"/>
      <c r="C156" s="35"/>
      <c r="D156" s="215" t="s">
        <v>150</v>
      </c>
      <c r="E156" s="35"/>
      <c r="F156" s="216" t="s">
        <v>604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87</v>
      </c>
    </row>
    <row r="157" spans="1:65" s="2" customFormat="1" ht="19.5">
      <c r="A157" s="33"/>
      <c r="B157" s="34"/>
      <c r="C157" s="35"/>
      <c r="D157" s="215" t="s">
        <v>199</v>
      </c>
      <c r="E157" s="35"/>
      <c r="F157" s="230" t="s">
        <v>207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199</v>
      </c>
      <c r="AU157" s="16" t="s">
        <v>87</v>
      </c>
    </row>
    <row r="158" spans="1:65" s="2" customFormat="1" ht="21.75" customHeight="1">
      <c r="A158" s="33"/>
      <c r="B158" s="34"/>
      <c r="C158" s="202" t="s">
        <v>224</v>
      </c>
      <c r="D158" s="202" t="s">
        <v>143</v>
      </c>
      <c r="E158" s="203" t="s">
        <v>605</v>
      </c>
      <c r="F158" s="204" t="s">
        <v>606</v>
      </c>
      <c r="G158" s="205" t="s">
        <v>146</v>
      </c>
      <c r="H158" s="206">
        <v>200</v>
      </c>
      <c r="I158" s="207"/>
      <c r="J158" s="208">
        <f>ROUND(I158*H158,2)</f>
        <v>0</v>
      </c>
      <c r="K158" s="204" t="s">
        <v>147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148</v>
      </c>
      <c r="AT158" s="213" t="s">
        <v>143</v>
      </c>
      <c r="AU158" s="213" t="s">
        <v>87</v>
      </c>
      <c r="AY158" s="16" t="s">
        <v>140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148</v>
      </c>
      <c r="BM158" s="213" t="s">
        <v>964</v>
      </c>
    </row>
    <row r="159" spans="1:65" s="2" customFormat="1" ht="29.25">
      <c r="A159" s="33"/>
      <c r="B159" s="34"/>
      <c r="C159" s="35"/>
      <c r="D159" s="215" t="s">
        <v>150</v>
      </c>
      <c r="E159" s="35"/>
      <c r="F159" s="216" t="s">
        <v>608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87</v>
      </c>
    </row>
    <row r="160" spans="1:65" s="2" customFormat="1" ht="19.5">
      <c r="A160" s="33"/>
      <c r="B160" s="34"/>
      <c r="C160" s="35"/>
      <c r="D160" s="215" t="s">
        <v>199</v>
      </c>
      <c r="E160" s="35"/>
      <c r="F160" s="230" t="s">
        <v>207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199</v>
      </c>
      <c r="AU160" s="16" t="s">
        <v>87</v>
      </c>
    </row>
    <row r="161" spans="1:65" s="2" customFormat="1" ht="21.75" customHeight="1">
      <c r="A161" s="33"/>
      <c r="B161" s="34"/>
      <c r="C161" s="202" t="s">
        <v>8</v>
      </c>
      <c r="D161" s="202" t="s">
        <v>143</v>
      </c>
      <c r="E161" s="203" t="s">
        <v>463</v>
      </c>
      <c r="F161" s="204" t="s">
        <v>464</v>
      </c>
      <c r="G161" s="205" t="s">
        <v>211</v>
      </c>
      <c r="H161" s="206">
        <v>2</v>
      </c>
      <c r="I161" s="207"/>
      <c r="J161" s="208">
        <f>ROUND(I161*H161,2)</f>
        <v>0</v>
      </c>
      <c r="K161" s="204" t="s">
        <v>147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148</v>
      </c>
      <c r="AT161" s="213" t="s">
        <v>143</v>
      </c>
      <c r="AU161" s="213" t="s">
        <v>87</v>
      </c>
      <c r="AY161" s="16" t="s">
        <v>140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148</v>
      </c>
      <c r="BM161" s="213" t="s">
        <v>965</v>
      </c>
    </row>
    <row r="162" spans="1:65" s="2" customFormat="1" ht="29.25">
      <c r="A162" s="33"/>
      <c r="B162" s="34"/>
      <c r="C162" s="35"/>
      <c r="D162" s="215" t="s">
        <v>150</v>
      </c>
      <c r="E162" s="35"/>
      <c r="F162" s="216" t="s">
        <v>466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150</v>
      </c>
      <c r="AU162" s="16" t="s">
        <v>87</v>
      </c>
    </row>
    <row r="163" spans="1:65" s="2" customFormat="1" ht="21.75" customHeight="1">
      <c r="A163" s="33"/>
      <c r="B163" s="34"/>
      <c r="C163" s="202" t="s">
        <v>235</v>
      </c>
      <c r="D163" s="202" t="s">
        <v>143</v>
      </c>
      <c r="E163" s="203" t="s">
        <v>846</v>
      </c>
      <c r="F163" s="204" t="s">
        <v>847</v>
      </c>
      <c r="G163" s="205" t="s">
        <v>146</v>
      </c>
      <c r="H163" s="206">
        <v>4.5</v>
      </c>
      <c r="I163" s="207"/>
      <c r="J163" s="208">
        <f>ROUND(I163*H163,2)</f>
        <v>0</v>
      </c>
      <c r="K163" s="204" t="s">
        <v>147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148</v>
      </c>
      <c r="AT163" s="213" t="s">
        <v>143</v>
      </c>
      <c r="AU163" s="213" t="s">
        <v>87</v>
      </c>
      <c r="AY163" s="16" t="s">
        <v>140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148</v>
      </c>
      <c r="BM163" s="213" t="s">
        <v>966</v>
      </c>
    </row>
    <row r="164" spans="1:65" s="2" customFormat="1" ht="19.5">
      <c r="A164" s="33"/>
      <c r="B164" s="34"/>
      <c r="C164" s="35"/>
      <c r="D164" s="215" t="s">
        <v>150</v>
      </c>
      <c r="E164" s="35"/>
      <c r="F164" s="216" t="s">
        <v>849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87</v>
      </c>
    </row>
    <row r="165" spans="1:65" s="2" customFormat="1" ht="21.75" customHeight="1">
      <c r="A165" s="33"/>
      <c r="B165" s="34"/>
      <c r="C165" s="202" t="s">
        <v>240</v>
      </c>
      <c r="D165" s="202" t="s">
        <v>143</v>
      </c>
      <c r="E165" s="203" t="s">
        <v>280</v>
      </c>
      <c r="F165" s="204" t="s">
        <v>281</v>
      </c>
      <c r="G165" s="205" t="s">
        <v>154</v>
      </c>
      <c r="H165" s="206">
        <v>23.4</v>
      </c>
      <c r="I165" s="207"/>
      <c r="J165" s="208">
        <f>ROUND(I165*H165,2)</f>
        <v>0</v>
      </c>
      <c r="K165" s="204" t="s">
        <v>147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148</v>
      </c>
      <c r="AT165" s="213" t="s">
        <v>143</v>
      </c>
      <c r="AU165" s="213" t="s">
        <v>87</v>
      </c>
      <c r="AY165" s="16" t="s">
        <v>140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148</v>
      </c>
      <c r="BM165" s="213" t="s">
        <v>967</v>
      </c>
    </row>
    <row r="166" spans="1:65" s="2" customFormat="1" ht="19.5">
      <c r="A166" s="33"/>
      <c r="B166" s="34"/>
      <c r="C166" s="35"/>
      <c r="D166" s="215" t="s">
        <v>150</v>
      </c>
      <c r="E166" s="35"/>
      <c r="F166" s="216" t="s">
        <v>283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150</v>
      </c>
      <c r="AU166" s="16" t="s">
        <v>87</v>
      </c>
    </row>
    <row r="167" spans="1:65" s="2" customFormat="1" ht="19.5">
      <c r="A167" s="33"/>
      <c r="B167" s="34"/>
      <c r="C167" s="35"/>
      <c r="D167" s="215" t="s">
        <v>199</v>
      </c>
      <c r="E167" s="35"/>
      <c r="F167" s="230" t="s">
        <v>284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199</v>
      </c>
      <c r="AU167" s="16" t="s">
        <v>87</v>
      </c>
    </row>
    <row r="168" spans="1:65" s="13" customFormat="1" ht="11.25">
      <c r="B168" s="219"/>
      <c r="C168" s="220"/>
      <c r="D168" s="215" t="s">
        <v>157</v>
      </c>
      <c r="E168" s="221" t="s">
        <v>1</v>
      </c>
      <c r="F168" s="222" t="s">
        <v>968</v>
      </c>
      <c r="G168" s="220"/>
      <c r="H168" s="223">
        <v>23.4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157</v>
      </c>
      <c r="AU168" s="229" t="s">
        <v>87</v>
      </c>
      <c r="AV168" s="13" t="s">
        <v>87</v>
      </c>
      <c r="AW168" s="13" t="s">
        <v>34</v>
      </c>
      <c r="AX168" s="13" t="s">
        <v>85</v>
      </c>
      <c r="AY168" s="229" t="s">
        <v>140</v>
      </c>
    </row>
    <row r="169" spans="1:65" s="2" customFormat="1" ht="21.75" customHeight="1">
      <c r="A169" s="33"/>
      <c r="B169" s="34"/>
      <c r="C169" s="202" t="s">
        <v>245</v>
      </c>
      <c r="D169" s="202" t="s">
        <v>143</v>
      </c>
      <c r="E169" s="203" t="s">
        <v>641</v>
      </c>
      <c r="F169" s="204" t="s">
        <v>642</v>
      </c>
      <c r="G169" s="205" t="s">
        <v>154</v>
      </c>
      <c r="H169" s="206">
        <v>26.1</v>
      </c>
      <c r="I169" s="207"/>
      <c r="J169" s="208">
        <f>ROUND(I169*H169,2)</f>
        <v>0</v>
      </c>
      <c r="K169" s="204" t="s">
        <v>147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148</v>
      </c>
      <c r="AT169" s="213" t="s">
        <v>143</v>
      </c>
      <c r="AU169" s="213" t="s">
        <v>87</v>
      </c>
      <c r="AY169" s="16" t="s">
        <v>140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148</v>
      </c>
      <c r="BM169" s="213" t="s">
        <v>969</v>
      </c>
    </row>
    <row r="170" spans="1:65" s="2" customFormat="1" ht="29.25">
      <c r="A170" s="33"/>
      <c r="B170" s="34"/>
      <c r="C170" s="35"/>
      <c r="D170" s="215" t="s">
        <v>150</v>
      </c>
      <c r="E170" s="35"/>
      <c r="F170" s="216" t="s">
        <v>644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87</v>
      </c>
    </row>
    <row r="171" spans="1:65" s="13" customFormat="1" ht="11.25">
      <c r="B171" s="219"/>
      <c r="C171" s="220"/>
      <c r="D171" s="215" t="s">
        <v>157</v>
      </c>
      <c r="E171" s="221" t="s">
        <v>1</v>
      </c>
      <c r="F171" s="222" t="s">
        <v>970</v>
      </c>
      <c r="G171" s="220"/>
      <c r="H171" s="223">
        <v>26.1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157</v>
      </c>
      <c r="AU171" s="229" t="s">
        <v>87</v>
      </c>
      <c r="AV171" s="13" t="s">
        <v>87</v>
      </c>
      <c r="AW171" s="13" t="s">
        <v>34</v>
      </c>
      <c r="AX171" s="13" t="s">
        <v>85</v>
      </c>
      <c r="AY171" s="229" t="s">
        <v>140</v>
      </c>
    </row>
    <row r="172" spans="1:65" s="2" customFormat="1" ht="21.75" customHeight="1">
      <c r="A172" s="33"/>
      <c r="B172" s="34"/>
      <c r="C172" s="202" t="s">
        <v>252</v>
      </c>
      <c r="D172" s="202" t="s">
        <v>143</v>
      </c>
      <c r="E172" s="203" t="s">
        <v>971</v>
      </c>
      <c r="F172" s="204" t="s">
        <v>972</v>
      </c>
      <c r="G172" s="205" t="s">
        <v>196</v>
      </c>
      <c r="H172" s="206">
        <v>2</v>
      </c>
      <c r="I172" s="207"/>
      <c r="J172" s="208">
        <f>ROUND(I172*H172,2)</f>
        <v>0</v>
      </c>
      <c r="K172" s="204" t="s">
        <v>147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148</v>
      </c>
      <c r="AT172" s="213" t="s">
        <v>143</v>
      </c>
      <c r="AU172" s="213" t="s">
        <v>87</v>
      </c>
      <c r="AY172" s="16" t="s">
        <v>140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148</v>
      </c>
      <c r="BM172" s="213" t="s">
        <v>973</v>
      </c>
    </row>
    <row r="173" spans="1:65" s="2" customFormat="1" ht="19.5">
      <c r="A173" s="33"/>
      <c r="B173" s="34"/>
      <c r="C173" s="35"/>
      <c r="D173" s="215" t="s">
        <v>150</v>
      </c>
      <c r="E173" s="35"/>
      <c r="F173" s="216" t="s">
        <v>974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150</v>
      </c>
      <c r="AU173" s="16" t="s">
        <v>87</v>
      </c>
    </row>
    <row r="174" spans="1:65" s="2" customFormat="1" ht="21.75" customHeight="1">
      <c r="A174" s="33"/>
      <c r="B174" s="34"/>
      <c r="C174" s="202" t="s">
        <v>258</v>
      </c>
      <c r="D174" s="202" t="s">
        <v>143</v>
      </c>
      <c r="E174" s="203" t="s">
        <v>975</v>
      </c>
      <c r="F174" s="204" t="s">
        <v>976</v>
      </c>
      <c r="G174" s="205" t="s">
        <v>196</v>
      </c>
      <c r="H174" s="206">
        <v>2</v>
      </c>
      <c r="I174" s="207"/>
      <c r="J174" s="208">
        <f>ROUND(I174*H174,2)</f>
        <v>0</v>
      </c>
      <c r="K174" s="204" t="s">
        <v>147</v>
      </c>
      <c r="L174" s="38"/>
      <c r="M174" s="209" t="s">
        <v>1</v>
      </c>
      <c r="N174" s="210" t="s">
        <v>42</v>
      </c>
      <c r="O174" s="70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148</v>
      </c>
      <c r="AT174" s="213" t="s">
        <v>143</v>
      </c>
      <c r="AU174" s="213" t="s">
        <v>87</v>
      </c>
      <c r="AY174" s="16" t="s">
        <v>140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85</v>
      </c>
      <c r="BK174" s="214">
        <f>ROUND(I174*H174,2)</f>
        <v>0</v>
      </c>
      <c r="BL174" s="16" t="s">
        <v>148</v>
      </c>
      <c r="BM174" s="213" t="s">
        <v>977</v>
      </c>
    </row>
    <row r="175" spans="1:65" s="2" customFormat="1" ht="19.5">
      <c r="A175" s="33"/>
      <c r="B175" s="34"/>
      <c r="C175" s="35"/>
      <c r="D175" s="215" t="s">
        <v>150</v>
      </c>
      <c r="E175" s="35"/>
      <c r="F175" s="216" t="s">
        <v>978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150</v>
      </c>
      <c r="AU175" s="16" t="s">
        <v>87</v>
      </c>
    </row>
    <row r="176" spans="1:65" s="2" customFormat="1" ht="21.75" customHeight="1">
      <c r="A176" s="33"/>
      <c r="B176" s="34"/>
      <c r="C176" s="231" t="s">
        <v>7</v>
      </c>
      <c r="D176" s="231" t="s">
        <v>296</v>
      </c>
      <c r="E176" s="232" t="s">
        <v>650</v>
      </c>
      <c r="F176" s="233" t="s">
        <v>651</v>
      </c>
      <c r="G176" s="234" t="s">
        <v>196</v>
      </c>
      <c r="H176" s="235">
        <v>7</v>
      </c>
      <c r="I176" s="236"/>
      <c r="J176" s="237">
        <f>ROUND(I176*H176,2)</f>
        <v>0</v>
      </c>
      <c r="K176" s="233" t="s">
        <v>147</v>
      </c>
      <c r="L176" s="238"/>
      <c r="M176" s="239" t="s">
        <v>1</v>
      </c>
      <c r="N176" s="240" t="s">
        <v>42</v>
      </c>
      <c r="O176" s="70"/>
      <c r="P176" s="211">
        <f>O176*H176</f>
        <v>0</v>
      </c>
      <c r="Q176" s="211">
        <v>0.32729999999999998</v>
      </c>
      <c r="R176" s="211">
        <f>Q176*H176</f>
        <v>2.2910999999999997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188</v>
      </c>
      <c r="AT176" s="213" t="s">
        <v>296</v>
      </c>
      <c r="AU176" s="213" t="s">
        <v>87</v>
      </c>
      <c r="AY176" s="16" t="s">
        <v>140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148</v>
      </c>
      <c r="BM176" s="213" t="s">
        <v>979</v>
      </c>
    </row>
    <row r="177" spans="1:65" s="2" customFormat="1" ht="11.25">
      <c r="A177" s="33"/>
      <c r="B177" s="34"/>
      <c r="C177" s="35"/>
      <c r="D177" s="215" t="s">
        <v>150</v>
      </c>
      <c r="E177" s="35"/>
      <c r="F177" s="216" t="s">
        <v>651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150</v>
      </c>
      <c r="AU177" s="16" t="s">
        <v>87</v>
      </c>
    </row>
    <row r="178" spans="1:65" s="2" customFormat="1" ht="16.5" customHeight="1">
      <c r="A178" s="33"/>
      <c r="B178" s="34"/>
      <c r="C178" s="231" t="s">
        <v>267</v>
      </c>
      <c r="D178" s="231" t="s">
        <v>296</v>
      </c>
      <c r="E178" s="232" t="s">
        <v>653</v>
      </c>
      <c r="F178" s="233" t="s">
        <v>654</v>
      </c>
      <c r="G178" s="234" t="s">
        <v>196</v>
      </c>
      <c r="H178" s="235">
        <v>8</v>
      </c>
      <c r="I178" s="236"/>
      <c r="J178" s="237">
        <f>ROUND(I178*H178,2)</f>
        <v>0</v>
      </c>
      <c r="K178" s="233" t="s">
        <v>1</v>
      </c>
      <c r="L178" s="238"/>
      <c r="M178" s="239" t="s">
        <v>1</v>
      </c>
      <c r="N178" s="240" t="s">
        <v>42</v>
      </c>
      <c r="O178" s="70"/>
      <c r="P178" s="211">
        <f>O178*H178</f>
        <v>0</v>
      </c>
      <c r="Q178" s="211">
        <v>0.32729999999999998</v>
      </c>
      <c r="R178" s="211">
        <f>Q178*H178</f>
        <v>2.6183999999999998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188</v>
      </c>
      <c r="AT178" s="213" t="s">
        <v>296</v>
      </c>
      <c r="AU178" s="213" t="s">
        <v>87</v>
      </c>
      <c r="AY178" s="16" t="s">
        <v>140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85</v>
      </c>
      <c r="BK178" s="214">
        <f>ROUND(I178*H178,2)</f>
        <v>0</v>
      </c>
      <c r="BL178" s="16" t="s">
        <v>148</v>
      </c>
      <c r="BM178" s="213" t="s">
        <v>980</v>
      </c>
    </row>
    <row r="179" spans="1:65" s="2" customFormat="1" ht="11.25">
      <c r="A179" s="33"/>
      <c r="B179" s="34"/>
      <c r="C179" s="35"/>
      <c r="D179" s="215" t="s">
        <v>150</v>
      </c>
      <c r="E179" s="35"/>
      <c r="F179" s="216" t="s">
        <v>654</v>
      </c>
      <c r="G179" s="35"/>
      <c r="H179" s="35"/>
      <c r="I179" s="114"/>
      <c r="J179" s="35"/>
      <c r="K179" s="35"/>
      <c r="L179" s="38"/>
      <c r="M179" s="217"/>
      <c r="N179" s="21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150</v>
      </c>
      <c r="AU179" s="16" t="s">
        <v>87</v>
      </c>
    </row>
    <row r="180" spans="1:65" s="2" customFormat="1" ht="21.75" customHeight="1">
      <c r="A180" s="33"/>
      <c r="B180" s="34"/>
      <c r="C180" s="231" t="s">
        <v>273</v>
      </c>
      <c r="D180" s="231" t="s">
        <v>296</v>
      </c>
      <c r="E180" s="232" t="s">
        <v>656</v>
      </c>
      <c r="F180" s="233" t="s">
        <v>657</v>
      </c>
      <c r="G180" s="234" t="s">
        <v>196</v>
      </c>
      <c r="H180" s="235">
        <v>1</v>
      </c>
      <c r="I180" s="236"/>
      <c r="J180" s="237">
        <f>ROUND(I180*H180,2)</f>
        <v>0</v>
      </c>
      <c r="K180" s="233" t="s">
        <v>147</v>
      </c>
      <c r="L180" s="238"/>
      <c r="M180" s="239" t="s">
        <v>1</v>
      </c>
      <c r="N180" s="240" t="s">
        <v>42</v>
      </c>
      <c r="O180" s="70"/>
      <c r="P180" s="211">
        <f>O180*H180</f>
        <v>0</v>
      </c>
      <c r="Q180" s="211">
        <v>1.23475</v>
      </c>
      <c r="R180" s="211">
        <f>Q180*H180</f>
        <v>1.23475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188</v>
      </c>
      <c r="AT180" s="213" t="s">
        <v>296</v>
      </c>
      <c r="AU180" s="213" t="s">
        <v>87</v>
      </c>
      <c r="AY180" s="16" t="s">
        <v>140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148</v>
      </c>
      <c r="BM180" s="213" t="s">
        <v>981</v>
      </c>
    </row>
    <row r="181" spans="1:65" s="2" customFormat="1" ht="11.25">
      <c r="A181" s="33"/>
      <c r="B181" s="34"/>
      <c r="C181" s="35"/>
      <c r="D181" s="215" t="s">
        <v>150</v>
      </c>
      <c r="E181" s="35"/>
      <c r="F181" s="216" t="s">
        <v>657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150</v>
      </c>
      <c r="AU181" s="16" t="s">
        <v>87</v>
      </c>
    </row>
    <row r="182" spans="1:65" s="2" customFormat="1" ht="21.75" customHeight="1">
      <c r="A182" s="33"/>
      <c r="B182" s="34"/>
      <c r="C182" s="231" t="s">
        <v>279</v>
      </c>
      <c r="D182" s="231" t="s">
        <v>296</v>
      </c>
      <c r="E182" s="232" t="s">
        <v>865</v>
      </c>
      <c r="F182" s="233" t="s">
        <v>866</v>
      </c>
      <c r="G182" s="234" t="s">
        <v>196</v>
      </c>
      <c r="H182" s="235">
        <v>1</v>
      </c>
      <c r="I182" s="236"/>
      <c r="J182" s="237">
        <f>ROUND(I182*H182,2)</f>
        <v>0</v>
      </c>
      <c r="K182" s="233" t="s">
        <v>147</v>
      </c>
      <c r="L182" s="238"/>
      <c r="M182" s="239" t="s">
        <v>1</v>
      </c>
      <c r="N182" s="240" t="s">
        <v>42</v>
      </c>
      <c r="O182" s="70"/>
      <c r="P182" s="211">
        <f>O182*H182</f>
        <v>0</v>
      </c>
      <c r="Q182" s="211">
        <v>1.6739999999999999</v>
      </c>
      <c r="R182" s="211">
        <f>Q182*H182</f>
        <v>1.6739999999999999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188</v>
      </c>
      <c r="AT182" s="213" t="s">
        <v>296</v>
      </c>
      <c r="AU182" s="213" t="s">
        <v>87</v>
      </c>
      <c r="AY182" s="16" t="s">
        <v>140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148</v>
      </c>
      <c r="BM182" s="213" t="s">
        <v>982</v>
      </c>
    </row>
    <row r="183" spans="1:65" s="2" customFormat="1" ht="11.25">
      <c r="A183" s="33"/>
      <c r="B183" s="34"/>
      <c r="C183" s="35"/>
      <c r="D183" s="215" t="s">
        <v>150</v>
      </c>
      <c r="E183" s="35"/>
      <c r="F183" s="216" t="s">
        <v>866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150</v>
      </c>
      <c r="AU183" s="16" t="s">
        <v>87</v>
      </c>
    </row>
    <row r="184" spans="1:65" s="2" customFormat="1" ht="21.75" customHeight="1">
      <c r="A184" s="33"/>
      <c r="B184" s="34"/>
      <c r="C184" s="231" t="s">
        <v>286</v>
      </c>
      <c r="D184" s="231" t="s">
        <v>296</v>
      </c>
      <c r="E184" s="232" t="s">
        <v>330</v>
      </c>
      <c r="F184" s="233" t="s">
        <v>331</v>
      </c>
      <c r="G184" s="234" t="s">
        <v>312</v>
      </c>
      <c r="H184" s="235">
        <v>3.1320000000000001</v>
      </c>
      <c r="I184" s="236"/>
      <c r="J184" s="237">
        <f>ROUND(I184*H184,2)</f>
        <v>0</v>
      </c>
      <c r="K184" s="233" t="s">
        <v>147</v>
      </c>
      <c r="L184" s="238"/>
      <c r="M184" s="239" t="s">
        <v>1</v>
      </c>
      <c r="N184" s="240" t="s">
        <v>42</v>
      </c>
      <c r="O184" s="70"/>
      <c r="P184" s="211">
        <f>O184*H184</f>
        <v>0</v>
      </c>
      <c r="Q184" s="211">
        <v>1</v>
      </c>
      <c r="R184" s="211">
        <f>Q184*H184</f>
        <v>3.1320000000000001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188</v>
      </c>
      <c r="AT184" s="213" t="s">
        <v>296</v>
      </c>
      <c r="AU184" s="213" t="s">
        <v>87</v>
      </c>
      <c r="AY184" s="16" t="s">
        <v>140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85</v>
      </c>
      <c r="BK184" s="214">
        <f>ROUND(I184*H184,2)</f>
        <v>0</v>
      </c>
      <c r="BL184" s="16" t="s">
        <v>148</v>
      </c>
      <c r="BM184" s="213" t="s">
        <v>983</v>
      </c>
    </row>
    <row r="185" spans="1:65" s="2" customFormat="1" ht="11.25">
      <c r="A185" s="33"/>
      <c r="B185" s="34"/>
      <c r="C185" s="35"/>
      <c r="D185" s="215" t="s">
        <v>150</v>
      </c>
      <c r="E185" s="35"/>
      <c r="F185" s="216" t="s">
        <v>331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150</v>
      </c>
      <c r="AU185" s="16" t="s">
        <v>87</v>
      </c>
    </row>
    <row r="186" spans="1:65" s="2" customFormat="1" ht="21.75" customHeight="1">
      <c r="A186" s="33"/>
      <c r="B186" s="34"/>
      <c r="C186" s="231" t="s">
        <v>291</v>
      </c>
      <c r="D186" s="231" t="s">
        <v>296</v>
      </c>
      <c r="E186" s="232" t="s">
        <v>334</v>
      </c>
      <c r="F186" s="233" t="s">
        <v>335</v>
      </c>
      <c r="G186" s="234" t="s">
        <v>312</v>
      </c>
      <c r="H186" s="235">
        <v>3.1320000000000001</v>
      </c>
      <c r="I186" s="236"/>
      <c r="J186" s="237">
        <f>ROUND(I186*H186,2)</f>
        <v>0</v>
      </c>
      <c r="K186" s="233" t="s">
        <v>147</v>
      </c>
      <c r="L186" s="238"/>
      <c r="M186" s="239" t="s">
        <v>1</v>
      </c>
      <c r="N186" s="240" t="s">
        <v>42</v>
      </c>
      <c r="O186" s="70"/>
      <c r="P186" s="211">
        <f>O186*H186</f>
        <v>0</v>
      </c>
      <c r="Q186" s="211">
        <v>1</v>
      </c>
      <c r="R186" s="211">
        <f>Q186*H186</f>
        <v>3.1320000000000001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188</v>
      </c>
      <c r="AT186" s="213" t="s">
        <v>296</v>
      </c>
      <c r="AU186" s="213" t="s">
        <v>87</v>
      </c>
      <c r="AY186" s="16" t="s">
        <v>140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85</v>
      </c>
      <c r="BK186" s="214">
        <f>ROUND(I186*H186,2)</f>
        <v>0</v>
      </c>
      <c r="BL186" s="16" t="s">
        <v>148</v>
      </c>
      <c r="BM186" s="213" t="s">
        <v>984</v>
      </c>
    </row>
    <row r="187" spans="1:65" s="2" customFormat="1" ht="11.25">
      <c r="A187" s="33"/>
      <c r="B187" s="34"/>
      <c r="C187" s="35"/>
      <c r="D187" s="215" t="s">
        <v>150</v>
      </c>
      <c r="E187" s="35"/>
      <c r="F187" s="216" t="s">
        <v>335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150</v>
      </c>
      <c r="AU187" s="16" t="s">
        <v>87</v>
      </c>
    </row>
    <row r="188" spans="1:65" s="2" customFormat="1" ht="21.75" customHeight="1">
      <c r="A188" s="33"/>
      <c r="B188" s="34"/>
      <c r="C188" s="231" t="s">
        <v>295</v>
      </c>
      <c r="D188" s="231" t="s">
        <v>296</v>
      </c>
      <c r="E188" s="232" t="s">
        <v>338</v>
      </c>
      <c r="F188" s="233" t="s">
        <v>339</v>
      </c>
      <c r="G188" s="234" t="s">
        <v>312</v>
      </c>
      <c r="H188" s="235">
        <v>3.1320000000000001</v>
      </c>
      <c r="I188" s="236"/>
      <c r="J188" s="237">
        <f>ROUND(I188*H188,2)</f>
        <v>0</v>
      </c>
      <c r="K188" s="233" t="s">
        <v>147</v>
      </c>
      <c r="L188" s="238"/>
      <c r="M188" s="239" t="s">
        <v>1</v>
      </c>
      <c r="N188" s="240" t="s">
        <v>42</v>
      </c>
      <c r="O188" s="70"/>
      <c r="P188" s="211">
        <f>O188*H188</f>
        <v>0</v>
      </c>
      <c r="Q188" s="211">
        <v>1</v>
      </c>
      <c r="R188" s="211">
        <f>Q188*H188</f>
        <v>3.1320000000000001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188</v>
      </c>
      <c r="AT188" s="213" t="s">
        <v>296</v>
      </c>
      <c r="AU188" s="213" t="s">
        <v>87</v>
      </c>
      <c r="AY188" s="16" t="s">
        <v>140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148</v>
      </c>
      <c r="BM188" s="213" t="s">
        <v>985</v>
      </c>
    </row>
    <row r="189" spans="1:65" s="2" customFormat="1" ht="11.25">
      <c r="A189" s="33"/>
      <c r="B189" s="34"/>
      <c r="C189" s="35"/>
      <c r="D189" s="215" t="s">
        <v>150</v>
      </c>
      <c r="E189" s="35"/>
      <c r="F189" s="216" t="s">
        <v>339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150</v>
      </c>
      <c r="AU189" s="16" t="s">
        <v>87</v>
      </c>
    </row>
    <row r="190" spans="1:65" s="2" customFormat="1" ht="21.75" customHeight="1">
      <c r="A190" s="33"/>
      <c r="B190" s="34"/>
      <c r="C190" s="231" t="s">
        <v>301</v>
      </c>
      <c r="D190" s="231" t="s">
        <v>296</v>
      </c>
      <c r="E190" s="232" t="s">
        <v>342</v>
      </c>
      <c r="F190" s="233" t="s">
        <v>343</v>
      </c>
      <c r="G190" s="234" t="s">
        <v>146</v>
      </c>
      <c r="H190" s="235">
        <v>9</v>
      </c>
      <c r="I190" s="236"/>
      <c r="J190" s="237">
        <f>ROUND(I190*H190,2)</f>
        <v>0</v>
      </c>
      <c r="K190" s="233" t="s">
        <v>147</v>
      </c>
      <c r="L190" s="238"/>
      <c r="M190" s="239" t="s">
        <v>1</v>
      </c>
      <c r="N190" s="240" t="s">
        <v>42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188</v>
      </c>
      <c r="AT190" s="213" t="s">
        <v>296</v>
      </c>
      <c r="AU190" s="213" t="s">
        <v>87</v>
      </c>
      <c r="AY190" s="16" t="s">
        <v>140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85</v>
      </c>
      <c r="BK190" s="214">
        <f>ROUND(I190*H190,2)</f>
        <v>0</v>
      </c>
      <c r="BL190" s="16" t="s">
        <v>148</v>
      </c>
      <c r="BM190" s="213" t="s">
        <v>986</v>
      </c>
    </row>
    <row r="191" spans="1:65" s="2" customFormat="1" ht="11.25">
      <c r="A191" s="33"/>
      <c r="B191" s="34"/>
      <c r="C191" s="35"/>
      <c r="D191" s="215" t="s">
        <v>150</v>
      </c>
      <c r="E191" s="35"/>
      <c r="F191" s="216" t="s">
        <v>343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150</v>
      </c>
      <c r="AU191" s="16" t="s">
        <v>87</v>
      </c>
    </row>
    <row r="192" spans="1:65" s="2" customFormat="1" ht="21.75" customHeight="1">
      <c r="A192" s="33"/>
      <c r="B192" s="34"/>
      <c r="C192" s="231" t="s">
        <v>305</v>
      </c>
      <c r="D192" s="231" t="s">
        <v>296</v>
      </c>
      <c r="E192" s="232" t="s">
        <v>310</v>
      </c>
      <c r="F192" s="233" t="s">
        <v>311</v>
      </c>
      <c r="G192" s="234" t="s">
        <v>312</v>
      </c>
      <c r="H192" s="235">
        <v>14.186999999999999</v>
      </c>
      <c r="I192" s="236"/>
      <c r="J192" s="237">
        <f>ROUND(I192*H192,2)</f>
        <v>0</v>
      </c>
      <c r="K192" s="233" t="s">
        <v>147</v>
      </c>
      <c r="L192" s="238"/>
      <c r="M192" s="239" t="s">
        <v>1</v>
      </c>
      <c r="N192" s="240" t="s">
        <v>42</v>
      </c>
      <c r="O192" s="70"/>
      <c r="P192" s="211">
        <f>O192*H192</f>
        <v>0</v>
      </c>
      <c r="Q192" s="211">
        <v>1</v>
      </c>
      <c r="R192" s="211">
        <f>Q192*H192</f>
        <v>14.186999999999999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188</v>
      </c>
      <c r="AT192" s="213" t="s">
        <v>296</v>
      </c>
      <c r="AU192" s="213" t="s">
        <v>87</v>
      </c>
      <c r="AY192" s="16" t="s">
        <v>140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148</v>
      </c>
      <c r="BM192" s="213" t="s">
        <v>987</v>
      </c>
    </row>
    <row r="193" spans="1:65" s="2" customFormat="1" ht="11.25">
      <c r="A193" s="33"/>
      <c r="B193" s="34"/>
      <c r="C193" s="35"/>
      <c r="D193" s="215" t="s">
        <v>150</v>
      </c>
      <c r="E193" s="35"/>
      <c r="F193" s="216" t="s">
        <v>311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150</v>
      </c>
      <c r="AU193" s="16" t="s">
        <v>87</v>
      </c>
    </row>
    <row r="194" spans="1:65" s="13" customFormat="1" ht="11.25">
      <c r="B194" s="219"/>
      <c r="C194" s="220"/>
      <c r="D194" s="215" t="s">
        <v>157</v>
      </c>
      <c r="E194" s="221" t="s">
        <v>1</v>
      </c>
      <c r="F194" s="222" t="s">
        <v>988</v>
      </c>
      <c r="G194" s="220"/>
      <c r="H194" s="223">
        <v>14.186999999999999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157</v>
      </c>
      <c r="AU194" s="229" t="s">
        <v>87</v>
      </c>
      <c r="AV194" s="13" t="s">
        <v>87</v>
      </c>
      <c r="AW194" s="13" t="s">
        <v>34</v>
      </c>
      <c r="AX194" s="13" t="s">
        <v>85</v>
      </c>
      <c r="AY194" s="229" t="s">
        <v>140</v>
      </c>
    </row>
    <row r="195" spans="1:65" s="2" customFormat="1" ht="21.75" customHeight="1">
      <c r="A195" s="33"/>
      <c r="B195" s="34"/>
      <c r="C195" s="231" t="s">
        <v>309</v>
      </c>
      <c r="D195" s="231" t="s">
        <v>296</v>
      </c>
      <c r="E195" s="232" t="s">
        <v>316</v>
      </c>
      <c r="F195" s="233" t="s">
        <v>317</v>
      </c>
      <c r="G195" s="234" t="s">
        <v>312</v>
      </c>
      <c r="H195" s="235">
        <v>6.3179999999999996</v>
      </c>
      <c r="I195" s="236"/>
      <c r="J195" s="237">
        <f>ROUND(I195*H195,2)</f>
        <v>0</v>
      </c>
      <c r="K195" s="233" t="s">
        <v>147</v>
      </c>
      <c r="L195" s="238"/>
      <c r="M195" s="239" t="s">
        <v>1</v>
      </c>
      <c r="N195" s="240" t="s">
        <v>42</v>
      </c>
      <c r="O195" s="70"/>
      <c r="P195" s="211">
        <f>O195*H195</f>
        <v>0</v>
      </c>
      <c r="Q195" s="211">
        <v>1</v>
      </c>
      <c r="R195" s="211">
        <f>Q195*H195</f>
        <v>6.3179999999999996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188</v>
      </c>
      <c r="AT195" s="213" t="s">
        <v>296</v>
      </c>
      <c r="AU195" s="213" t="s">
        <v>87</v>
      </c>
      <c r="AY195" s="16" t="s">
        <v>140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85</v>
      </c>
      <c r="BK195" s="214">
        <f>ROUND(I195*H195,2)</f>
        <v>0</v>
      </c>
      <c r="BL195" s="16" t="s">
        <v>148</v>
      </c>
      <c r="BM195" s="213" t="s">
        <v>989</v>
      </c>
    </row>
    <row r="196" spans="1:65" s="2" customFormat="1" ht="11.25">
      <c r="A196" s="33"/>
      <c r="B196" s="34"/>
      <c r="C196" s="35"/>
      <c r="D196" s="215" t="s">
        <v>150</v>
      </c>
      <c r="E196" s="35"/>
      <c r="F196" s="216" t="s">
        <v>317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150</v>
      </c>
      <c r="AU196" s="16" t="s">
        <v>87</v>
      </c>
    </row>
    <row r="197" spans="1:65" s="13" customFormat="1" ht="11.25">
      <c r="B197" s="219"/>
      <c r="C197" s="220"/>
      <c r="D197" s="215" t="s">
        <v>157</v>
      </c>
      <c r="E197" s="221" t="s">
        <v>1</v>
      </c>
      <c r="F197" s="222" t="s">
        <v>990</v>
      </c>
      <c r="G197" s="220"/>
      <c r="H197" s="223">
        <v>6.3179999999999996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157</v>
      </c>
      <c r="AU197" s="229" t="s">
        <v>87</v>
      </c>
      <c r="AV197" s="13" t="s">
        <v>87</v>
      </c>
      <c r="AW197" s="13" t="s">
        <v>34</v>
      </c>
      <c r="AX197" s="13" t="s">
        <v>85</v>
      </c>
      <c r="AY197" s="229" t="s">
        <v>140</v>
      </c>
    </row>
    <row r="198" spans="1:65" s="2" customFormat="1" ht="21.75" customHeight="1">
      <c r="A198" s="33"/>
      <c r="B198" s="34"/>
      <c r="C198" s="231" t="s">
        <v>315</v>
      </c>
      <c r="D198" s="231" t="s">
        <v>296</v>
      </c>
      <c r="E198" s="232" t="s">
        <v>321</v>
      </c>
      <c r="F198" s="233" t="s">
        <v>322</v>
      </c>
      <c r="G198" s="234" t="s">
        <v>179</v>
      </c>
      <c r="H198" s="235">
        <v>0.14399999999999999</v>
      </c>
      <c r="I198" s="236"/>
      <c r="J198" s="237">
        <f>ROUND(I198*H198,2)</f>
        <v>0</v>
      </c>
      <c r="K198" s="233" t="s">
        <v>147</v>
      </c>
      <c r="L198" s="238"/>
      <c r="M198" s="239" t="s">
        <v>1</v>
      </c>
      <c r="N198" s="240" t="s">
        <v>42</v>
      </c>
      <c r="O198" s="70"/>
      <c r="P198" s="211">
        <f>O198*H198</f>
        <v>0</v>
      </c>
      <c r="Q198" s="211">
        <v>2.4289999999999998</v>
      </c>
      <c r="R198" s="211">
        <f>Q198*H198</f>
        <v>0.34977599999999998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188</v>
      </c>
      <c r="AT198" s="213" t="s">
        <v>296</v>
      </c>
      <c r="AU198" s="213" t="s">
        <v>87</v>
      </c>
      <c r="AY198" s="16" t="s">
        <v>140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85</v>
      </c>
      <c r="BK198" s="214">
        <f>ROUND(I198*H198,2)</f>
        <v>0</v>
      </c>
      <c r="BL198" s="16" t="s">
        <v>148</v>
      </c>
      <c r="BM198" s="213" t="s">
        <v>991</v>
      </c>
    </row>
    <row r="199" spans="1:65" s="2" customFormat="1" ht="11.25">
      <c r="A199" s="33"/>
      <c r="B199" s="34"/>
      <c r="C199" s="35"/>
      <c r="D199" s="215" t="s">
        <v>150</v>
      </c>
      <c r="E199" s="35"/>
      <c r="F199" s="216" t="s">
        <v>322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150</v>
      </c>
      <c r="AU199" s="16" t="s">
        <v>87</v>
      </c>
    </row>
    <row r="200" spans="1:65" s="13" customFormat="1" ht="11.25">
      <c r="B200" s="219"/>
      <c r="C200" s="220"/>
      <c r="D200" s="215" t="s">
        <v>157</v>
      </c>
      <c r="E200" s="221" t="s">
        <v>1</v>
      </c>
      <c r="F200" s="222" t="s">
        <v>992</v>
      </c>
      <c r="G200" s="220"/>
      <c r="H200" s="223">
        <v>0.14399999999999999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157</v>
      </c>
      <c r="AU200" s="229" t="s">
        <v>87</v>
      </c>
      <c r="AV200" s="13" t="s">
        <v>87</v>
      </c>
      <c r="AW200" s="13" t="s">
        <v>34</v>
      </c>
      <c r="AX200" s="13" t="s">
        <v>85</v>
      </c>
      <c r="AY200" s="229" t="s">
        <v>140</v>
      </c>
    </row>
    <row r="201" spans="1:65" s="12" customFormat="1" ht="25.9" customHeight="1">
      <c r="B201" s="186"/>
      <c r="C201" s="187"/>
      <c r="D201" s="188" t="s">
        <v>76</v>
      </c>
      <c r="E201" s="189" t="s">
        <v>356</v>
      </c>
      <c r="F201" s="189" t="s">
        <v>357</v>
      </c>
      <c r="G201" s="187"/>
      <c r="H201" s="187"/>
      <c r="I201" s="190"/>
      <c r="J201" s="191">
        <f>BK201</f>
        <v>0</v>
      </c>
      <c r="K201" s="187"/>
      <c r="L201" s="192"/>
      <c r="M201" s="193"/>
      <c r="N201" s="194"/>
      <c r="O201" s="194"/>
      <c r="P201" s="195">
        <f>SUM(P202:P231)</f>
        <v>0</v>
      </c>
      <c r="Q201" s="194"/>
      <c r="R201" s="195">
        <f>SUM(R202:R231)</f>
        <v>0</v>
      </c>
      <c r="S201" s="194"/>
      <c r="T201" s="196">
        <f>SUM(T202:T231)</f>
        <v>0</v>
      </c>
      <c r="AR201" s="197" t="s">
        <v>148</v>
      </c>
      <c r="AT201" s="198" t="s">
        <v>76</v>
      </c>
      <c r="AU201" s="198" t="s">
        <v>77</v>
      </c>
      <c r="AY201" s="197" t="s">
        <v>140</v>
      </c>
      <c r="BK201" s="199">
        <f>SUM(BK202:BK231)</f>
        <v>0</v>
      </c>
    </row>
    <row r="202" spans="1:65" s="2" customFormat="1" ht="33" customHeight="1">
      <c r="A202" s="33"/>
      <c r="B202" s="34"/>
      <c r="C202" s="202" t="s">
        <v>320</v>
      </c>
      <c r="D202" s="202" t="s">
        <v>143</v>
      </c>
      <c r="E202" s="203" t="s">
        <v>901</v>
      </c>
      <c r="F202" s="204" t="s">
        <v>902</v>
      </c>
      <c r="G202" s="205" t="s">
        <v>312</v>
      </c>
      <c r="H202" s="206">
        <v>3.2650000000000001</v>
      </c>
      <c r="I202" s="207"/>
      <c r="J202" s="208">
        <f>ROUND(I202*H202,2)</f>
        <v>0</v>
      </c>
      <c r="K202" s="204" t="s">
        <v>147</v>
      </c>
      <c r="L202" s="38"/>
      <c r="M202" s="209" t="s">
        <v>1</v>
      </c>
      <c r="N202" s="210" t="s">
        <v>42</v>
      </c>
      <c r="O202" s="70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361</v>
      </c>
      <c r="AT202" s="213" t="s">
        <v>143</v>
      </c>
      <c r="AU202" s="213" t="s">
        <v>85</v>
      </c>
      <c r="AY202" s="16" t="s">
        <v>140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361</v>
      </c>
      <c r="BM202" s="213" t="s">
        <v>993</v>
      </c>
    </row>
    <row r="203" spans="1:65" s="2" customFormat="1" ht="68.25">
      <c r="A203" s="33"/>
      <c r="B203" s="34"/>
      <c r="C203" s="35"/>
      <c r="D203" s="215" t="s">
        <v>150</v>
      </c>
      <c r="E203" s="35"/>
      <c r="F203" s="216" t="s">
        <v>904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150</v>
      </c>
      <c r="AU203" s="16" t="s">
        <v>85</v>
      </c>
    </row>
    <row r="204" spans="1:65" s="2" customFormat="1" ht="19.5">
      <c r="A204" s="33"/>
      <c r="B204" s="34"/>
      <c r="C204" s="35"/>
      <c r="D204" s="215" t="s">
        <v>199</v>
      </c>
      <c r="E204" s="35"/>
      <c r="F204" s="230" t="s">
        <v>364</v>
      </c>
      <c r="G204" s="35"/>
      <c r="H204" s="35"/>
      <c r="I204" s="114"/>
      <c r="J204" s="35"/>
      <c r="K204" s="35"/>
      <c r="L204" s="38"/>
      <c r="M204" s="217"/>
      <c r="N204" s="218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199</v>
      </c>
      <c r="AU204" s="16" t="s">
        <v>85</v>
      </c>
    </row>
    <row r="205" spans="1:65" s="13" customFormat="1" ht="11.25">
      <c r="B205" s="219"/>
      <c r="C205" s="220"/>
      <c r="D205" s="215" t="s">
        <v>157</v>
      </c>
      <c r="E205" s="221" t="s">
        <v>1</v>
      </c>
      <c r="F205" s="222" t="s">
        <v>994</v>
      </c>
      <c r="G205" s="220"/>
      <c r="H205" s="223">
        <v>3.2650000000000001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157</v>
      </c>
      <c r="AU205" s="229" t="s">
        <v>85</v>
      </c>
      <c r="AV205" s="13" t="s">
        <v>87</v>
      </c>
      <c r="AW205" s="13" t="s">
        <v>34</v>
      </c>
      <c r="AX205" s="13" t="s">
        <v>85</v>
      </c>
      <c r="AY205" s="229" t="s">
        <v>140</v>
      </c>
    </row>
    <row r="206" spans="1:65" s="2" customFormat="1" ht="21.75" customHeight="1">
      <c r="A206" s="33"/>
      <c r="B206" s="34"/>
      <c r="C206" s="202" t="s">
        <v>325</v>
      </c>
      <c r="D206" s="202" t="s">
        <v>143</v>
      </c>
      <c r="E206" s="203" t="s">
        <v>367</v>
      </c>
      <c r="F206" s="204" t="s">
        <v>368</v>
      </c>
      <c r="G206" s="205" t="s">
        <v>312</v>
      </c>
      <c r="H206" s="206">
        <v>5.0000000000000001E-3</v>
      </c>
      <c r="I206" s="207"/>
      <c r="J206" s="208">
        <f>ROUND(I206*H206,2)</f>
        <v>0</v>
      </c>
      <c r="K206" s="204" t="s">
        <v>147</v>
      </c>
      <c r="L206" s="38"/>
      <c r="M206" s="209" t="s">
        <v>1</v>
      </c>
      <c r="N206" s="210" t="s">
        <v>42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361</v>
      </c>
      <c r="AT206" s="213" t="s">
        <v>143</v>
      </c>
      <c r="AU206" s="213" t="s">
        <v>85</v>
      </c>
      <c r="AY206" s="16" t="s">
        <v>140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361</v>
      </c>
      <c r="BM206" s="213" t="s">
        <v>995</v>
      </c>
    </row>
    <row r="207" spans="1:65" s="2" customFormat="1" ht="29.25">
      <c r="A207" s="33"/>
      <c r="B207" s="34"/>
      <c r="C207" s="35"/>
      <c r="D207" s="215" t="s">
        <v>150</v>
      </c>
      <c r="E207" s="35"/>
      <c r="F207" s="216" t="s">
        <v>370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150</v>
      </c>
      <c r="AU207" s="16" t="s">
        <v>85</v>
      </c>
    </row>
    <row r="208" spans="1:65" s="2" customFormat="1" ht="21.75" customHeight="1">
      <c r="A208" s="33"/>
      <c r="B208" s="34"/>
      <c r="C208" s="202" t="s">
        <v>329</v>
      </c>
      <c r="D208" s="202" t="s">
        <v>143</v>
      </c>
      <c r="E208" s="203" t="s">
        <v>372</v>
      </c>
      <c r="F208" s="204" t="s">
        <v>373</v>
      </c>
      <c r="G208" s="205" t="s">
        <v>312</v>
      </c>
      <c r="H208" s="206">
        <v>137.08199999999999</v>
      </c>
      <c r="I208" s="207"/>
      <c r="J208" s="208">
        <f>ROUND(I208*H208,2)</f>
        <v>0</v>
      </c>
      <c r="K208" s="204" t="s">
        <v>147</v>
      </c>
      <c r="L208" s="38"/>
      <c r="M208" s="209" t="s">
        <v>1</v>
      </c>
      <c r="N208" s="210" t="s">
        <v>42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361</v>
      </c>
      <c r="AT208" s="213" t="s">
        <v>143</v>
      </c>
      <c r="AU208" s="213" t="s">
        <v>85</v>
      </c>
      <c r="AY208" s="16" t="s">
        <v>140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361</v>
      </c>
      <c r="BM208" s="213" t="s">
        <v>996</v>
      </c>
    </row>
    <row r="209" spans="1:65" s="2" customFormat="1" ht="29.25">
      <c r="A209" s="33"/>
      <c r="B209" s="34"/>
      <c r="C209" s="35"/>
      <c r="D209" s="215" t="s">
        <v>150</v>
      </c>
      <c r="E209" s="35"/>
      <c r="F209" s="216" t="s">
        <v>375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150</v>
      </c>
      <c r="AU209" s="16" t="s">
        <v>85</v>
      </c>
    </row>
    <row r="210" spans="1:65" s="13" customFormat="1" ht="11.25">
      <c r="B210" s="219"/>
      <c r="C210" s="220"/>
      <c r="D210" s="215" t="s">
        <v>157</v>
      </c>
      <c r="E210" s="221" t="s">
        <v>1</v>
      </c>
      <c r="F210" s="222" t="s">
        <v>997</v>
      </c>
      <c r="G210" s="220"/>
      <c r="H210" s="223">
        <v>17.442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157</v>
      </c>
      <c r="AU210" s="229" t="s">
        <v>85</v>
      </c>
      <c r="AV210" s="13" t="s">
        <v>87</v>
      </c>
      <c r="AW210" s="13" t="s">
        <v>34</v>
      </c>
      <c r="AX210" s="13" t="s">
        <v>77</v>
      </c>
      <c r="AY210" s="229" t="s">
        <v>140</v>
      </c>
    </row>
    <row r="211" spans="1:65" s="13" customFormat="1" ht="11.25">
      <c r="B211" s="219"/>
      <c r="C211" s="220"/>
      <c r="D211" s="215" t="s">
        <v>157</v>
      </c>
      <c r="E211" s="221" t="s">
        <v>1</v>
      </c>
      <c r="F211" s="222" t="s">
        <v>998</v>
      </c>
      <c r="G211" s="220"/>
      <c r="H211" s="223">
        <v>119.64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157</v>
      </c>
      <c r="AU211" s="229" t="s">
        <v>85</v>
      </c>
      <c r="AV211" s="13" t="s">
        <v>87</v>
      </c>
      <c r="AW211" s="13" t="s">
        <v>34</v>
      </c>
      <c r="AX211" s="13" t="s">
        <v>77</v>
      </c>
      <c r="AY211" s="229" t="s">
        <v>140</v>
      </c>
    </row>
    <row r="212" spans="1:65" s="14" customFormat="1" ht="11.25">
      <c r="B212" s="241"/>
      <c r="C212" s="242"/>
      <c r="D212" s="215" t="s">
        <v>157</v>
      </c>
      <c r="E212" s="243" t="s">
        <v>1</v>
      </c>
      <c r="F212" s="244" t="s">
        <v>379</v>
      </c>
      <c r="G212" s="242"/>
      <c r="H212" s="245">
        <v>137.08199999999999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AT212" s="251" t="s">
        <v>157</v>
      </c>
      <c r="AU212" s="251" t="s">
        <v>85</v>
      </c>
      <c r="AV212" s="14" t="s">
        <v>148</v>
      </c>
      <c r="AW212" s="14" t="s">
        <v>34</v>
      </c>
      <c r="AX212" s="14" t="s">
        <v>85</v>
      </c>
      <c r="AY212" s="251" t="s">
        <v>140</v>
      </c>
    </row>
    <row r="213" spans="1:65" s="2" customFormat="1" ht="21.75" customHeight="1">
      <c r="A213" s="33"/>
      <c r="B213" s="34"/>
      <c r="C213" s="202" t="s">
        <v>333</v>
      </c>
      <c r="D213" s="202" t="s">
        <v>143</v>
      </c>
      <c r="E213" s="203" t="s">
        <v>541</v>
      </c>
      <c r="F213" s="204" t="s">
        <v>542</v>
      </c>
      <c r="G213" s="205" t="s">
        <v>312</v>
      </c>
      <c r="H213" s="206">
        <v>137.08699999999999</v>
      </c>
      <c r="I213" s="207"/>
      <c r="J213" s="208">
        <f>ROUND(I213*H213,2)</f>
        <v>0</v>
      </c>
      <c r="K213" s="204" t="s">
        <v>147</v>
      </c>
      <c r="L213" s="38"/>
      <c r="M213" s="209" t="s">
        <v>1</v>
      </c>
      <c r="N213" s="210" t="s">
        <v>42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361</v>
      </c>
      <c r="AT213" s="213" t="s">
        <v>143</v>
      </c>
      <c r="AU213" s="213" t="s">
        <v>85</v>
      </c>
      <c r="AY213" s="16" t="s">
        <v>140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85</v>
      </c>
      <c r="BK213" s="214">
        <f>ROUND(I213*H213,2)</f>
        <v>0</v>
      </c>
      <c r="BL213" s="16" t="s">
        <v>361</v>
      </c>
      <c r="BM213" s="213" t="s">
        <v>999</v>
      </c>
    </row>
    <row r="214" spans="1:65" s="2" customFormat="1" ht="68.25">
      <c r="A214" s="33"/>
      <c r="B214" s="34"/>
      <c r="C214" s="35"/>
      <c r="D214" s="215" t="s">
        <v>150</v>
      </c>
      <c r="E214" s="35"/>
      <c r="F214" s="216" t="s">
        <v>544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150</v>
      </c>
      <c r="AU214" s="16" t="s">
        <v>85</v>
      </c>
    </row>
    <row r="215" spans="1:65" s="2" customFormat="1" ht="19.5">
      <c r="A215" s="33"/>
      <c r="B215" s="34"/>
      <c r="C215" s="35"/>
      <c r="D215" s="215" t="s">
        <v>199</v>
      </c>
      <c r="E215" s="35"/>
      <c r="F215" s="230" t="s">
        <v>364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199</v>
      </c>
      <c r="AU215" s="16" t="s">
        <v>85</v>
      </c>
    </row>
    <row r="216" spans="1:65" s="13" customFormat="1" ht="11.25">
      <c r="B216" s="219"/>
      <c r="C216" s="220"/>
      <c r="D216" s="215" t="s">
        <v>157</v>
      </c>
      <c r="E216" s="221" t="s">
        <v>1</v>
      </c>
      <c r="F216" s="222" t="s">
        <v>1000</v>
      </c>
      <c r="G216" s="220"/>
      <c r="H216" s="223">
        <v>137.08699999999999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157</v>
      </c>
      <c r="AU216" s="229" t="s">
        <v>85</v>
      </c>
      <c r="AV216" s="13" t="s">
        <v>87</v>
      </c>
      <c r="AW216" s="13" t="s">
        <v>34</v>
      </c>
      <c r="AX216" s="13" t="s">
        <v>85</v>
      </c>
      <c r="AY216" s="229" t="s">
        <v>140</v>
      </c>
    </row>
    <row r="217" spans="1:65" s="2" customFormat="1" ht="21.75" customHeight="1">
      <c r="A217" s="33"/>
      <c r="B217" s="34"/>
      <c r="C217" s="202" t="s">
        <v>337</v>
      </c>
      <c r="D217" s="202" t="s">
        <v>143</v>
      </c>
      <c r="E217" s="203" t="s">
        <v>913</v>
      </c>
      <c r="F217" s="204" t="s">
        <v>914</v>
      </c>
      <c r="G217" s="205" t="s">
        <v>312</v>
      </c>
      <c r="H217" s="206">
        <v>4.9089999999999998</v>
      </c>
      <c r="I217" s="207"/>
      <c r="J217" s="208">
        <f>ROUND(I217*H217,2)</f>
        <v>0</v>
      </c>
      <c r="K217" s="204" t="s">
        <v>147</v>
      </c>
      <c r="L217" s="38"/>
      <c r="M217" s="209" t="s">
        <v>1</v>
      </c>
      <c r="N217" s="210" t="s">
        <v>42</v>
      </c>
      <c r="O217" s="70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361</v>
      </c>
      <c r="AT217" s="213" t="s">
        <v>143</v>
      </c>
      <c r="AU217" s="213" t="s">
        <v>85</v>
      </c>
      <c r="AY217" s="16" t="s">
        <v>140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85</v>
      </c>
      <c r="BK217" s="214">
        <f>ROUND(I217*H217,2)</f>
        <v>0</v>
      </c>
      <c r="BL217" s="16" t="s">
        <v>361</v>
      </c>
      <c r="BM217" s="213" t="s">
        <v>1001</v>
      </c>
    </row>
    <row r="218" spans="1:65" s="2" customFormat="1" ht="68.25">
      <c r="A218" s="33"/>
      <c r="B218" s="34"/>
      <c r="C218" s="35"/>
      <c r="D218" s="215" t="s">
        <v>150</v>
      </c>
      <c r="E218" s="35"/>
      <c r="F218" s="216" t="s">
        <v>916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150</v>
      </c>
      <c r="AU218" s="16" t="s">
        <v>85</v>
      </c>
    </row>
    <row r="219" spans="1:65" s="13" customFormat="1" ht="11.25">
      <c r="B219" s="219"/>
      <c r="C219" s="220"/>
      <c r="D219" s="215" t="s">
        <v>157</v>
      </c>
      <c r="E219" s="221" t="s">
        <v>1</v>
      </c>
      <c r="F219" s="222" t="s">
        <v>1002</v>
      </c>
      <c r="G219" s="220"/>
      <c r="H219" s="223">
        <v>4.9089999999999998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157</v>
      </c>
      <c r="AU219" s="229" t="s">
        <v>85</v>
      </c>
      <c r="AV219" s="13" t="s">
        <v>87</v>
      </c>
      <c r="AW219" s="13" t="s">
        <v>34</v>
      </c>
      <c r="AX219" s="13" t="s">
        <v>85</v>
      </c>
      <c r="AY219" s="229" t="s">
        <v>140</v>
      </c>
    </row>
    <row r="220" spans="1:65" s="2" customFormat="1" ht="21.75" customHeight="1">
      <c r="A220" s="33"/>
      <c r="B220" s="34"/>
      <c r="C220" s="202" t="s">
        <v>341</v>
      </c>
      <c r="D220" s="202" t="s">
        <v>143</v>
      </c>
      <c r="E220" s="203" t="s">
        <v>399</v>
      </c>
      <c r="F220" s="204" t="s">
        <v>400</v>
      </c>
      <c r="G220" s="205" t="s">
        <v>312</v>
      </c>
      <c r="H220" s="206">
        <v>1.2350000000000001</v>
      </c>
      <c r="I220" s="207"/>
      <c r="J220" s="208">
        <f>ROUND(I220*H220,2)</f>
        <v>0</v>
      </c>
      <c r="K220" s="204" t="s">
        <v>147</v>
      </c>
      <c r="L220" s="38"/>
      <c r="M220" s="209" t="s">
        <v>1</v>
      </c>
      <c r="N220" s="210" t="s">
        <v>42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361</v>
      </c>
      <c r="AT220" s="213" t="s">
        <v>143</v>
      </c>
      <c r="AU220" s="213" t="s">
        <v>85</v>
      </c>
      <c r="AY220" s="16" t="s">
        <v>140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361</v>
      </c>
      <c r="BM220" s="213" t="s">
        <v>1003</v>
      </c>
    </row>
    <row r="221" spans="1:65" s="2" customFormat="1" ht="68.25">
      <c r="A221" s="33"/>
      <c r="B221" s="34"/>
      <c r="C221" s="35"/>
      <c r="D221" s="215" t="s">
        <v>150</v>
      </c>
      <c r="E221" s="35"/>
      <c r="F221" s="216" t="s">
        <v>402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150</v>
      </c>
      <c r="AU221" s="16" t="s">
        <v>85</v>
      </c>
    </row>
    <row r="222" spans="1:65" s="13" customFormat="1" ht="11.25">
      <c r="B222" s="219"/>
      <c r="C222" s="220"/>
      <c r="D222" s="215" t="s">
        <v>157</v>
      </c>
      <c r="E222" s="221" t="s">
        <v>1</v>
      </c>
      <c r="F222" s="222" t="s">
        <v>1004</v>
      </c>
      <c r="G222" s="220"/>
      <c r="H222" s="223">
        <v>1.2350000000000001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157</v>
      </c>
      <c r="AU222" s="229" t="s">
        <v>85</v>
      </c>
      <c r="AV222" s="13" t="s">
        <v>87</v>
      </c>
      <c r="AW222" s="13" t="s">
        <v>34</v>
      </c>
      <c r="AX222" s="13" t="s">
        <v>85</v>
      </c>
      <c r="AY222" s="229" t="s">
        <v>140</v>
      </c>
    </row>
    <row r="223" spans="1:65" s="2" customFormat="1" ht="21.75" customHeight="1">
      <c r="A223" s="33"/>
      <c r="B223" s="34"/>
      <c r="C223" s="202" t="s">
        <v>345</v>
      </c>
      <c r="D223" s="202" t="s">
        <v>143</v>
      </c>
      <c r="E223" s="203" t="s">
        <v>913</v>
      </c>
      <c r="F223" s="204" t="s">
        <v>914</v>
      </c>
      <c r="G223" s="205" t="s">
        <v>312</v>
      </c>
      <c r="H223" s="206">
        <v>1.6739999999999999</v>
      </c>
      <c r="I223" s="207"/>
      <c r="J223" s="208">
        <f>ROUND(I223*H223,2)</f>
        <v>0</v>
      </c>
      <c r="K223" s="204" t="s">
        <v>147</v>
      </c>
      <c r="L223" s="38"/>
      <c r="M223" s="209" t="s">
        <v>1</v>
      </c>
      <c r="N223" s="210" t="s">
        <v>42</v>
      </c>
      <c r="O223" s="70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148</v>
      </c>
      <c r="AT223" s="213" t="s">
        <v>143</v>
      </c>
      <c r="AU223" s="213" t="s">
        <v>85</v>
      </c>
      <c r="AY223" s="16" t="s">
        <v>140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85</v>
      </c>
      <c r="BK223" s="214">
        <f>ROUND(I223*H223,2)</f>
        <v>0</v>
      </c>
      <c r="BL223" s="16" t="s">
        <v>148</v>
      </c>
      <c r="BM223" s="213" t="s">
        <v>1005</v>
      </c>
    </row>
    <row r="224" spans="1:65" s="2" customFormat="1" ht="68.25">
      <c r="A224" s="33"/>
      <c r="B224" s="34"/>
      <c r="C224" s="35"/>
      <c r="D224" s="215" t="s">
        <v>150</v>
      </c>
      <c r="E224" s="35"/>
      <c r="F224" s="216" t="s">
        <v>916</v>
      </c>
      <c r="G224" s="35"/>
      <c r="H224" s="35"/>
      <c r="I224" s="114"/>
      <c r="J224" s="35"/>
      <c r="K224" s="35"/>
      <c r="L224" s="38"/>
      <c r="M224" s="217"/>
      <c r="N224" s="218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150</v>
      </c>
      <c r="AU224" s="16" t="s">
        <v>85</v>
      </c>
    </row>
    <row r="225" spans="1:65" s="13" customFormat="1" ht="11.25">
      <c r="B225" s="219"/>
      <c r="C225" s="220"/>
      <c r="D225" s="215" t="s">
        <v>157</v>
      </c>
      <c r="E225" s="221" t="s">
        <v>1</v>
      </c>
      <c r="F225" s="222" t="s">
        <v>1006</v>
      </c>
      <c r="G225" s="220"/>
      <c r="H225" s="223">
        <v>1.6739999999999999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157</v>
      </c>
      <c r="AU225" s="229" t="s">
        <v>85</v>
      </c>
      <c r="AV225" s="13" t="s">
        <v>87</v>
      </c>
      <c r="AW225" s="13" t="s">
        <v>34</v>
      </c>
      <c r="AX225" s="13" t="s">
        <v>85</v>
      </c>
      <c r="AY225" s="229" t="s">
        <v>140</v>
      </c>
    </row>
    <row r="226" spans="1:65" s="2" customFormat="1" ht="21.75" customHeight="1">
      <c r="A226" s="33"/>
      <c r="B226" s="34"/>
      <c r="C226" s="202" t="s">
        <v>349</v>
      </c>
      <c r="D226" s="202" t="s">
        <v>143</v>
      </c>
      <c r="E226" s="203" t="s">
        <v>920</v>
      </c>
      <c r="F226" s="204" t="s">
        <v>921</v>
      </c>
      <c r="G226" s="205" t="s">
        <v>312</v>
      </c>
      <c r="H226" s="206">
        <v>9.7460000000000004</v>
      </c>
      <c r="I226" s="207"/>
      <c r="J226" s="208">
        <f>ROUND(I226*H226,2)</f>
        <v>0</v>
      </c>
      <c r="K226" s="204" t="s">
        <v>147</v>
      </c>
      <c r="L226" s="38"/>
      <c r="M226" s="209" t="s">
        <v>1</v>
      </c>
      <c r="N226" s="210" t="s">
        <v>42</v>
      </c>
      <c r="O226" s="70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148</v>
      </c>
      <c r="AT226" s="213" t="s">
        <v>143</v>
      </c>
      <c r="AU226" s="213" t="s">
        <v>85</v>
      </c>
      <c r="AY226" s="16" t="s">
        <v>140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85</v>
      </c>
      <c r="BK226" s="214">
        <f>ROUND(I226*H226,2)</f>
        <v>0</v>
      </c>
      <c r="BL226" s="16" t="s">
        <v>148</v>
      </c>
      <c r="BM226" s="213" t="s">
        <v>1007</v>
      </c>
    </row>
    <row r="227" spans="1:65" s="2" customFormat="1" ht="68.25">
      <c r="A227" s="33"/>
      <c r="B227" s="34"/>
      <c r="C227" s="35"/>
      <c r="D227" s="215" t="s">
        <v>150</v>
      </c>
      <c r="E227" s="35"/>
      <c r="F227" s="216" t="s">
        <v>923</v>
      </c>
      <c r="G227" s="35"/>
      <c r="H227" s="35"/>
      <c r="I227" s="114"/>
      <c r="J227" s="35"/>
      <c r="K227" s="35"/>
      <c r="L227" s="38"/>
      <c r="M227" s="217"/>
      <c r="N227" s="21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150</v>
      </c>
      <c r="AU227" s="16" t="s">
        <v>85</v>
      </c>
    </row>
    <row r="228" spans="1:65" s="13" customFormat="1" ht="11.25">
      <c r="B228" s="219"/>
      <c r="C228" s="220"/>
      <c r="D228" s="215" t="s">
        <v>157</v>
      </c>
      <c r="E228" s="221" t="s">
        <v>1</v>
      </c>
      <c r="F228" s="222" t="s">
        <v>1008</v>
      </c>
      <c r="G228" s="220"/>
      <c r="H228" s="223">
        <v>9.7460000000000004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157</v>
      </c>
      <c r="AU228" s="229" t="s">
        <v>85</v>
      </c>
      <c r="AV228" s="13" t="s">
        <v>87</v>
      </c>
      <c r="AW228" s="13" t="s">
        <v>34</v>
      </c>
      <c r="AX228" s="13" t="s">
        <v>85</v>
      </c>
      <c r="AY228" s="229" t="s">
        <v>140</v>
      </c>
    </row>
    <row r="229" spans="1:65" s="2" customFormat="1" ht="21.75" customHeight="1">
      <c r="A229" s="33"/>
      <c r="B229" s="34"/>
      <c r="C229" s="202" t="s">
        <v>352</v>
      </c>
      <c r="D229" s="202" t="s">
        <v>143</v>
      </c>
      <c r="E229" s="203" t="s">
        <v>564</v>
      </c>
      <c r="F229" s="204" t="s">
        <v>565</v>
      </c>
      <c r="G229" s="205" t="s">
        <v>312</v>
      </c>
      <c r="H229" s="206">
        <v>20.504999999999999</v>
      </c>
      <c r="I229" s="207"/>
      <c r="J229" s="208">
        <f>ROUND(I229*H229,2)</f>
        <v>0</v>
      </c>
      <c r="K229" s="204" t="s">
        <v>147</v>
      </c>
      <c r="L229" s="38"/>
      <c r="M229" s="209" t="s">
        <v>1</v>
      </c>
      <c r="N229" s="210" t="s">
        <v>42</v>
      </c>
      <c r="O229" s="70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148</v>
      </c>
      <c r="AT229" s="213" t="s">
        <v>143</v>
      </c>
      <c r="AU229" s="213" t="s">
        <v>85</v>
      </c>
      <c r="AY229" s="16" t="s">
        <v>140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85</v>
      </c>
      <c r="BK229" s="214">
        <f>ROUND(I229*H229,2)</f>
        <v>0</v>
      </c>
      <c r="BL229" s="16" t="s">
        <v>148</v>
      </c>
      <c r="BM229" s="213" t="s">
        <v>1009</v>
      </c>
    </row>
    <row r="230" spans="1:65" s="2" customFormat="1" ht="68.25">
      <c r="A230" s="33"/>
      <c r="B230" s="34"/>
      <c r="C230" s="35"/>
      <c r="D230" s="215" t="s">
        <v>150</v>
      </c>
      <c r="E230" s="35"/>
      <c r="F230" s="216" t="s">
        <v>567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150</v>
      </c>
      <c r="AU230" s="16" t="s">
        <v>85</v>
      </c>
    </row>
    <row r="231" spans="1:65" s="13" customFormat="1" ht="11.25">
      <c r="B231" s="219"/>
      <c r="C231" s="220"/>
      <c r="D231" s="215" t="s">
        <v>157</v>
      </c>
      <c r="E231" s="221" t="s">
        <v>1</v>
      </c>
      <c r="F231" s="222" t="s">
        <v>1010</v>
      </c>
      <c r="G231" s="220"/>
      <c r="H231" s="223">
        <v>20.504999999999999</v>
      </c>
      <c r="I231" s="224"/>
      <c r="J231" s="220"/>
      <c r="K231" s="220"/>
      <c r="L231" s="225"/>
      <c r="M231" s="252"/>
      <c r="N231" s="253"/>
      <c r="O231" s="253"/>
      <c r="P231" s="253"/>
      <c r="Q231" s="253"/>
      <c r="R231" s="253"/>
      <c r="S231" s="253"/>
      <c r="T231" s="254"/>
      <c r="AT231" s="229" t="s">
        <v>157</v>
      </c>
      <c r="AU231" s="229" t="s">
        <v>85</v>
      </c>
      <c r="AV231" s="13" t="s">
        <v>87</v>
      </c>
      <c r="AW231" s="13" t="s">
        <v>34</v>
      </c>
      <c r="AX231" s="13" t="s">
        <v>85</v>
      </c>
      <c r="AY231" s="229" t="s">
        <v>140</v>
      </c>
    </row>
    <row r="232" spans="1:65" s="2" customFormat="1" ht="6.95" customHeight="1">
      <c r="A232" s="33"/>
      <c r="B232" s="53"/>
      <c r="C232" s="54"/>
      <c r="D232" s="54"/>
      <c r="E232" s="54"/>
      <c r="F232" s="54"/>
      <c r="G232" s="54"/>
      <c r="H232" s="54"/>
      <c r="I232" s="151"/>
      <c r="J232" s="54"/>
      <c r="K232" s="54"/>
      <c r="L232" s="38"/>
      <c r="M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</row>
  </sheetData>
  <sheetProtection algorithmName="SHA-512" hashValue="jy812zE/m+5wHTBG/cfaYC8CgjTBlBodRGcNS9600aRttkD62S2RfqSpWjyUCcAmxbfwwXDUxcgya0+gywf82g==" saltValue="xalqYjP1m71JiVGzu2yoDpAfHqPAn1nBv1U3PFLWVPSG5Xwr8W29cDDhBWxPK8tPankaNNMGHDkeqXqGs+0XFw==" spinCount="100000" sheet="1" objects="1" scenarios="1" formatColumns="0" formatRows="0" autoFilter="0"/>
  <autoFilter ref="C118:K23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105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1011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ROUND((SUM(BE119:BE234)),  2)</f>
        <v>0</v>
      </c>
      <c r="G33" s="33"/>
      <c r="H33" s="33"/>
      <c r="I33" s="130">
        <v>0.21</v>
      </c>
      <c r="J33" s="129">
        <f>ROUND(((SUM(BE119:BE234))*I33),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ROUND((SUM(BF119:BF234)),  2)</f>
        <v>0</v>
      </c>
      <c r="G34" s="33"/>
      <c r="H34" s="33"/>
      <c r="I34" s="130">
        <v>0.15</v>
      </c>
      <c r="J34" s="129">
        <f>ROUND(((SUM(BF119:BF234))*I34),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ROUND((SUM(BG119:BG234)),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ROUND((SUM(BH119:BH234)),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ROUND((SUM(BI119:BI234)),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SO 07 - Oprava železničního přejezdu P7799 v km 17,490 na trati Krnov – Jindřichov ve Slezsku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124</v>
      </c>
      <c r="E99" s="163"/>
      <c r="F99" s="163"/>
      <c r="G99" s="163"/>
      <c r="H99" s="163"/>
      <c r="I99" s="164"/>
      <c r="J99" s="165">
        <f>J204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125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přejezdů na tratích 292,310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SO 07 - Oprava železničního přejezdu P7799 v km 17,490 na trati Krnov – Jindřichov ve Slezsku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ST Ostrava</v>
      </c>
      <c r="G113" s="35"/>
      <c r="H113" s="35"/>
      <c r="I113" s="116" t="s">
        <v>22</v>
      </c>
      <c r="J113" s="65" t="str">
        <f>IF(J12="","",J12)</f>
        <v>23. 4. 2020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126</v>
      </c>
      <c r="D118" s="177" t="s">
        <v>62</v>
      </c>
      <c r="E118" s="177" t="s">
        <v>58</v>
      </c>
      <c r="F118" s="177" t="s">
        <v>59</v>
      </c>
      <c r="G118" s="177" t="s">
        <v>127</v>
      </c>
      <c r="H118" s="177" t="s">
        <v>128</v>
      </c>
      <c r="I118" s="178" t="s">
        <v>129</v>
      </c>
      <c r="J118" s="177" t="s">
        <v>119</v>
      </c>
      <c r="K118" s="179" t="s">
        <v>130</v>
      </c>
      <c r="L118" s="180"/>
      <c r="M118" s="74" t="s">
        <v>1</v>
      </c>
      <c r="N118" s="75" t="s">
        <v>41</v>
      </c>
      <c r="O118" s="75" t="s">
        <v>131</v>
      </c>
      <c r="P118" s="75" t="s">
        <v>132</v>
      </c>
      <c r="Q118" s="75" t="s">
        <v>133</v>
      </c>
      <c r="R118" s="75" t="s">
        <v>134</v>
      </c>
      <c r="S118" s="75" t="s">
        <v>135</v>
      </c>
      <c r="T118" s="76" t="s">
        <v>136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137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P120+P204</f>
        <v>0</v>
      </c>
      <c r="Q119" s="78"/>
      <c r="R119" s="183">
        <f>R120+R204</f>
        <v>40.470326</v>
      </c>
      <c r="S119" s="78"/>
      <c r="T119" s="184">
        <f>T120+T204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121</v>
      </c>
      <c r="BK119" s="185">
        <f>BK120+BK204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138</v>
      </c>
      <c r="F120" s="189" t="s">
        <v>139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40.470326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140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141</v>
      </c>
      <c r="F121" s="200" t="s">
        <v>142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SUM(P122:P203)</f>
        <v>0</v>
      </c>
      <c r="Q121" s="194"/>
      <c r="R121" s="195">
        <f>SUM(R122:R203)</f>
        <v>40.470326</v>
      </c>
      <c r="S121" s="194"/>
      <c r="T121" s="196">
        <f>SUM(T122:T203)</f>
        <v>0</v>
      </c>
      <c r="AR121" s="197" t="s">
        <v>85</v>
      </c>
      <c r="AT121" s="198" t="s">
        <v>76</v>
      </c>
      <c r="AU121" s="198" t="s">
        <v>85</v>
      </c>
      <c r="AY121" s="197" t="s">
        <v>140</v>
      </c>
      <c r="BK121" s="199">
        <f>SUM(BK122:BK203)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143</v>
      </c>
      <c r="E122" s="203" t="s">
        <v>939</v>
      </c>
      <c r="F122" s="204" t="s">
        <v>940</v>
      </c>
      <c r="G122" s="205" t="s">
        <v>154</v>
      </c>
      <c r="H122" s="206">
        <v>12.48</v>
      </c>
      <c r="I122" s="207"/>
      <c r="J122" s="208">
        <f>ROUND(I122*H122,2)</f>
        <v>0</v>
      </c>
      <c r="K122" s="204" t="s">
        <v>147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148</v>
      </c>
      <c r="AT122" s="213" t="s">
        <v>143</v>
      </c>
      <c r="AU122" s="213" t="s">
        <v>87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148</v>
      </c>
      <c r="BM122" s="213" t="s">
        <v>1012</v>
      </c>
    </row>
    <row r="123" spans="1:65" s="2" customFormat="1" ht="19.5">
      <c r="A123" s="33"/>
      <c r="B123" s="34"/>
      <c r="C123" s="35"/>
      <c r="D123" s="215" t="s">
        <v>150</v>
      </c>
      <c r="E123" s="35"/>
      <c r="F123" s="216" t="s">
        <v>942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87</v>
      </c>
    </row>
    <row r="124" spans="1:65" s="13" customFormat="1" ht="11.25">
      <c r="B124" s="219"/>
      <c r="C124" s="220"/>
      <c r="D124" s="215" t="s">
        <v>157</v>
      </c>
      <c r="E124" s="221" t="s">
        <v>1</v>
      </c>
      <c r="F124" s="222" t="s">
        <v>1013</v>
      </c>
      <c r="G124" s="220"/>
      <c r="H124" s="223">
        <v>12.48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157</v>
      </c>
      <c r="AU124" s="229" t="s">
        <v>87</v>
      </c>
      <c r="AV124" s="13" t="s">
        <v>87</v>
      </c>
      <c r="AW124" s="13" t="s">
        <v>34</v>
      </c>
      <c r="AX124" s="13" t="s">
        <v>85</v>
      </c>
      <c r="AY124" s="229" t="s">
        <v>140</v>
      </c>
    </row>
    <row r="125" spans="1:65" s="2" customFormat="1" ht="21.75" customHeight="1">
      <c r="A125" s="33"/>
      <c r="B125" s="34"/>
      <c r="C125" s="202" t="s">
        <v>87</v>
      </c>
      <c r="D125" s="202" t="s">
        <v>143</v>
      </c>
      <c r="E125" s="203" t="s">
        <v>274</v>
      </c>
      <c r="F125" s="204" t="s">
        <v>275</v>
      </c>
      <c r="G125" s="205" t="s">
        <v>179</v>
      </c>
      <c r="H125" s="206">
        <v>7.77</v>
      </c>
      <c r="I125" s="207"/>
      <c r="J125" s="208">
        <f>ROUND(I125*H125,2)</f>
        <v>0</v>
      </c>
      <c r="K125" s="204" t="s">
        <v>147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148</v>
      </c>
      <c r="AT125" s="213" t="s">
        <v>143</v>
      </c>
      <c r="AU125" s="213" t="s">
        <v>87</v>
      </c>
      <c r="AY125" s="16" t="s">
        <v>140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148</v>
      </c>
      <c r="BM125" s="213" t="s">
        <v>1014</v>
      </c>
    </row>
    <row r="126" spans="1:65" s="2" customFormat="1" ht="19.5">
      <c r="A126" s="33"/>
      <c r="B126" s="34"/>
      <c r="C126" s="35"/>
      <c r="D126" s="215" t="s">
        <v>150</v>
      </c>
      <c r="E126" s="35"/>
      <c r="F126" s="216" t="s">
        <v>277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150</v>
      </c>
      <c r="AU126" s="16" t="s">
        <v>87</v>
      </c>
    </row>
    <row r="127" spans="1:65" s="13" customFormat="1" ht="11.25">
      <c r="B127" s="219"/>
      <c r="C127" s="220"/>
      <c r="D127" s="215" t="s">
        <v>157</v>
      </c>
      <c r="E127" s="221" t="s">
        <v>1</v>
      </c>
      <c r="F127" s="222" t="s">
        <v>1015</v>
      </c>
      <c r="G127" s="220"/>
      <c r="H127" s="223">
        <v>7.77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157</v>
      </c>
      <c r="AU127" s="229" t="s">
        <v>87</v>
      </c>
      <c r="AV127" s="13" t="s">
        <v>87</v>
      </c>
      <c r="AW127" s="13" t="s">
        <v>34</v>
      </c>
      <c r="AX127" s="13" t="s">
        <v>85</v>
      </c>
      <c r="AY127" s="229" t="s">
        <v>140</v>
      </c>
    </row>
    <row r="128" spans="1:65" s="2" customFormat="1" ht="21.75" customHeight="1">
      <c r="A128" s="33"/>
      <c r="B128" s="34"/>
      <c r="C128" s="202" t="s">
        <v>159</v>
      </c>
      <c r="D128" s="202" t="s">
        <v>143</v>
      </c>
      <c r="E128" s="203" t="s">
        <v>448</v>
      </c>
      <c r="F128" s="204" t="s">
        <v>449</v>
      </c>
      <c r="G128" s="205" t="s">
        <v>196</v>
      </c>
      <c r="H128" s="206">
        <v>5</v>
      </c>
      <c r="I128" s="207"/>
      <c r="J128" s="208">
        <f>ROUND(I128*H128,2)</f>
        <v>0</v>
      </c>
      <c r="K128" s="204" t="s">
        <v>147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148</v>
      </c>
      <c r="AT128" s="213" t="s">
        <v>143</v>
      </c>
      <c r="AU128" s="213" t="s">
        <v>87</v>
      </c>
      <c r="AY128" s="16" t="s">
        <v>140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148</v>
      </c>
      <c r="BM128" s="213" t="s">
        <v>1016</v>
      </c>
    </row>
    <row r="129" spans="1:65" s="2" customFormat="1" ht="19.5">
      <c r="A129" s="33"/>
      <c r="B129" s="34"/>
      <c r="C129" s="35"/>
      <c r="D129" s="215" t="s">
        <v>150</v>
      </c>
      <c r="E129" s="35"/>
      <c r="F129" s="216" t="s">
        <v>451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87</v>
      </c>
    </row>
    <row r="130" spans="1:65" s="2" customFormat="1" ht="19.5">
      <c r="A130" s="33"/>
      <c r="B130" s="34"/>
      <c r="C130" s="35"/>
      <c r="D130" s="215" t="s">
        <v>199</v>
      </c>
      <c r="E130" s="35"/>
      <c r="F130" s="230" t="s">
        <v>200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199</v>
      </c>
      <c r="AU130" s="16" t="s">
        <v>87</v>
      </c>
    </row>
    <row r="131" spans="1:65" s="2" customFormat="1" ht="21.75" customHeight="1">
      <c r="A131" s="33"/>
      <c r="B131" s="34"/>
      <c r="C131" s="202" t="s">
        <v>148</v>
      </c>
      <c r="D131" s="202" t="s">
        <v>143</v>
      </c>
      <c r="E131" s="203" t="s">
        <v>949</v>
      </c>
      <c r="F131" s="204" t="s">
        <v>950</v>
      </c>
      <c r="G131" s="205" t="s">
        <v>172</v>
      </c>
      <c r="H131" s="206">
        <v>1.0999999999999999E-2</v>
      </c>
      <c r="I131" s="207"/>
      <c r="J131" s="208">
        <f>ROUND(I131*H131,2)</f>
        <v>0</v>
      </c>
      <c r="K131" s="204" t="s">
        <v>147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148</v>
      </c>
      <c r="AT131" s="213" t="s">
        <v>143</v>
      </c>
      <c r="AU131" s="213" t="s">
        <v>87</v>
      </c>
      <c r="AY131" s="16" t="s">
        <v>140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148</v>
      </c>
      <c r="BM131" s="213" t="s">
        <v>1017</v>
      </c>
    </row>
    <row r="132" spans="1:65" s="2" customFormat="1" ht="29.25">
      <c r="A132" s="33"/>
      <c r="B132" s="34"/>
      <c r="C132" s="35"/>
      <c r="D132" s="215" t="s">
        <v>150</v>
      </c>
      <c r="E132" s="35"/>
      <c r="F132" s="216" t="s">
        <v>952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150</v>
      </c>
      <c r="AU132" s="16" t="s">
        <v>87</v>
      </c>
    </row>
    <row r="133" spans="1:65" s="2" customFormat="1" ht="21.75" customHeight="1">
      <c r="A133" s="33"/>
      <c r="B133" s="34"/>
      <c r="C133" s="202" t="s">
        <v>141</v>
      </c>
      <c r="D133" s="202" t="s">
        <v>143</v>
      </c>
      <c r="E133" s="203" t="s">
        <v>736</v>
      </c>
      <c r="F133" s="204" t="s">
        <v>737</v>
      </c>
      <c r="G133" s="205" t="s">
        <v>146</v>
      </c>
      <c r="H133" s="206">
        <v>4</v>
      </c>
      <c r="I133" s="207"/>
      <c r="J133" s="208">
        <f>ROUND(I133*H133,2)</f>
        <v>0</v>
      </c>
      <c r="K133" s="204" t="s">
        <v>147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148</v>
      </c>
      <c r="AT133" s="213" t="s">
        <v>143</v>
      </c>
      <c r="AU133" s="213" t="s">
        <v>87</v>
      </c>
      <c r="AY133" s="16" t="s">
        <v>140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148</v>
      </c>
      <c r="BM133" s="213" t="s">
        <v>1018</v>
      </c>
    </row>
    <row r="134" spans="1:65" s="2" customFormat="1" ht="39">
      <c r="A134" s="33"/>
      <c r="B134" s="34"/>
      <c r="C134" s="35"/>
      <c r="D134" s="215" t="s">
        <v>150</v>
      </c>
      <c r="E134" s="35"/>
      <c r="F134" s="216" t="s">
        <v>739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87</v>
      </c>
    </row>
    <row r="135" spans="1:65" s="2" customFormat="1" ht="19.5">
      <c r="A135" s="33"/>
      <c r="B135" s="34"/>
      <c r="C135" s="35"/>
      <c r="D135" s="215" t="s">
        <v>199</v>
      </c>
      <c r="E135" s="35"/>
      <c r="F135" s="230" t="s">
        <v>207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199</v>
      </c>
      <c r="AU135" s="16" t="s">
        <v>87</v>
      </c>
    </row>
    <row r="136" spans="1:65" s="13" customFormat="1" ht="11.25">
      <c r="B136" s="219"/>
      <c r="C136" s="220"/>
      <c r="D136" s="215" t="s">
        <v>157</v>
      </c>
      <c r="E136" s="221" t="s">
        <v>1</v>
      </c>
      <c r="F136" s="222" t="s">
        <v>1019</v>
      </c>
      <c r="G136" s="220"/>
      <c r="H136" s="223">
        <v>4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157</v>
      </c>
      <c r="AU136" s="229" t="s">
        <v>87</v>
      </c>
      <c r="AV136" s="13" t="s">
        <v>87</v>
      </c>
      <c r="AW136" s="13" t="s">
        <v>34</v>
      </c>
      <c r="AX136" s="13" t="s">
        <v>85</v>
      </c>
      <c r="AY136" s="229" t="s">
        <v>140</v>
      </c>
    </row>
    <row r="137" spans="1:65" s="2" customFormat="1" ht="21.75" customHeight="1">
      <c r="A137" s="33"/>
      <c r="B137" s="34"/>
      <c r="C137" s="202" t="s">
        <v>176</v>
      </c>
      <c r="D137" s="202" t="s">
        <v>143</v>
      </c>
      <c r="E137" s="203" t="s">
        <v>177</v>
      </c>
      <c r="F137" s="204" t="s">
        <v>178</v>
      </c>
      <c r="G137" s="205" t="s">
        <v>179</v>
      </c>
      <c r="H137" s="206">
        <v>10.175000000000001</v>
      </c>
      <c r="I137" s="207"/>
      <c r="J137" s="208">
        <f>ROUND(I137*H137,2)</f>
        <v>0</v>
      </c>
      <c r="K137" s="204" t="s">
        <v>147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148</v>
      </c>
      <c r="AT137" s="213" t="s">
        <v>143</v>
      </c>
      <c r="AU137" s="213" t="s">
        <v>87</v>
      </c>
      <c r="AY137" s="16" t="s">
        <v>140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148</v>
      </c>
      <c r="BM137" s="213" t="s">
        <v>1020</v>
      </c>
    </row>
    <row r="138" spans="1:65" s="2" customFormat="1" ht="29.25">
      <c r="A138" s="33"/>
      <c r="B138" s="34"/>
      <c r="C138" s="35"/>
      <c r="D138" s="215" t="s">
        <v>150</v>
      </c>
      <c r="E138" s="35"/>
      <c r="F138" s="216" t="s">
        <v>181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150</v>
      </c>
      <c r="AU138" s="16" t="s">
        <v>87</v>
      </c>
    </row>
    <row r="139" spans="1:65" s="13" customFormat="1" ht="11.25">
      <c r="B139" s="219"/>
      <c r="C139" s="220"/>
      <c r="D139" s="215" t="s">
        <v>157</v>
      </c>
      <c r="E139" s="221" t="s">
        <v>1</v>
      </c>
      <c r="F139" s="222" t="s">
        <v>1021</v>
      </c>
      <c r="G139" s="220"/>
      <c r="H139" s="223">
        <v>10.175000000000001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157</v>
      </c>
      <c r="AU139" s="229" t="s">
        <v>87</v>
      </c>
      <c r="AV139" s="13" t="s">
        <v>87</v>
      </c>
      <c r="AW139" s="13" t="s">
        <v>34</v>
      </c>
      <c r="AX139" s="13" t="s">
        <v>85</v>
      </c>
      <c r="AY139" s="229" t="s">
        <v>140</v>
      </c>
    </row>
    <row r="140" spans="1:65" s="2" customFormat="1" ht="21.75" customHeight="1">
      <c r="A140" s="33"/>
      <c r="B140" s="34"/>
      <c r="C140" s="202" t="s">
        <v>183</v>
      </c>
      <c r="D140" s="202" t="s">
        <v>143</v>
      </c>
      <c r="E140" s="203" t="s">
        <v>184</v>
      </c>
      <c r="F140" s="204" t="s">
        <v>185</v>
      </c>
      <c r="G140" s="205" t="s">
        <v>179</v>
      </c>
      <c r="H140" s="206">
        <v>8.766</v>
      </c>
      <c r="I140" s="207"/>
      <c r="J140" s="208">
        <f>ROUND(I140*H140,2)</f>
        <v>0</v>
      </c>
      <c r="K140" s="204" t="s">
        <v>147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148</v>
      </c>
      <c r="AT140" s="213" t="s">
        <v>143</v>
      </c>
      <c r="AU140" s="213" t="s">
        <v>87</v>
      </c>
      <c r="AY140" s="16" t="s">
        <v>140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148</v>
      </c>
      <c r="BM140" s="213" t="s">
        <v>1022</v>
      </c>
    </row>
    <row r="141" spans="1:65" s="2" customFormat="1" ht="39">
      <c r="A141" s="33"/>
      <c r="B141" s="34"/>
      <c r="C141" s="35"/>
      <c r="D141" s="215" t="s">
        <v>150</v>
      </c>
      <c r="E141" s="35"/>
      <c r="F141" s="216" t="s">
        <v>187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150</v>
      </c>
      <c r="AU141" s="16" t="s">
        <v>87</v>
      </c>
    </row>
    <row r="142" spans="1:65" s="13" customFormat="1" ht="11.25">
      <c r="B142" s="219"/>
      <c r="C142" s="220"/>
      <c r="D142" s="215" t="s">
        <v>157</v>
      </c>
      <c r="E142" s="221" t="s">
        <v>1</v>
      </c>
      <c r="F142" s="222" t="s">
        <v>1023</v>
      </c>
      <c r="G142" s="220"/>
      <c r="H142" s="223">
        <v>8.766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157</v>
      </c>
      <c r="AU142" s="229" t="s">
        <v>87</v>
      </c>
      <c r="AV142" s="13" t="s">
        <v>87</v>
      </c>
      <c r="AW142" s="13" t="s">
        <v>34</v>
      </c>
      <c r="AX142" s="13" t="s">
        <v>85</v>
      </c>
      <c r="AY142" s="229" t="s">
        <v>140</v>
      </c>
    </row>
    <row r="143" spans="1:65" s="2" customFormat="1" ht="21.75" customHeight="1">
      <c r="A143" s="33"/>
      <c r="B143" s="34"/>
      <c r="C143" s="202" t="s">
        <v>188</v>
      </c>
      <c r="D143" s="202" t="s">
        <v>143</v>
      </c>
      <c r="E143" s="203" t="s">
        <v>590</v>
      </c>
      <c r="F143" s="204" t="s">
        <v>591</v>
      </c>
      <c r="G143" s="205" t="s">
        <v>172</v>
      </c>
      <c r="H143" s="206">
        <v>6.0000000000000001E-3</v>
      </c>
      <c r="I143" s="207"/>
      <c r="J143" s="208">
        <f>ROUND(I143*H143,2)</f>
        <v>0</v>
      </c>
      <c r="K143" s="204" t="s">
        <v>147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148</v>
      </c>
      <c r="AT143" s="213" t="s">
        <v>143</v>
      </c>
      <c r="AU143" s="213" t="s">
        <v>87</v>
      </c>
      <c r="AY143" s="16" t="s">
        <v>140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148</v>
      </c>
      <c r="BM143" s="213" t="s">
        <v>1024</v>
      </c>
    </row>
    <row r="144" spans="1:65" s="2" customFormat="1" ht="29.25">
      <c r="A144" s="33"/>
      <c r="B144" s="34"/>
      <c r="C144" s="35"/>
      <c r="D144" s="215" t="s">
        <v>150</v>
      </c>
      <c r="E144" s="35"/>
      <c r="F144" s="216" t="s">
        <v>593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150</v>
      </c>
      <c r="AU144" s="16" t="s">
        <v>87</v>
      </c>
    </row>
    <row r="145" spans="1:65" s="2" customFormat="1" ht="21.75" customHeight="1">
      <c r="A145" s="33"/>
      <c r="B145" s="34"/>
      <c r="C145" s="202" t="s">
        <v>193</v>
      </c>
      <c r="D145" s="202" t="s">
        <v>143</v>
      </c>
      <c r="E145" s="203" t="s">
        <v>594</v>
      </c>
      <c r="F145" s="204" t="s">
        <v>595</v>
      </c>
      <c r="G145" s="205" t="s">
        <v>172</v>
      </c>
      <c r="H145" s="206">
        <v>5.0000000000000001E-3</v>
      </c>
      <c r="I145" s="207"/>
      <c r="J145" s="208">
        <f>ROUND(I145*H145,2)</f>
        <v>0</v>
      </c>
      <c r="K145" s="204" t="s">
        <v>147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148</v>
      </c>
      <c r="AT145" s="213" t="s">
        <v>143</v>
      </c>
      <c r="AU145" s="213" t="s">
        <v>87</v>
      </c>
      <c r="AY145" s="16" t="s">
        <v>140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148</v>
      </c>
      <c r="BM145" s="213" t="s">
        <v>1025</v>
      </c>
    </row>
    <row r="146" spans="1:65" s="2" customFormat="1" ht="29.25">
      <c r="A146" s="33"/>
      <c r="B146" s="34"/>
      <c r="C146" s="35"/>
      <c r="D146" s="215" t="s">
        <v>150</v>
      </c>
      <c r="E146" s="35"/>
      <c r="F146" s="216" t="s">
        <v>597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150</v>
      </c>
      <c r="AU146" s="16" t="s">
        <v>87</v>
      </c>
    </row>
    <row r="147" spans="1:65" s="2" customFormat="1" ht="21.75" customHeight="1">
      <c r="A147" s="33"/>
      <c r="B147" s="34"/>
      <c r="C147" s="202" t="s">
        <v>202</v>
      </c>
      <c r="D147" s="202" t="s">
        <v>143</v>
      </c>
      <c r="E147" s="203" t="s">
        <v>229</v>
      </c>
      <c r="F147" s="204" t="s">
        <v>230</v>
      </c>
      <c r="G147" s="205" t="s">
        <v>172</v>
      </c>
      <c r="H147" s="206">
        <v>0.2</v>
      </c>
      <c r="I147" s="207"/>
      <c r="J147" s="208">
        <f>ROUND(I147*H147,2)</f>
        <v>0</v>
      </c>
      <c r="K147" s="204" t="s">
        <v>147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148</v>
      </c>
      <c r="AT147" s="213" t="s">
        <v>143</v>
      </c>
      <c r="AU147" s="213" t="s">
        <v>87</v>
      </c>
      <c r="AY147" s="16" t="s">
        <v>140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148</v>
      </c>
      <c r="BM147" s="213" t="s">
        <v>1026</v>
      </c>
    </row>
    <row r="148" spans="1:65" s="2" customFormat="1" ht="39">
      <c r="A148" s="33"/>
      <c r="B148" s="34"/>
      <c r="C148" s="35"/>
      <c r="D148" s="215" t="s">
        <v>150</v>
      </c>
      <c r="E148" s="35"/>
      <c r="F148" s="216" t="s">
        <v>232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87</v>
      </c>
    </row>
    <row r="149" spans="1:65" s="2" customFormat="1" ht="19.5">
      <c r="A149" s="33"/>
      <c r="B149" s="34"/>
      <c r="C149" s="35"/>
      <c r="D149" s="215" t="s">
        <v>199</v>
      </c>
      <c r="E149" s="35"/>
      <c r="F149" s="230" t="s">
        <v>233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199</v>
      </c>
      <c r="AU149" s="16" t="s">
        <v>87</v>
      </c>
    </row>
    <row r="150" spans="1:65" s="2" customFormat="1" ht="21.75" customHeight="1">
      <c r="A150" s="33"/>
      <c r="B150" s="34"/>
      <c r="C150" s="202" t="s">
        <v>208</v>
      </c>
      <c r="D150" s="202" t="s">
        <v>143</v>
      </c>
      <c r="E150" s="203" t="s">
        <v>457</v>
      </c>
      <c r="F150" s="204" t="s">
        <v>458</v>
      </c>
      <c r="G150" s="205" t="s">
        <v>211</v>
      </c>
      <c r="H150" s="206">
        <v>4</v>
      </c>
      <c r="I150" s="207"/>
      <c r="J150" s="208">
        <f>ROUND(I150*H150,2)</f>
        <v>0</v>
      </c>
      <c r="K150" s="204" t="s">
        <v>147</v>
      </c>
      <c r="L150" s="38"/>
      <c r="M150" s="209" t="s">
        <v>1</v>
      </c>
      <c r="N150" s="210" t="s">
        <v>42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148</v>
      </c>
      <c r="AT150" s="213" t="s">
        <v>143</v>
      </c>
      <c r="AU150" s="213" t="s">
        <v>87</v>
      </c>
      <c r="AY150" s="16" t="s">
        <v>140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85</v>
      </c>
      <c r="BK150" s="214">
        <f>ROUND(I150*H150,2)</f>
        <v>0</v>
      </c>
      <c r="BL150" s="16" t="s">
        <v>148</v>
      </c>
      <c r="BM150" s="213" t="s">
        <v>1027</v>
      </c>
    </row>
    <row r="151" spans="1:65" s="2" customFormat="1" ht="39">
      <c r="A151" s="33"/>
      <c r="B151" s="34"/>
      <c r="C151" s="35"/>
      <c r="D151" s="215" t="s">
        <v>150</v>
      </c>
      <c r="E151" s="35"/>
      <c r="F151" s="216" t="s">
        <v>460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150</v>
      </c>
      <c r="AU151" s="16" t="s">
        <v>87</v>
      </c>
    </row>
    <row r="152" spans="1:65" s="2" customFormat="1" ht="21.75" customHeight="1">
      <c r="A152" s="33"/>
      <c r="B152" s="34"/>
      <c r="C152" s="202" t="s">
        <v>214</v>
      </c>
      <c r="D152" s="202" t="s">
        <v>143</v>
      </c>
      <c r="E152" s="203" t="s">
        <v>601</v>
      </c>
      <c r="F152" s="204" t="s">
        <v>602</v>
      </c>
      <c r="G152" s="205" t="s">
        <v>146</v>
      </c>
      <c r="H152" s="206">
        <v>200</v>
      </c>
      <c r="I152" s="207"/>
      <c r="J152" s="208">
        <f>ROUND(I152*H152,2)</f>
        <v>0</v>
      </c>
      <c r="K152" s="204" t="s">
        <v>147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148</v>
      </c>
      <c r="AT152" s="213" t="s">
        <v>143</v>
      </c>
      <c r="AU152" s="213" t="s">
        <v>87</v>
      </c>
      <c r="AY152" s="16" t="s">
        <v>140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148</v>
      </c>
      <c r="BM152" s="213" t="s">
        <v>1028</v>
      </c>
    </row>
    <row r="153" spans="1:65" s="2" customFormat="1" ht="29.25">
      <c r="A153" s="33"/>
      <c r="B153" s="34"/>
      <c r="C153" s="35"/>
      <c r="D153" s="215" t="s">
        <v>150</v>
      </c>
      <c r="E153" s="35"/>
      <c r="F153" s="216" t="s">
        <v>604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87</v>
      </c>
    </row>
    <row r="154" spans="1:65" s="2" customFormat="1" ht="19.5">
      <c r="A154" s="33"/>
      <c r="B154" s="34"/>
      <c r="C154" s="35"/>
      <c r="D154" s="215" t="s">
        <v>199</v>
      </c>
      <c r="E154" s="35"/>
      <c r="F154" s="230" t="s">
        <v>207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199</v>
      </c>
      <c r="AU154" s="16" t="s">
        <v>87</v>
      </c>
    </row>
    <row r="155" spans="1:65" s="2" customFormat="1" ht="21.75" customHeight="1">
      <c r="A155" s="33"/>
      <c r="B155" s="34"/>
      <c r="C155" s="202" t="s">
        <v>219</v>
      </c>
      <c r="D155" s="202" t="s">
        <v>143</v>
      </c>
      <c r="E155" s="203" t="s">
        <v>605</v>
      </c>
      <c r="F155" s="204" t="s">
        <v>606</v>
      </c>
      <c r="G155" s="205" t="s">
        <v>146</v>
      </c>
      <c r="H155" s="206">
        <v>200</v>
      </c>
      <c r="I155" s="207"/>
      <c r="J155" s="208">
        <f>ROUND(I155*H155,2)</f>
        <v>0</v>
      </c>
      <c r="K155" s="204" t="s">
        <v>147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148</v>
      </c>
      <c r="AT155" s="213" t="s">
        <v>143</v>
      </c>
      <c r="AU155" s="213" t="s">
        <v>87</v>
      </c>
      <c r="AY155" s="16" t="s">
        <v>140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148</v>
      </c>
      <c r="BM155" s="213" t="s">
        <v>1029</v>
      </c>
    </row>
    <row r="156" spans="1:65" s="2" customFormat="1" ht="29.25">
      <c r="A156" s="33"/>
      <c r="B156" s="34"/>
      <c r="C156" s="35"/>
      <c r="D156" s="215" t="s">
        <v>150</v>
      </c>
      <c r="E156" s="35"/>
      <c r="F156" s="216" t="s">
        <v>608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150</v>
      </c>
      <c r="AU156" s="16" t="s">
        <v>87</v>
      </c>
    </row>
    <row r="157" spans="1:65" s="2" customFormat="1" ht="19.5">
      <c r="A157" s="33"/>
      <c r="B157" s="34"/>
      <c r="C157" s="35"/>
      <c r="D157" s="215" t="s">
        <v>199</v>
      </c>
      <c r="E157" s="35"/>
      <c r="F157" s="230" t="s">
        <v>207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199</v>
      </c>
      <c r="AU157" s="16" t="s">
        <v>87</v>
      </c>
    </row>
    <row r="158" spans="1:65" s="2" customFormat="1" ht="21.75" customHeight="1">
      <c r="A158" s="33"/>
      <c r="B158" s="34"/>
      <c r="C158" s="202" t="s">
        <v>224</v>
      </c>
      <c r="D158" s="202" t="s">
        <v>143</v>
      </c>
      <c r="E158" s="203" t="s">
        <v>463</v>
      </c>
      <c r="F158" s="204" t="s">
        <v>464</v>
      </c>
      <c r="G158" s="205" t="s">
        <v>211</v>
      </c>
      <c r="H158" s="206">
        <v>2</v>
      </c>
      <c r="I158" s="207"/>
      <c r="J158" s="208">
        <f>ROUND(I158*H158,2)</f>
        <v>0</v>
      </c>
      <c r="K158" s="204" t="s">
        <v>147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148</v>
      </c>
      <c r="AT158" s="213" t="s">
        <v>143</v>
      </c>
      <c r="AU158" s="213" t="s">
        <v>87</v>
      </c>
      <c r="AY158" s="16" t="s">
        <v>140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148</v>
      </c>
      <c r="BM158" s="213" t="s">
        <v>1030</v>
      </c>
    </row>
    <row r="159" spans="1:65" s="2" customFormat="1" ht="29.25">
      <c r="A159" s="33"/>
      <c r="B159" s="34"/>
      <c r="C159" s="35"/>
      <c r="D159" s="215" t="s">
        <v>150</v>
      </c>
      <c r="E159" s="35"/>
      <c r="F159" s="216" t="s">
        <v>466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150</v>
      </c>
      <c r="AU159" s="16" t="s">
        <v>87</v>
      </c>
    </row>
    <row r="160" spans="1:65" s="2" customFormat="1" ht="21.75" customHeight="1">
      <c r="A160" s="33"/>
      <c r="B160" s="34"/>
      <c r="C160" s="202" t="s">
        <v>8</v>
      </c>
      <c r="D160" s="202" t="s">
        <v>143</v>
      </c>
      <c r="E160" s="203" t="s">
        <v>846</v>
      </c>
      <c r="F160" s="204" t="s">
        <v>847</v>
      </c>
      <c r="G160" s="205" t="s">
        <v>146</v>
      </c>
      <c r="H160" s="206">
        <v>4.5</v>
      </c>
      <c r="I160" s="207"/>
      <c r="J160" s="208">
        <f>ROUND(I160*H160,2)</f>
        <v>0</v>
      </c>
      <c r="K160" s="204" t="s">
        <v>147</v>
      </c>
      <c r="L160" s="38"/>
      <c r="M160" s="209" t="s">
        <v>1</v>
      </c>
      <c r="N160" s="210" t="s">
        <v>42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148</v>
      </c>
      <c r="AT160" s="213" t="s">
        <v>143</v>
      </c>
      <c r="AU160" s="213" t="s">
        <v>87</v>
      </c>
      <c r="AY160" s="16" t="s">
        <v>140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148</v>
      </c>
      <c r="BM160" s="213" t="s">
        <v>1031</v>
      </c>
    </row>
    <row r="161" spans="1:65" s="2" customFormat="1" ht="19.5">
      <c r="A161" s="33"/>
      <c r="B161" s="34"/>
      <c r="C161" s="35"/>
      <c r="D161" s="215" t="s">
        <v>150</v>
      </c>
      <c r="E161" s="35"/>
      <c r="F161" s="216" t="s">
        <v>849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150</v>
      </c>
      <c r="AU161" s="16" t="s">
        <v>87</v>
      </c>
    </row>
    <row r="162" spans="1:65" s="2" customFormat="1" ht="21.75" customHeight="1">
      <c r="A162" s="33"/>
      <c r="B162" s="34"/>
      <c r="C162" s="202" t="s">
        <v>235</v>
      </c>
      <c r="D162" s="202" t="s">
        <v>143</v>
      </c>
      <c r="E162" s="203" t="s">
        <v>280</v>
      </c>
      <c r="F162" s="204" t="s">
        <v>281</v>
      </c>
      <c r="G162" s="205" t="s">
        <v>154</v>
      </c>
      <c r="H162" s="206">
        <v>25.9</v>
      </c>
      <c r="I162" s="207"/>
      <c r="J162" s="208">
        <f>ROUND(I162*H162,2)</f>
        <v>0</v>
      </c>
      <c r="K162" s="204" t="s">
        <v>147</v>
      </c>
      <c r="L162" s="38"/>
      <c r="M162" s="209" t="s">
        <v>1</v>
      </c>
      <c r="N162" s="210" t="s">
        <v>42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148</v>
      </c>
      <c r="AT162" s="213" t="s">
        <v>143</v>
      </c>
      <c r="AU162" s="213" t="s">
        <v>87</v>
      </c>
      <c r="AY162" s="16" t="s">
        <v>140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85</v>
      </c>
      <c r="BK162" s="214">
        <f>ROUND(I162*H162,2)</f>
        <v>0</v>
      </c>
      <c r="BL162" s="16" t="s">
        <v>148</v>
      </c>
      <c r="BM162" s="213" t="s">
        <v>1032</v>
      </c>
    </row>
    <row r="163" spans="1:65" s="2" customFormat="1" ht="19.5">
      <c r="A163" s="33"/>
      <c r="B163" s="34"/>
      <c r="C163" s="35"/>
      <c r="D163" s="215" t="s">
        <v>150</v>
      </c>
      <c r="E163" s="35"/>
      <c r="F163" s="216" t="s">
        <v>283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150</v>
      </c>
      <c r="AU163" s="16" t="s">
        <v>87</v>
      </c>
    </row>
    <row r="164" spans="1:65" s="2" customFormat="1" ht="19.5">
      <c r="A164" s="33"/>
      <c r="B164" s="34"/>
      <c r="C164" s="35"/>
      <c r="D164" s="215" t="s">
        <v>199</v>
      </c>
      <c r="E164" s="35"/>
      <c r="F164" s="230" t="s">
        <v>284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199</v>
      </c>
      <c r="AU164" s="16" t="s">
        <v>87</v>
      </c>
    </row>
    <row r="165" spans="1:65" s="13" customFormat="1" ht="11.25">
      <c r="B165" s="219"/>
      <c r="C165" s="220"/>
      <c r="D165" s="215" t="s">
        <v>157</v>
      </c>
      <c r="E165" s="221" t="s">
        <v>1</v>
      </c>
      <c r="F165" s="222" t="s">
        <v>1033</v>
      </c>
      <c r="G165" s="220"/>
      <c r="H165" s="223">
        <v>25.9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157</v>
      </c>
      <c r="AU165" s="229" t="s">
        <v>87</v>
      </c>
      <c r="AV165" s="13" t="s">
        <v>87</v>
      </c>
      <c r="AW165" s="13" t="s">
        <v>34</v>
      </c>
      <c r="AX165" s="13" t="s">
        <v>85</v>
      </c>
      <c r="AY165" s="229" t="s">
        <v>140</v>
      </c>
    </row>
    <row r="166" spans="1:65" s="2" customFormat="1" ht="21.75" customHeight="1">
      <c r="A166" s="33"/>
      <c r="B166" s="34"/>
      <c r="C166" s="202" t="s">
        <v>240</v>
      </c>
      <c r="D166" s="202" t="s">
        <v>143</v>
      </c>
      <c r="E166" s="203" t="s">
        <v>641</v>
      </c>
      <c r="F166" s="204" t="s">
        <v>642</v>
      </c>
      <c r="G166" s="205" t="s">
        <v>154</v>
      </c>
      <c r="H166" s="206">
        <v>28</v>
      </c>
      <c r="I166" s="207"/>
      <c r="J166" s="208">
        <f>ROUND(I166*H166,2)</f>
        <v>0</v>
      </c>
      <c r="K166" s="204" t="s">
        <v>147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148</v>
      </c>
      <c r="AT166" s="213" t="s">
        <v>143</v>
      </c>
      <c r="AU166" s="213" t="s">
        <v>87</v>
      </c>
      <c r="AY166" s="16" t="s">
        <v>140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148</v>
      </c>
      <c r="BM166" s="213" t="s">
        <v>1034</v>
      </c>
    </row>
    <row r="167" spans="1:65" s="2" customFormat="1" ht="29.25">
      <c r="A167" s="33"/>
      <c r="B167" s="34"/>
      <c r="C167" s="35"/>
      <c r="D167" s="215" t="s">
        <v>150</v>
      </c>
      <c r="E167" s="35"/>
      <c r="F167" s="216" t="s">
        <v>644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150</v>
      </c>
      <c r="AU167" s="16" t="s">
        <v>87</v>
      </c>
    </row>
    <row r="168" spans="1:65" s="13" customFormat="1" ht="11.25">
      <c r="B168" s="219"/>
      <c r="C168" s="220"/>
      <c r="D168" s="215" t="s">
        <v>157</v>
      </c>
      <c r="E168" s="221" t="s">
        <v>1</v>
      </c>
      <c r="F168" s="222" t="s">
        <v>1035</v>
      </c>
      <c r="G168" s="220"/>
      <c r="H168" s="223">
        <v>28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157</v>
      </c>
      <c r="AU168" s="229" t="s">
        <v>87</v>
      </c>
      <c r="AV168" s="13" t="s">
        <v>87</v>
      </c>
      <c r="AW168" s="13" t="s">
        <v>34</v>
      </c>
      <c r="AX168" s="13" t="s">
        <v>85</v>
      </c>
      <c r="AY168" s="229" t="s">
        <v>140</v>
      </c>
    </row>
    <row r="169" spans="1:65" s="2" customFormat="1" ht="21.75" customHeight="1">
      <c r="A169" s="33"/>
      <c r="B169" s="34"/>
      <c r="C169" s="202" t="s">
        <v>245</v>
      </c>
      <c r="D169" s="202" t="s">
        <v>143</v>
      </c>
      <c r="E169" s="203" t="s">
        <v>971</v>
      </c>
      <c r="F169" s="204" t="s">
        <v>972</v>
      </c>
      <c r="G169" s="205" t="s">
        <v>196</v>
      </c>
      <c r="H169" s="206">
        <v>2</v>
      </c>
      <c r="I169" s="207"/>
      <c r="J169" s="208">
        <f>ROUND(I169*H169,2)</f>
        <v>0</v>
      </c>
      <c r="K169" s="204" t="s">
        <v>147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148</v>
      </c>
      <c r="AT169" s="213" t="s">
        <v>143</v>
      </c>
      <c r="AU169" s="213" t="s">
        <v>87</v>
      </c>
      <c r="AY169" s="16" t="s">
        <v>140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148</v>
      </c>
      <c r="BM169" s="213" t="s">
        <v>1036</v>
      </c>
    </row>
    <row r="170" spans="1:65" s="2" customFormat="1" ht="19.5">
      <c r="A170" s="33"/>
      <c r="B170" s="34"/>
      <c r="C170" s="35"/>
      <c r="D170" s="215" t="s">
        <v>150</v>
      </c>
      <c r="E170" s="35"/>
      <c r="F170" s="216" t="s">
        <v>974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87</v>
      </c>
    </row>
    <row r="171" spans="1:65" s="2" customFormat="1" ht="21.75" customHeight="1">
      <c r="A171" s="33"/>
      <c r="B171" s="34"/>
      <c r="C171" s="202" t="s">
        <v>252</v>
      </c>
      <c r="D171" s="202" t="s">
        <v>143</v>
      </c>
      <c r="E171" s="203" t="s">
        <v>975</v>
      </c>
      <c r="F171" s="204" t="s">
        <v>976</v>
      </c>
      <c r="G171" s="205" t="s">
        <v>196</v>
      </c>
      <c r="H171" s="206">
        <v>2</v>
      </c>
      <c r="I171" s="207"/>
      <c r="J171" s="208">
        <f>ROUND(I171*H171,2)</f>
        <v>0</v>
      </c>
      <c r="K171" s="204" t="s">
        <v>147</v>
      </c>
      <c r="L171" s="38"/>
      <c r="M171" s="209" t="s">
        <v>1</v>
      </c>
      <c r="N171" s="210" t="s">
        <v>42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148</v>
      </c>
      <c r="AT171" s="213" t="s">
        <v>143</v>
      </c>
      <c r="AU171" s="213" t="s">
        <v>87</v>
      </c>
      <c r="AY171" s="16" t="s">
        <v>140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148</v>
      </c>
      <c r="BM171" s="213" t="s">
        <v>1037</v>
      </c>
    </row>
    <row r="172" spans="1:65" s="2" customFormat="1" ht="19.5">
      <c r="A172" s="33"/>
      <c r="B172" s="34"/>
      <c r="C172" s="35"/>
      <c r="D172" s="215" t="s">
        <v>150</v>
      </c>
      <c r="E172" s="35"/>
      <c r="F172" s="216" t="s">
        <v>978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150</v>
      </c>
      <c r="AU172" s="16" t="s">
        <v>87</v>
      </c>
    </row>
    <row r="173" spans="1:65" s="2" customFormat="1" ht="21.75" customHeight="1">
      <c r="A173" s="33"/>
      <c r="B173" s="34"/>
      <c r="C173" s="202" t="s">
        <v>258</v>
      </c>
      <c r="D173" s="202" t="s">
        <v>143</v>
      </c>
      <c r="E173" s="203" t="s">
        <v>1038</v>
      </c>
      <c r="F173" s="204" t="s">
        <v>1039</v>
      </c>
      <c r="G173" s="205" t="s">
        <v>196</v>
      </c>
      <c r="H173" s="206">
        <v>2</v>
      </c>
      <c r="I173" s="207"/>
      <c r="J173" s="208">
        <f>ROUND(I173*H173,2)</f>
        <v>0</v>
      </c>
      <c r="K173" s="204" t="s">
        <v>147</v>
      </c>
      <c r="L173" s="38"/>
      <c r="M173" s="209" t="s">
        <v>1</v>
      </c>
      <c r="N173" s="210" t="s">
        <v>42</v>
      </c>
      <c r="O173" s="70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148</v>
      </c>
      <c r="AT173" s="213" t="s">
        <v>143</v>
      </c>
      <c r="AU173" s="213" t="s">
        <v>87</v>
      </c>
      <c r="AY173" s="16" t="s">
        <v>140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148</v>
      </c>
      <c r="BM173" s="213" t="s">
        <v>1040</v>
      </c>
    </row>
    <row r="174" spans="1:65" s="2" customFormat="1" ht="19.5">
      <c r="A174" s="33"/>
      <c r="B174" s="34"/>
      <c r="C174" s="35"/>
      <c r="D174" s="215" t="s">
        <v>150</v>
      </c>
      <c r="E174" s="35"/>
      <c r="F174" s="216" t="s">
        <v>1041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150</v>
      </c>
      <c r="AU174" s="16" t="s">
        <v>87</v>
      </c>
    </row>
    <row r="175" spans="1:65" s="2" customFormat="1" ht="21.75" customHeight="1">
      <c r="A175" s="33"/>
      <c r="B175" s="34"/>
      <c r="C175" s="231" t="s">
        <v>7</v>
      </c>
      <c r="D175" s="231" t="s">
        <v>296</v>
      </c>
      <c r="E175" s="232" t="s">
        <v>650</v>
      </c>
      <c r="F175" s="233" t="s">
        <v>651</v>
      </c>
      <c r="G175" s="234" t="s">
        <v>196</v>
      </c>
      <c r="H175" s="235">
        <v>8</v>
      </c>
      <c r="I175" s="236"/>
      <c r="J175" s="237">
        <f>ROUND(I175*H175,2)</f>
        <v>0</v>
      </c>
      <c r="K175" s="233" t="s">
        <v>147</v>
      </c>
      <c r="L175" s="238"/>
      <c r="M175" s="239" t="s">
        <v>1</v>
      </c>
      <c r="N175" s="240" t="s">
        <v>42</v>
      </c>
      <c r="O175" s="70"/>
      <c r="P175" s="211">
        <f>O175*H175</f>
        <v>0</v>
      </c>
      <c r="Q175" s="211">
        <v>0.32729999999999998</v>
      </c>
      <c r="R175" s="211">
        <f>Q175*H175</f>
        <v>2.6183999999999998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188</v>
      </c>
      <c r="AT175" s="213" t="s">
        <v>296</v>
      </c>
      <c r="AU175" s="213" t="s">
        <v>87</v>
      </c>
      <c r="AY175" s="16" t="s">
        <v>140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148</v>
      </c>
      <c r="BM175" s="213" t="s">
        <v>1042</v>
      </c>
    </row>
    <row r="176" spans="1:65" s="2" customFormat="1" ht="11.25">
      <c r="A176" s="33"/>
      <c r="B176" s="34"/>
      <c r="C176" s="35"/>
      <c r="D176" s="215" t="s">
        <v>150</v>
      </c>
      <c r="E176" s="35"/>
      <c r="F176" s="216" t="s">
        <v>651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150</v>
      </c>
      <c r="AU176" s="16" t="s">
        <v>87</v>
      </c>
    </row>
    <row r="177" spans="1:65" s="2" customFormat="1" ht="16.5" customHeight="1">
      <c r="A177" s="33"/>
      <c r="B177" s="34"/>
      <c r="C177" s="231" t="s">
        <v>267</v>
      </c>
      <c r="D177" s="231" t="s">
        <v>296</v>
      </c>
      <c r="E177" s="232" t="s">
        <v>653</v>
      </c>
      <c r="F177" s="233" t="s">
        <v>654</v>
      </c>
      <c r="G177" s="234" t="s">
        <v>196</v>
      </c>
      <c r="H177" s="235">
        <v>8</v>
      </c>
      <c r="I177" s="236"/>
      <c r="J177" s="237">
        <f>ROUND(I177*H177,2)</f>
        <v>0</v>
      </c>
      <c r="K177" s="233" t="s">
        <v>1</v>
      </c>
      <c r="L177" s="238"/>
      <c r="M177" s="239" t="s">
        <v>1</v>
      </c>
      <c r="N177" s="240" t="s">
        <v>42</v>
      </c>
      <c r="O177" s="70"/>
      <c r="P177" s="211">
        <f>O177*H177</f>
        <v>0</v>
      </c>
      <c r="Q177" s="211">
        <v>0.32729999999999998</v>
      </c>
      <c r="R177" s="211">
        <f>Q177*H177</f>
        <v>2.6183999999999998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188</v>
      </c>
      <c r="AT177" s="213" t="s">
        <v>296</v>
      </c>
      <c r="AU177" s="213" t="s">
        <v>87</v>
      </c>
      <c r="AY177" s="16" t="s">
        <v>140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148</v>
      </c>
      <c r="BM177" s="213" t="s">
        <v>1043</v>
      </c>
    </row>
    <row r="178" spans="1:65" s="2" customFormat="1" ht="11.25">
      <c r="A178" s="33"/>
      <c r="B178" s="34"/>
      <c r="C178" s="35"/>
      <c r="D178" s="215" t="s">
        <v>150</v>
      </c>
      <c r="E178" s="35"/>
      <c r="F178" s="216" t="s">
        <v>654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150</v>
      </c>
      <c r="AU178" s="16" t="s">
        <v>87</v>
      </c>
    </row>
    <row r="179" spans="1:65" s="2" customFormat="1" ht="21.75" customHeight="1">
      <c r="A179" s="33"/>
      <c r="B179" s="34"/>
      <c r="C179" s="231" t="s">
        <v>273</v>
      </c>
      <c r="D179" s="231" t="s">
        <v>296</v>
      </c>
      <c r="E179" s="232" t="s">
        <v>656</v>
      </c>
      <c r="F179" s="233" t="s">
        <v>657</v>
      </c>
      <c r="G179" s="234" t="s">
        <v>196</v>
      </c>
      <c r="H179" s="235">
        <v>1</v>
      </c>
      <c r="I179" s="236"/>
      <c r="J179" s="237">
        <f>ROUND(I179*H179,2)</f>
        <v>0</v>
      </c>
      <c r="K179" s="233" t="s">
        <v>147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1.23475</v>
      </c>
      <c r="R179" s="211">
        <f>Q179*H179</f>
        <v>1.23475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188</v>
      </c>
      <c r="AT179" s="213" t="s">
        <v>296</v>
      </c>
      <c r="AU179" s="213" t="s">
        <v>87</v>
      </c>
      <c r="AY179" s="16" t="s">
        <v>140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148</v>
      </c>
      <c r="BM179" s="213" t="s">
        <v>1044</v>
      </c>
    </row>
    <row r="180" spans="1:65" s="2" customFormat="1" ht="11.25">
      <c r="A180" s="33"/>
      <c r="B180" s="34"/>
      <c r="C180" s="35"/>
      <c r="D180" s="215" t="s">
        <v>150</v>
      </c>
      <c r="E180" s="35"/>
      <c r="F180" s="216" t="s">
        <v>657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87</v>
      </c>
    </row>
    <row r="181" spans="1:65" s="2" customFormat="1" ht="21.75" customHeight="1">
      <c r="A181" s="33"/>
      <c r="B181" s="34"/>
      <c r="C181" s="231" t="s">
        <v>279</v>
      </c>
      <c r="D181" s="231" t="s">
        <v>296</v>
      </c>
      <c r="E181" s="232" t="s">
        <v>865</v>
      </c>
      <c r="F181" s="233" t="s">
        <v>866</v>
      </c>
      <c r="G181" s="234" t="s">
        <v>196</v>
      </c>
      <c r="H181" s="235">
        <v>1</v>
      </c>
      <c r="I181" s="236"/>
      <c r="J181" s="237">
        <f>ROUND(I181*H181,2)</f>
        <v>0</v>
      </c>
      <c r="K181" s="233" t="s">
        <v>147</v>
      </c>
      <c r="L181" s="238"/>
      <c r="M181" s="239" t="s">
        <v>1</v>
      </c>
      <c r="N181" s="240" t="s">
        <v>42</v>
      </c>
      <c r="O181" s="70"/>
      <c r="P181" s="211">
        <f>O181*H181</f>
        <v>0</v>
      </c>
      <c r="Q181" s="211">
        <v>1.6739999999999999</v>
      </c>
      <c r="R181" s="211">
        <f>Q181*H181</f>
        <v>1.6739999999999999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188</v>
      </c>
      <c r="AT181" s="213" t="s">
        <v>296</v>
      </c>
      <c r="AU181" s="213" t="s">
        <v>87</v>
      </c>
      <c r="AY181" s="16" t="s">
        <v>140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0</v>
      </c>
      <c r="BL181" s="16" t="s">
        <v>148</v>
      </c>
      <c r="BM181" s="213" t="s">
        <v>1045</v>
      </c>
    </row>
    <row r="182" spans="1:65" s="2" customFormat="1" ht="11.25">
      <c r="A182" s="33"/>
      <c r="B182" s="34"/>
      <c r="C182" s="35"/>
      <c r="D182" s="215" t="s">
        <v>150</v>
      </c>
      <c r="E182" s="35"/>
      <c r="F182" s="216" t="s">
        <v>866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150</v>
      </c>
      <c r="AU182" s="16" t="s">
        <v>87</v>
      </c>
    </row>
    <row r="183" spans="1:65" s="2" customFormat="1" ht="21.75" customHeight="1">
      <c r="A183" s="33"/>
      <c r="B183" s="34"/>
      <c r="C183" s="231" t="s">
        <v>286</v>
      </c>
      <c r="D183" s="231" t="s">
        <v>296</v>
      </c>
      <c r="E183" s="232" t="s">
        <v>330</v>
      </c>
      <c r="F183" s="233" t="s">
        <v>331</v>
      </c>
      <c r="G183" s="234" t="s">
        <v>312</v>
      </c>
      <c r="H183" s="235">
        <v>3.36</v>
      </c>
      <c r="I183" s="236"/>
      <c r="J183" s="237">
        <f>ROUND(I183*H183,2)</f>
        <v>0</v>
      </c>
      <c r="K183" s="233" t="s">
        <v>147</v>
      </c>
      <c r="L183" s="238"/>
      <c r="M183" s="239" t="s">
        <v>1</v>
      </c>
      <c r="N183" s="240" t="s">
        <v>42</v>
      </c>
      <c r="O183" s="70"/>
      <c r="P183" s="211">
        <f>O183*H183</f>
        <v>0</v>
      </c>
      <c r="Q183" s="211">
        <v>1</v>
      </c>
      <c r="R183" s="211">
        <f>Q183*H183</f>
        <v>3.36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188</v>
      </c>
      <c r="AT183" s="213" t="s">
        <v>296</v>
      </c>
      <c r="AU183" s="213" t="s">
        <v>87</v>
      </c>
      <c r="AY183" s="16" t="s">
        <v>140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85</v>
      </c>
      <c r="BK183" s="214">
        <f>ROUND(I183*H183,2)</f>
        <v>0</v>
      </c>
      <c r="BL183" s="16" t="s">
        <v>148</v>
      </c>
      <c r="BM183" s="213" t="s">
        <v>1046</v>
      </c>
    </row>
    <row r="184" spans="1:65" s="2" customFormat="1" ht="11.25">
      <c r="A184" s="33"/>
      <c r="B184" s="34"/>
      <c r="C184" s="35"/>
      <c r="D184" s="215" t="s">
        <v>150</v>
      </c>
      <c r="E184" s="35"/>
      <c r="F184" s="216" t="s">
        <v>331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150</v>
      </c>
      <c r="AU184" s="16" t="s">
        <v>87</v>
      </c>
    </row>
    <row r="185" spans="1:65" s="2" customFormat="1" ht="21.75" customHeight="1">
      <c r="A185" s="33"/>
      <c r="B185" s="34"/>
      <c r="C185" s="231" t="s">
        <v>291</v>
      </c>
      <c r="D185" s="231" t="s">
        <v>296</v>
      </c>
      <c r="E185" s="232" t="s">
        <v>334</v>
      </c>
      <c r="F185" s="233" t="s">
        <v>335</v>
      </c>
      <c r="G185" s="234" t="s">
        <v>312</v>
      </c>
      <c r="H185" s="235">
        <v>3.36</v>
      </c>
      <c r="I185" s="236"/>
      <c r="J185" s="237">
        <f>ROUND(I185*H185,2)</f>
        <v>0</v>
      </c>
      <c r="K185" s="233" t="s">
        <v>147</v>
      </c>
      <c r="L185" s="238"/>
      <c r="M185" s="239" t="s">
        <v>1</v>
      </c>
      <c r="N185" s="240" t="s">
        <v>42</v>
      </c>
      <c r="O185" s="70"/>
      <c r="P185" s="211">
        <f>O185*H185</f>
        <v>0</v>
      </c>
      <c r="Q185" s="211">
        <v>1</v>
      </c>
      <c r="R185" s="211">
        <f>Q185*H185</f>
        <v>3.36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188</v>
      </c>
      <c r="AT185" s="213" t="s">
        <v>296</v>
      </c>
      <c r="AU185" s="213" t="s">
        <v>87</v>
      </c>
      <c r="AY185" s="16" t="s">
        <v>140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148</v>
      </c>
      <c r="BM185" s="213" t="s">
        <v>1047</v>
      </c>
    </row>
    <row r="186" spans="1:65" s="2" customFormat="1" ht="11.25">
      <c r="A186" s="33"/>
      <c r="B186" s="34"/>
      <c r="C186" s="35"/>
      <c r="D186" s="215" t="s">
        <v>150</v>
      </c>
      <c r="E186" s="35"/>
      <c r="F186" s="216" t="s">
        <v>335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150</v>
      </c>
      <c r="AU186" s="16" t="s">
        <v>87</v>
      </c>
    </row>
    <row r="187" spans="1:65" s="2" customFormat="1" ht="21.75" customHeight="1">
      <c r="A187" s="33"/>
      <c r="B187" s="34"/>
      <c r="C187" s="231" t="s">
        <v>295</v>
      </c>
      <c r="D187" s="231" t="s">
        <v>296</v>
      </c>
      <c r="E187" s="232" t="s">
        <v>338</v>
      </c>
      <c r="F187" s="233" t="s">
        <v>339</v>
      </c>
      <c r="G187" s="234" t="s">
        <v>312</v>
      </c>
      <c r="H187" s="235">
        <v>3.36</v>
      </c>
      <c r="I187" s="236"/>
      <c r="J187" s="237">
        <f>ROUND(I187*H187,2)</f>
        <v>0</v>
      </c>
      <c r="K187" s="233" t="s">
        <v>147</v>
      </c>
      <c r="L187" s="238"/>
      <c r="M187" s="239" t="s">
        <v>1</v>
      </c>
      <c r="N187" s="240" t="s">
        <v>42</v>
      </c>
      <c r="O187" s="70"/>
      <c r="P187" s="211">
        <f>O187*H187</f>
        <v>0</v>
      </c>
      <c r="Q187" s="211">
        <v>1</v>
      </c>
      <c r="R187" s="211">
        <f>Q187*H187</f>
        <v>3.36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188</v>
      </c>
      <c r="AT187" s="213" t="s">
        <v>296</v>
      </c>
      <c r="AU187" s="213" t="s">
        <v>87</v>
      </c>
      <c r="AY187" s="16" t="s">
        <v>140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85</v>
      </c>
      <c r="BK187" s="214">
        <f>ROUND(I187*H187,2)</f>
        <v>0</v>
      </c>
      <c r="BL187" s="16" t="s">
        <v>148</v>
      </c>
      <c r="BM187" s="213" t="s">
        <v>1048</v>
      </c>
    </row>
    <row r="188" spans="1:65" s="2" customFormat="1" ht="11.25">
      <c r="A188" s="33"/>
      <c r="B188" s="34"/>
      <c r="C188" s="35"/>
      <c r="D188" s="215" t="s">
        <v>150</v>
      </c>
      <c r="E188" s="35"/>
      <c r="F188" s="216" t="s">
        <v>339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150</v>
      </c>
      <c r="AU188" s="16" t="s">
        <v>87</v>
      </c>
    </row>
    <row r="189" spans="1:65" s="2" customFormat="1" ht="21.75" customHeight="1">
      <c r="A189" s="33"/>
      <c r="B189" s="34"/>
      <c r="C189" s="231" t="s">
        <v>301</v>
      </c>
      <c r="D189" s="231" t="s">
        <v>296</v>
      </c>
      <c r="E189" s="232" t="s">
        <v>342</v>
      </c>
      <c r="F189" s="233" t="s">
        <v>343</v>
      </c>
      <c r="G189" s="234" t="s">
        <v>146</v>
      </c>
      <c r="H189" s="235">
        <v>8</v>
      </c>
      <c r="I189" s="236"/>
      <c r="J189" s="237">
        <f>ROUND(I189*H189,2)</f>
        <v>0</v>
      </c>
      <c r="K189" s="233" t="s">
        <v>147</v>
      </c>
      <c r="L189" s="238"/>
      <c r="M189" s="239" t="s">
        <v>1</v>
      </c>
      <c r="N189" s="240" t="s">
        <v>42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188</v>
      </c>
      <c r="AT189" s="213" t="s">
        <v>296</v>
      </c>
      <c r="AU189" s="213" t="s">
        <v>87</v>
      </c>
      <c r="AY189" s="16" t="s">
        <v>140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148</v>
      </c>
      <c r="BM189" s="213" t="s">
        <v>1049</v>
      </c>
    </row>
    <row r="190" spans="1:65" s="2" customFormat="1" ht="11.25">
      <c r="A190" s="33"/>
      <c r="B190" s="34"/>
      <c r="C190" s="35"/>
      <c r="D190" s="215" t="s">
        <v>150</v>
      </c>
      <c r="E190" s="35"/>
      <c r="F190" s="216" t="s">
        <v>343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87</v>
      </c>
    </row>
    <row r="191" spans="1:65" s="2" customFormat="1" ht="21.75" customHeight="1">
      <c r="A191" s="33"/>
      <c r="B191" s="34"/>
      <c r="C191" s="231" t="s">
        <v>305</v>
      </c>
      <c r="D191" s="231" t="s">
        <v>296</v>
      </c>
      <c r="E191" s="232" t="s">
        <v>310</v>
      </c>
      <c r="F191" s="233" t="s">
        <v>311</v>
      </c>
      <c r="G191" s="234" t="s">
        <v>312</v>
      </c>
      <c r="H191" s="235">
        <v>14.901999999999999</v>
      </c>
      <c r="I191" s="236"/>
      <c r="J191" s="237">
        <f>ROUND(I191*H191,2)</f>
        <v>0</v>
      </c>
      <c r="K191" s="233" t="s">
        <v>147</v>
      </c>
      <c r="L191" s="238"/>
      <c r="M191" s="239" t="s">
        <v>1</v>
      </c>
      <c r="N191" s="240" t="s">
        <v>42</v>
      </c>
      <c r="O191" s="70"/>
      <c r="P191" s="211">
        <f>O191*H191</f>
        <v>0</v>
      </c>
      <c r="Q191" s="211">
        <v>1</v>
      </c>
      <c r="R191" s="211">
        <f>Q191*H191</f>
        <v>14.901999999999999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188</v>
      </c>
      <c r="AT191" s="213" t="s">
        <v>296</v>
      </c>
      <c r="AU191" s="213" t="s">
        <v>87</v>
      </c>
      <c r="AY191" s="16" t="s">
        <v>140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85</v>
      </c>
      <c r="BK191" s="214">
        <f>ROUND(I191*H191,2)</f>
        <v>0</v>
      </c>
      <c r="BL191" s="16" t="s">
        <v>148</v>
      </c>
      <c r="BM191" s="213" t="s">
        <v>1050</v>
      </c>
    </row>
    <row r="192" spans="1:65" s="2" customFormat="1" ht="11.25">
      <c r="A192" s="33"/>
      <c r="B192" s="34"/>
      <c r="C192" s="35"/>
      <c r="D192" s="215" t="s">
        <v>150</v>
      </c>
      <c r="E192" s="35"/>
      <c r="F192" s="216" t="s">
        <v>311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150</v>
      </c>
      <c r="AU192" s="16" t="s">
        <v>87</v>
      </c>
    </row>
    <row r="193" spans="1:65" s="13" customFormat="1" ht="11.25">
      <c r="B193" s="219"/>
      <c r="C193" s="220"/>
      <c r="D193" s="215" t="s">
        <v>157</v>
      </c>
      <c r="E193" s="221" t="s">
        <v>1</v>
      </c>
      <c r="F193" s="222" t="s">
        <v>1051</v>
      </c>
      <c r="G193" s="220"/>
      <c r="H193" s="223">
        <v>14.901999999999999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157</v>
      </c>
      <c r="AU193" s="229" t="s">
        <v>87</v>
      </c>
      <c r="AV193" s="13" t="s">
        <v>87</v>
      </c>
      <c r="AW193" s="13" t="s">
        <v>34</v>
      </c>
      <c r="AX193" s="13" t="s">
        <v>85</v>
      </c>
      <c r="AY193" s="229" t="s">
        <v>140</v>
      </c>
    </row>
    <row r="194" spans="1:65" s="2" customFormat="1" ht="21.75" customHeight="1">
      <c r="A194" s="33"/>
      <c r="B194" s="34"/>
      <c r="C194" s="231" t="s">
        <v>309</v>
      </c>
      <c r="D194" s="231" t="s">
        <v>296</v>
      </c>
      <c r="E194" s="232" t="s">
        <v>316</v>
      </c>
      <c r="F194" s="233" t="s">
        <v>317</v>
      </c>
      <c r="G194" s="234" t="s">
        <v>312</v>
      </c>
      <c r="H194" s="235">
        <v>6.9930000000000003</v>
      </c>
      <c r="I194" s="236"/>
      <c r="J194" s="237">
        <f>ROUND(I194*H194,2)</f>
        <v>0</v>
      </c>
      <c r="K194" s="233" t="s">
        <v>147</v>
      </c>
      <c r="L194" s="238"/>
      <c r="M194" s="239" t="s">
        <v>1</v>
      </c>
      <c r="N194" s="240" t="s">
        <v>42</v>
      </c>
      <c r="O194" s="70"/>
      <c r="P194" s="211">
        <f>O194*H194</f>
        <v>0</v>
      </c>
      <c r="Q194" s="211">
        <v>1</v>
      </c>
      <c r="R194" s="211">
        <f>Q194*H194</f>
        <v>6.9930000000000003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188</v>
      </c>
      <c r="AT194" s="213" t="s">
        <v>296</v>
      </c>
      <c r="AU194" s="213" t="s">
        <v>87</v>
      </c>
      <c r="AY194" s="16" t="s">
        <v>140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148</v>
      </c>
      <c r="BM194" s="213" t="s">
        <v>1052</v>
      </c>
    </row>
    <row r="195" spans="1:65" s="2" customFormat="1" ht="11.25">
      <c r="A195" s="33"/>
      <c r="B195" s="34"/>
      <c r="C195" s="35"/>
      <c r="D195" s="215" t="s">
        <v>150</v>
      </c>
      <c r="E195" s="35"/>
      <c r="F195" s="216" t="s">
        <v>317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150</v>
      </c>
      <c r="AU195" s="16" t="s">
        <v>87</v>
      </c>
    </row>
    <row r="196" spans="1:65" s="13" customFormat="1" ht="11.25">
      <c r="B196" s="219"/>
      <c r="C196" s="220"/>
      <c r="D196" s="215" t="s">
        <v>157</v>
      </c>
      <c r="E196" s="221" t="s">
        <v>1</v>
      </c>
      <c r="F196" s="222" t="s">
        <v>1053</v>
      </c>
      <c r="G196" s="220"/>
      <c r="H196" s="223">
        <v>6.9930000000000003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157</v>
      </c>
      <c r="AU196" s="229" t="s">
        <v>87</v>
      </c>
      <c r="AV196" s="13" t="s">
        <v>87</v>
      </c>
      <c r="AW196" s="13" t="s">
        <v>34</v>
      </c>
      <c r="AX196" s="13" t="s">
        <v>85</v>
      </c>
      <c r="AY196" s="229" t="s">
        <v>140</v>
      </c>
    </row>
    <row r="197" spans="1:65" s="2" customFormat="1" ht="21.75" customHeight="1">
      <c r="A197" s="33"/>
      <c r="B197" s="34"/>
      <c r="C197" s="231" t="s">
        <v>315</v>
      </c>
      <c r="D197" s="231" t="s">
        <v>296</v>
      </c>
      <c r="E197" s="232" t="s">
        <v>321</v>
      </c>
      <c r="F197" s="233" t="s">
        <v>322</v>
      </c>
      <c r="G197" s="234" t="s">
        <v>179</v>
      </c>
      <c r="H197" s="235">
        <v>0.14399999999999999</v>
      </c>
      <c r="I197" s="236"/>
      <c r="J197" s="237">
        <f>ROUND(I197*H197,2)</f>
        <v>0</v>
      </c>
      <c r="K197" s="233" t="s">
        <v>147</v>
      </c>
      <c r="L197" s="238"/>
      <c r="M197" s="239" t="s">
        <v>1</v>
      </c>
      <c r="N197" s="240" t="s">
        <v>42</v>
      </c>
      <c r="O197" s="70"/>
      <c r="P197" s="211">
        <f>O197*H197</f>
        <v>0</v>
      </c>
      <c r="Q197" s="211">
        <v>2.4289999999999998</v>
      </c>
      <c r="R197" s="211">
        <f>Q197*H197</f>
        <v>0.34977599999999998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188</v>
      </c>
      <c r="AT197" s="213" t="s">
        <v>296</v>
      </c>
      <c r="AU197" s="213" t="s">
        <v>87</v>
      </c>
      <c r="AY197" s="16" t="s">
        <v>140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148</v>
      </c>
      <c r="BM197" s="213" t="s">
        <v>1054</v>
      </c>
    </row>
    <row r="198" spans="1:65" s="2" customFormat="1" ht="11.25">
      <c r="A198" s="33"/>
      <c r="B198" s="34"/>
      <c r="C198" s="35"/>
      <c r="D198" s="215" t="s">
        <v>150</v>
      </c>
      <c r="E198" s="35"/>
      <c r="F198" s="216" t="s">
        <v>322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150</v>
      </c>
      <c r="AU198" s="16" t="s">
        <v>87</v>
      </c>
    </row>
    <row r="199" spans="1:65" s="13" customFormat="1" ht="11.25">
      <c r="B199" s="219"/>
      <c r="C199" s="220"/>
      <c r="D199" s="215" t="s">
        <v>157</v>
      </c>
      <c r="E199" s="221" t="s">
        <v>1</v>
      </c>
      <c r="F199" s="222" t="s">
        <v>992</v>
      </c>
      <c r="G199" s="220"/>
      <c r="H199" s="223">
        <v>0.14399999999999999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157</v>
      </c>
      <c r="AU199" s="229" t="s">
        <v>87</v>
      </c>
      <c r="AV199" s="13" t="s">
        <v>87</v>
      </c>
      <c r="AW199" s="13" t="s">
        <v>34</v>
      </c>
      <c r="AX199" s="13" t="s">
        <v>85</v>
      </c>
      <c r="AY199" s="229" t="s">
        <v>140</v>
      </c>
    </row>
    <row r="200" spans="1:65" s="2" customFormat="1" ht="21.75" customHeight="1">
      <c r="A200" s="33"/>
      <c r="B200" s="34"/>
      <c r="C200" s="231" t="s">
        <v>320</v>
      </c>
      <c r="D200" s="231" t="s">
        <v>296</v>
      </c>
      <c r="E200" s="232" t="s">
        <v>1055</v>
      </c>
      <c r="F200" s="233" t="s">
        <v>1056</v>
      </c>
      <c r="G200" s="234" t="s">
        <v>196</v>
      </c>
      <c r="H200" s="235">
        <v>2</v>
      </c>
      <c r="I200" s="236"/>
      <c r="J200" s="237">
        <f>ROUND(I200*H200,2)</f>
        <v>0</v>
      </c>
      <c r="K200" s="233" t="s">
        <v>147</v>
      </c>
      <c r="L200" s="238"/>
      <c r="M200" s="239" t="s">
        <v>1</v>
      </c>
      <c r="N200" s="240" t="s">
        <v>42</v>
      </c>
      <c r="O200" s="70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188</v>
      </c>
      <c r="AT200" s="213" t="s">
        <v>296</v>
      </c>
      <c r="AU200" s="213" t="s">
        <v>87</v>
      </c>
      <c r="AY200" s="16" t="s">
        <v>140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148</v>
      </c>
      <c r="BM200" s="213" t="s">
        <v>1057</v>
      </c>
    </row>
    <row r="201" spans="1:65" s="2" customFormat="1" ht="11.25">
      <c r="A201" s="33"/>
      <c r="B201" s="34"/>
      <c r="C201" s="35"/>
      <c r="D201" s="215" t="s">
        <v>150</v>
      </c>
      <c r="E201" s="35"/>
      <c r="F201" s="216" t="s">
        <v>1056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150</v>
      </c>
      <c r="AU201" s="16" t="s">
        <v>87</v>
      </c>
    </row>
    <row r="202" spans="1:65" s="2" customFormat="1" ht="21.75" customHeight="1">
      <c r="A202" s="33"/>
      <c r="B202" s="34"/>
      <c r="C202" s="231" t="s">
        <v>325</v>
      </c>
      <c r="D202" s="231" t="s">
        <v>296</v>
      </c>
      <c r="E202" s="232" t="s">
        <v>1058</v>
      </c>
      <c r="F202" s="233" t="s">
        <v>1059</v>
      </c>
      <c r="G202" s="234" t="s">
        <v>196</v>
      </c>
      <c r="H202" s="235">
        <v>4</v>
      </c>
      <c r="I202" s="236"/>
      <c r="J202" s="237">
        <f>ROUND(I202*H202,2)</f>
        <v>0</v>
      </c>
      <c r="K202" s="233" t="s">
        <v>147</v>
      </c>
      <c r="L202" s="238"/>
      <c r="M202" s="239" t="s">
        <v>1</v>
      </c>
      <c r="N202" s="240" t="s">
        <v>42</v>
      </c>
      <c r="O202" s="70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188</v>
      </c>
      <c r="AT202" s="213" t="s">
        <v>296</v>
      </c>
      <c r="AU202" s="213" t="s">
        <v>87</v>
      </c>
      <c r="AY202" s="16" t="s">
        <v>140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85</v>
      </c>
      <c r="BK202" s="214">
        <f>ROUND(I202*H202,2)</f>
        <v>0</v>
      </c>
      <c r="BL202" s="16" t="s">
        <v>148</v>
      </c>
      <c r="BM202" s="213" t="s">
        <v>1060</v>
      </c>
    </row>
    <row r="203" spans="1:65" s="2" customFormat="1" ht="11.25">
      <c r="A203" s="33"/>
      <c r="B203" s="34"/>
      <c r="C203" s="35"/>
      <c r="D203" s="215" t="s">
        <v>150</v>
      </c>
      <c r="E203" s="35"/>
      <c r="F203" s="216" t="s">
        <v>1059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150</v>
      </c>
      <c r="AU203" s="16" t="s">
        <v>87</v>
      </c>
    </row>
    <row r="204" spans="1:65" s="12" customFormat="1" ht="25.9" customHeight="1">
      <c r="B204" s="186"/>
      <c r="C204" s="187"/>
      <c r="D204" s="188" t="s">
        <v>76</v>
      </c>
      <c r="E204" s="189" t="s">
        <v>356</v>
      </c>
      <c r="F204" s="189" t="s">
        <v>357</v>
      </c>
      <c r="G204" s="187"/>
      <c r="H204" s="187"/>
      <c r="I204" s="190"/>
      <c r="J204" s="191">
        <f>BK204</f>
        <v>0</v>
      </c>
      <c r="K204" s="187"/>
      <c r="L204" s="192"/>
      <c r="M204" s="193"/>
      <c r="N204" s="194"/>
      <c r="O204" s="194"/>
      <c r="P204" s="195">
        <f>SUM(P205:P234)</f>
        <v>0</v>
      </c>
      <c r="Q204" s="194"/>
      <c r="R204" s="195">
        <f>SUM(R205:R234)</f>
        <v>0</v>
      </c>
      <c r="S204" s="194"/>
      <c r="T204" s="196">
        <f>SUM(T205:T234)</f>
        <v>0</v>
      </c>
      <c r="AR204" s="197" t="s">
        <v>148</v>
      </c>
      <c r="AT204" s="198" t="s">
        <v>76</v>
      </c>
      <c r="AU204" s="198" t="s">
        <v>77</v>
      </c>
      <c r="AY204" s="197" t="s">
        <v>140</v>
      </c>
      <c r="BK204" s="199">
        <f>SUM(BK205:BK234)</f>
        <v>0</v>
      </c>
    </row>
    <row r="205" spans="1:65" s="2" customFormat="1" ht="33" customHeight="1">
      <c r="A205" s="33"/>
      <c r="B205" s="34"/>
      <c r="C205" s="202" t="s">
        <v>329</v>
      </c>
      <c r="D205" s="202" t="s">
        <v>143</v>
      </c>
      <c r="E205" s="203" t="s">
        <v>901</v>
      </c>
      <c r="F205" s="204" t="s">
        <v>902</v>
      </c>
      <c r="G205" s="205" t="s">
        <v>312</v>
      </c>
      <c r="H205" s="206">
        <v>3.6850000000000001</v>
      </c>
      <c r="I205" s="207"/>
      <c r="J205" s="208">
        <f>ROUND(I205*H205,2)</f>
        <v>0</v>
      </c>
      <c r="K205" s="204" t="s">
        <v>147</v>
      </c>
      <c r="L205" s="38"/>
      <c r="M205" s="209" t="s">
        <v>1</v>
      </c>
      <c r="N205" s="210" t="s">
        <v>42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361</v>
      </c>
      <c r="AT205" s="213" t="s">
        <v>143</v>
      </c>
      <c r="AU205" s="213" t="s">
        <v>85</v>
      </c>
      <c r="AY205" s="16" t="s">
        <v>140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85</v>
      </c>
      <c r="BK205" s="214">
        <f>ROUND(I205*H205,2)</f>
        <v>0</v>
      </c>
      <c r="BL205" s="16" t="s">
        <v>361</v>
      </c>
      <c r="BM205" s="213" t="s">
        <v>1061</v>
      </c>
    </row>
    <row r="206" spans="1:65" s="2" customFormat="1" ht="68.25">
      <c r="A206" s="33"/>
      <c r="B206" s="34"/>
      <c r="C206" s="35"/>
      <c r="D206" s="215" t="s">
        <v>150</v>
      </c>
      <c r="E206" s="35"/>
      <c r="F206" s="216" t="s">
        <v>904</v>
      </c>
      <c r="G206" s="35"/>
      <c r="H206" s="35"/>
      <c r="I206" s="114"/>
      <c r="J206" s="35"/>
      <c r="K206" s="35"/>
      <c r="L206" s="38"/>
      <c r="M206" s="217"/>
      <c r="N206" s="21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150</v>
      </c>
      <c r="AU206" s="16" t="s">
        <v>85</v>
      </c>
    </row>
    <row r="207" spans="1:65" s="2" customFormat="1" ht="19.5">
      <c r="A207" s="33"/>
      <c r="B207" s="34"/>
      <c r="C207" s="35"/>
      <c r="D207" s="215" t="s">
        <v>199</v>
      </c>
      <c r="E207" s="35"/>
      <c r="F207" s="230" t="s">
        <v>364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199</v>
      </c>
      <c r="AU207" s="16" t="s">
        <v>85</v>
      </c>
    </row>
    <row r="208" spans="1:65" s="13" customFormat="1" ht="11.25">
      <c r="B208" s="219"/>
      <c r="C208" s="220"/>
      <c r="D208" s="215" t="s">
        <v>157</v>
      </c>
      <c r="E208" s="221" t="s">
        <v>1</v>
      </c>
      <c r="F208" s="222" t="s">
        <v>1062</v>
      </c>
      <c r="G208" s="220"/>
      <c r="H208" s="223">
        <v>3.6850000000000001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157</v>
      </c>
      <c r="AU208" s="229" t="s">
        <v>85</v>
      </c>
      <c r="AV208" s="13" t="s">
        <v>87</v>
      </c>
      <c r="AW208" s="13" t="s">
        <v>34</v>
      </c>
      <c r="AX208" s="13" t="s">
        <v>85</v>
      </c>
      <c r="AY208" s="229" t="s">
        <v>140</v>
      </c>
    </row>
    <row r="209" spans="1:65" s="2" customFormat="1" ht="21.75" customHeight="1">
      <c r="A209" s="33"/>
      <c r="B209" s="34"/>
      <c r="C209" s="202" t="s">
        <v>333</v>
      </c>
      <c r="D209" s="202" t="s">
        <v>143</v>
      </c>
      <c r="E209" s="203" t="s">
        <v>367</v>
      </c>
      <c r="F209" s="204" t="s">
        <v>368</v>
      </c>
      <c r="G209" s="205" t="s">
        <v>312</v>
      </c>
      <c r="H209" s="206">
        <v>6.0000000000000001E-3</v>
      </c>
      <c r="I209" s="207"/>
      <c r="J209" s="208">
        <f>ROUND(I209*H209,2)</f>
        <v>0</v>
      </c>
      <c r="K209" s="204" t="s">
        <v>147</v>
      </c>
      <c r="L209" s="38"/>
      <c r="M209" s="209" t="s">
        <v>1</v>
      </c>
      <c r="N209" s="210" t="s">
        <v>42</v>
      </c>
      <c r="O209" s="70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361</v>
      </c>
      <c r="AT209" s="213" t="s">
        <v>143</v>
      </c>
      <c r="AU209" s="213" t="s">
        <v>85</v>
      </c>
      <c r="AY209" s="16" t="s">
        <v>140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85</v>
      </c>
      <c r="BK209" s="214">
        <f>ROUND(I209*H209,2)</f>
        <v>0</v>
      </c>
      <c r="BL209" s="16" t="s">
        <v>361</v>
      </c>
      <c r="BM209" s="213" t="s">
        <v>1063</v>
      </c>
    </row>
    <row r="210" spans="1:65" s="2" customFormat="1" ht="29.25">
      <c r="A210" s="33"/>
      <c r="B210" s="34"/>
      <c r="C210" s="35"/>
      <c r="D210" s="215" t="s">
        <v>150</v>
      </c>
      <c r="E210" s="35"/>
      <c r="F210" s="216" t="s">
        <v>370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150</v>
      </c>
      <c r="AU210" s="16" t="s">
        <v>85</v>
      </c>
    </row>
    <row r="211" spans="1:65" s="2" customFormat="1" ht="21.75" customHeight="1">
      <c r="A211" s="33"/>
      <c r="B211" s="34"/>
      <c r="C211" s="202" t="s">
        <v>337</v>
      </c>
      <c r="D211" s="202" t="s">
        <v>143</v>
      </c>
      <c r="E211" s="203" t="s">
        <v>372</v>
      </c>
      <c r="F211" s="204" t="s">
        <v>373</v>
      </c>
      <c r="G211" s="205" t="s">
        <v>312</v>
      </c>
      <c r="H211" s="206">
        <v>33.854999999999997</v>
      </c>
      <c r="I211" s="207"/>
      <c r="J211" s="208">
        <f>ROUND(I211*H211,2)</f>
        <v>0</v>
      </c>
      <c r="K211" s="204" t="s">
        <v>147</v>
      </c>
      <c r="L211" s="38"/>
      <c r="M211" s="209" t="s">
        <v>1</v>
      </c>
      <c r="N211" s="210" t="s">
        <v>42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361</v>
      </c>
      <c r="AT211" s="213" t="s">
        <v>143</v>
      </c>
      <c r="AU211" s="213" t="s">
        <v>85</v>
      </c>
      <c r="AY211" s="16" t="s">
        <v>140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85</v>
      </c>
      <c r="BK211" s="214">
        <f>ROUND(I211*H211,2)</f>
        <v>0</v>
      </c>
      <c r="BL211" s="16" t="s">
        <v>361</v>
      </c>
      <c r="BM211" s="213" t="s">
        <v>1064</v>
      </c>
    </row>
    <row r="212" spans="1:65" s="2" customFormat="1" ht="29.25">
      <c r="A212" s="33"/>
      <c r="B212" s="34"/>
      <c r="C212" s="35"/>
      <c r="D212" s="215" t="s">
        <v>150</v>
      </c>
      <c r="E212" s="35"/>
      <c r="F212" s="216" t="s">
        <v>375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150</v>
      </c>
      <c r="AU212" s="16" t="s">
        <v>85</v>
      </c>
    </row>
    <row r="213" spans="1:65" s="13" customFormat="1" ht="11.25">
      <c r="B213" s="219"/>
      <c r="C213" s="220"/>
      <c r="D213" s="215" t="s">
        <v>157</v>
      </c>
      <c r="E213" s="221" t="s">
        <v>1</v>
      </c>
      <c r="F213" s="222" t="s">
        <v>1065</v>
      </c>
      <c r="G213" s="220"/>
      <c r="H213" s="223">
        <v>18.315000000000001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157</v>
      </c>
      <c r="AU213" s="229" t="s">
        <v>85</v>
      </c>
      <c r="AV213" s="13" t="s">
        <v>87</v>
      </c>
      <c r="AW213" s="13" t="s">
        <v>34</v>
      </c>
      <c r="AX213" s="13" t="s">
        <v>77</v>
      </c>
      <c r="AY213" s="229" t="s">
        <v>140</v>
      </c>
    </row>
    <row r="214" spans="1:65" s="13" customFormat="1" ht="11.25">
      <c r="B214" s="219"/>
      <c r="C214" s="220"/>
      <c r="D214" s="215" t="s">
        <v>157</v>
      </c>
      <c r="E214" s="221" t="s">
        <v>1</v>
      </c>
      <c r="F214" s="222" t="s">
        <v>1066</v>
      </c>
      <c r="G214" s="220"/>
      <c r="H214" s="223">
        <v>15.54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157</v>
      </c>
      <c r="AU214" s="229" t="s">
        <v>85</v>
      </c>
      <c r="AV214" s="13" t="s">
        <v>87</v>
      </c>
      <c r="AW214" s="13" t="s">
        <v>34</v>
      </c>
      <c r="AX214" s="13" t="s">
        <v>77</v>
      </c>
      <c r="AY214" s="229" t="s">
        <v>140</v>
      </c>
    </row>
    <row r="215" spans="1:65" s="14" customFormat="1" ht="11.25">
      <c r="B215" s="241"/>
      <c r="C215" s="242"/>
      <c r="D215" s="215" t="s">
        <v>157</v>
      </c>
      <c r="E215" s="243" t="s">
        <v>1</v>
      </c>
      <c r="F215" s="244" t="s">
        <v>379</v>
      </c>
      <c r="G215" s="242"/>
      <c r="H215" s="245">
        <v>33.855000000000004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AT215" s="251" t="s">
        <v>157</v>
      </c>
      <c r="AU215" s="251" t="s">
        <v>85</v>
      </c>
      <c r="AV215" s="14" t="s">
        <v>148</v>
      </c>
      <c r="AW215" s="14" t="s">
        <v>34</v>
      </c>
      <c r="AX215" s="14" t="s">
        <v>85</v>
      </c>
      <c r="AY215" s="251" t="s">
        <v>140</v>
      </c>
    </row>
    <row r="216" spans="1:65" s="2" customFormat="1" ht="21.75" customHeight="1">
      <c r="A216" s="33"/>
      <c r="B216" s="34"/>
      <c r="C216" s="202" t="s">
        <v>341</v>
      </c>
      <c r="D216" s="202" t="s">
        <v>143</v>
      </c>
      <c r="E216" s="203" t="s">
        <v>541</v>
      </c>
      <c r="F216" s="204" t="s">
        <v>542</v>
      </c>
      <c r="G216" s="205" t="s">
        <v>312</v>
      </c>
      <c r="H216" s="206">
        <v>33.860999999999997</v>
      </c>
      <c r="I216" s="207"/>
      <c r="J216" s="208">
        <f>ROUND(I216*H216,2)</f>
        <v>0</v>
      </c>
      <c r="K216" s="204" t="s">
        <v>147</v>
      </c>
      <c r="L216" s="38"/>
      <c r="M216" s="209" t="s">
        <v>1</v>
      </c>
      <c r="N216" s="210" t="s">
        <v>42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361</v>
      </c>
      <c r="AT216" s="213" t="s">
        <v>143</v>
      </c>
      <c r="AU216" s="213" t="s">
        <v>85</v>
      </c>
      <c r="AY216" s="16" t="s">
        <v>140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361</v>
      </c>
      <c r="BM216" s="213" t="s">
        <v>1067</v>
      </c>
    </row>
    <row r="217" spans="1:65" s="2" customFormat="1" ht="68.25">
      <c r="A217" s="33"/>
      <c r="B217" s="34"/>
      <c r="C217" s="35"/>
      <c r="D217" s="215" t="s">
        <v>150</v>
      </c>
      <c r="E217" s="35"/>
      <c r="F217" s="216" t="s">
        <v>544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150</v>
      </c>
      <c r="AU217" s="16" t="s">
        <v>85</v>
      </c>
    </row>
    <row r="218" spans="1:65" s="2" customFormat="1" ht="19.5">
      <c r="A218" s="33"/>
      <c r="B218" s="34"/>
      <c r="C218" s="35"/>
      <c r="D218" s="215" t="s">
        <v>199</v>
      </c>
      <c r="E218" s="35"/>
      <c r="F218" s="230" t="s">
        <v>364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199</v>
      </c>
      <c r="AU218" s="16" t="s">
        <v>85</v>
      </c>
    </row>
    <row r="219" spans="1:65" s="13" customFormat="1" ht="11.25">
      <c r="B219" s="219"/>
      <c r="C219" s="220"/>
      <c r="D219" s="215" t="s">
        <v>157</v>
      </c>
      <c r="E219" s="221" t="s">
        <v>1</v>
      </c>
      <c r="F219" s="222" t="s">
        <v>1068</v>
      </c>
      <c r="G219" s="220"/>
      <c r="H219" s="223">
        <v>33.860999999999997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157</v>
      </c>
      <c r="AU219" s="229" t="s">
        <v>85</v>
      </c>
      <c r="AV219" s="13" t="s">
        <v>87</v>
      </c>
      <c r="AW219" s="13" t="s">
        <v>34</v>
      </c>
      <c r="AX219" s="13" t="s">
        <v>85</v>
      </c>
      <c r="AY219" s="229" t="s">
        <v>140</v>
      </c>
    </row>
    <row r="220" spans="1:65" s="2" customFormat="1" ht="21.75" customHeight="1">
      <c r="A220" s="33"/>
      <c r="B220" s="34"/>
      <c r="C220" s="202" t="s">
        <v>345</v>
      </c>
      <c r="D220" s="202" t="s">
        <v>143</v>
      </c>
      <c r="E220" s="203" t="s">
        <v>913</v>
      </c>
      <c r="F220" s="204" t="s">
        <v>914</v>
      </c>
      <c r="G220" s="205" t="s">
        <v>312</v>
      </c>
      <c r="H220" s="206">
        <v>5.2359999999999998</v>
      </c>
      <c r="I220" s="207"/>
      <c r="J220" s="208">
        <f>ROUND(I220*H220,2)</f>
        <v>0</v>
      </c>
      <c r="K220" s="204" t="s">
        <v>147</v>
      </c>
      <c r="L220" s="38"/>
      <c r="M220" s="209" t="s">
        <v>1</v>
      </c>
      <c r="N220" s="210" t="s">
        <v>42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361</v>
      </c>
      <c r="AT220" s="213" t="s">
        <v>143</v>
      </c>
      <c r="AU220" s="213" t="s">
        <v>85</v>
      </c>
      <c r="AY220" s="16" t="s">
        <v>140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361</v>
      </c>
      <c r="BM220" s="213" t="s">
        <v>1069</v>
      </c>
    </row>
    <row r="221" spans="1:65" s="2" customFormat="1" ht="68.25">
      <c r="A221" s="33"/>
      <c r="B221" s="34"/>
      <c r="C221" s="35"/>
      <c r="D221" s="215" t="s">
        <v>150</v>
      </c>
      <c r="E221" s="35"/>
      <c r="F221" s="216" t="s">
        <v>916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150</v>
      </c>
      <c r="AU221" s="16" t="s">
        <v>85</v>
      </c>
    </row>
    <row r="222" spans="1:65" s="13" customFormat="1" ht="11.25">
      <c r="B222" s="219"/>
      <c r="C222" s="220"/>
      <c r="D222" s="215" t="s">
        <v>157</v>
      </c>
      <c r="E222" s="221" t="s">
        <v>1</v>
      </c>
      <c r="F222" s="222" t="s">
        <v>1070</v>
      </c>
      <c r="G222" s="220"/>
      <c r="H222" s="223">
        <v>5.2359999999999998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157</v>
      </c>
      <c r="AU222" s="229" t="s">
        <v>85</v>
      </c>
      <c r="AV222" s="13" t="s">
        <v>87</v>
      </c>
      <c r="AW222" s="13" t="s">
        <v>34</v>
      </c>
      <c r="AX222" s="13" t="s">
        <v>85</v>
      </c>
      <c r="AY222" s="229" t="s">
        <v>140</v>
      </c>
    </row>
    <row r="223" spans="1:65" s="2" customFormat="1" ht="21.75" customHeight="1">
      <c r="A223" s="33"/>
      <c r="B223" s="34"/>
      <c r="C223" s="202" t="s">
        <v>349</v>
      </c>
      <c r="D223" s="202" t="s">
        <v>143</v>
      </c>
      <c r="E223" s="203" t="s">
        <v>399</v>
      </c>
      <c r="F223" s="204" t="s">
        <v>400</v>
      </c>
      <c r="G223" s="205" t="s">
        <v>312</v>
      </c>
      <c r="H223" s="206">
        <v>1.2350000000000001</v>
      </c>
      <c r="I223" s="207"/>
      <c r="J223" s="208">
        <f>ROUND(I223*H223,2)</f>
        <v>0</v>
      </c>
      <c r="K223" s="204" t="s">
        <v>147</v>
      </c>
      <c r="L223" s="38"/>
      <c r="M223" s="209" t="s">
        <v>1</v>
      </c>
      <c r="N223" s="210" t="s">
        <v>42</v>
      </c>
      <c r="O223" s="70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3" t="s">
        <v>361</v>
      </c>
      <c r="AT223" s="213" t="s">
        <v>143</v>
      </c>
      <c r="AU223" s="213" t="s">
        <v>85</v>
      </c>
      <c r="AY223" s="16" t="s">
        <v>140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6" t="s">
        <v>85</v>
      </c>
      <c r="BK223" s="214">
        <f>ROUND(I223*H223,2)</f>
        <v>0</v>
      </c>
      <c r="BL223" s="16" t="s">
        <v>361</v>
      </c>
      <c r="BM223" s="213" t="s">
        <v>1071</v>
      </c>
    </row>
    <row r="224" spans="1:65" s="2" customFormat="1" ht="68.25">
      <c r="A224" s="33"/>
      <c r="B224" s="34"/>
      <c r="C224" s="35"/>
      <c r="D224" s="215" t="s">
        <v>150</v>
      </c>
      <c r="E224" s="35"/>
      <c r="F224" s="216" t="s">
        <v>402</v>
      </c>
      <c r="G224" s="35"/>
      <c r="H224" s="35"/>
      <c r="I224" s="114"/>
      <c r="J224" s="35"/>
      <c r="K224" s="35"/>
      <c r="L224" s="38"/>
      <c r="M224" s="217"/>
      <c r="N224" s="218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150</v>
      </c>
      <c r="AU224" s="16" t="s">
        <v>85</v>
      </c>
    </row>
    <row r="225" spans="1:65" s="13" customFormat="1" ht="11.25">
      <c r="B225" s="219"/>
      <c r="C225" s="220"/>
      <c r="D225" s="215" t="s">
        <v>157</v>
      </c>
      <c r="E225" s="221" t="s">
        <v>1</v>
      </c>
      <c r="F225" s="222" t="s">
        <v>1004</v>
      </c>
      <c r="G225" s="220"/>
      <c r="H225" s="223">
        <v>1.2350000000000001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157</v>
      </c>
      <c r="AU225" s="229" t="s">
        <v>85</v>
      </c>
      <c r="AV225" s="13" t="s">
        <v>87</v>
      </c>
      <c r="AW225" s="13" t="s">
        <v>34</v>
      </c>
      <c r="AX225" s="13" t="s">
        <v>85</v>
      </c>
      <c r="AY225" s="229" t="s">
        <v>140</v>
      </c>
    </row>
    <row r="226" spans="1:65" s="2" customFormat="1" ht="21.75" customHeight="1">
      <c r="A226" s="33"/>
      <c r="B226" s="34"/>
      <c r="C226" s="202" t="s">
        <v>352</v>
      </c>
      <c r="D226" s="202" t="s">
        <v>143</v>
      </c>
      <c r="E226" s="203" t="s">
        <v>913</v>
      </c>
      <c r="F226" s="204" t="s">
        <v>914</v>
      </c>
      <c r="G226" s="205" t="s">
        <v>312</v>
      </c>
      <c r="H226" s="206">
        <v>1.6739999999999999</v>
      </c>
      <c r="I226" s="207"/>
      <c r="J226" s="208">
        <f>ROUND(I226*H226,2)</f>
        <v>0</v>
      </c>
      <c r="K226" s="204" t="s">
        <v>147</v>
      </c>
      <c r="L226" s="38"/>
      <c r="M226" s="209" t="s">
        <v>1</v>
      </c>
      <c r="N226" s="210" t="s">
        <v>42</v>
      </c>
      <c r="O226" s="70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148</v>
      </c>
      <c r="AT226" s="213" t="s">
        <v>143</v>
      </c>
      <c r="AU226" s="213" t="s">
        <v>85</v>
      </c>
      <c r="AY226" s="16" t="s">
        <v>140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85</v>
      </c>
      <c r="BK226" s="214">
        <f>ROUND(I226*H226,2)</f>
        <v>0</v>
      </c>
      <c r="BL226" s="16" t="s">
        <v>148</v>
      </c>
      <c r="BM226" s="213" t="s">
        <v>1072</v>
      </c>
    </row>
    <row r="227" spans="1:65" s="2" customFormat="1" ht="68.25">
      <c r="A227" s="33"/>
      <c r="B227" s="34"/>
      <c r="C227" s="35"/>
      <c r="D227" s="215" t="s">
        <v>150</v>
      </c>
      <c r="E227" s="35"/>
      <c r="F227" s="216" t="s">
        <v>916</v>
      </c>
      <c r="G227" s="35"/>
      <c r="H227" s="35"/>
      <c r="I227" s="114"/>
      <c r="J227" s="35"/>
      <c r="K227" s="35"/>
      <c r="L227" s="38"/>
      <c r="M227" s="217"/>
      <c r="N227" s="21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150</v>
      </c>
      <c r="AU227" s="16" t="s">
        <v>85</v>
      </c>
    </row>
    <row r="228" spans="1:65" s="13" customFormat="1" ht="11.25">
      <c r="B228" s="219"/>
      <c r="C228" s="220"/>
      <c r="D228" s="215" t="s">
        <v>157</v>
      </c>
      <c r="E228" s="221" t="s">
        <v>1</v>
      </c>
      <c r="F228" s="222" t="s">
        <v>1006</v>
      </c>
      <c r="G228" s="220"/>
      <c r="H228" s="223">
        <v>1.6739999999999999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157</v>
      </c>
      <c r="AU228" s="229" t="s">
        <v>85</v>
      </c>
      <c r="AV228" s="13" t="s">
        <v>87</v>
      </c>
      <c r="AW228" s="13" t="s">
        <v>34</v>
      </c>
      <c r="AX228" s="13" t="s">
        <v>85</v>
      </c>
      <c r="AY228" s="229" t="s">
        <v>140</v>
      </c>
    </row>
    <row r="229" spans="1:65" s="2" customFormat="1" ht="21.75" customHeight="1">
      <c r="A229" s="33"/>
      <c r="B229" s="34"/>
      <c r="C229" s="202" t="s">
        <v>358</v>
      </c>
      <c r="D229" s="202" t="s">
        <v>143</v>
      </c>
      <c r="E229" s="203" t="s">
        <v>920</v>
      </c>
      <c r="F229" s="204" t="s">
        <v>921</v>
      </c>
      <c r="G229" s="205" t="s">
        <v>312</v>
      </c>
      <c r="H229" s="206">
        <v>10.43</v>
      </c>
      <c r="I229" s="207"/>
      <c r="J229" s="208">
        <f>ROUND(I229*H229,2)</f>
        <v>0</v>
      </c>
      <c r="K229" s="204" t="s">
        <v>147</v>
      </c>
      <c r="L229" s="38"/>
      <c r="M229" s="209" t="s">
        <v>1</v>
      </c>
      <c r="N229" s="210" t="s">
        <v>42</v>
      </c>
      <c r="O229" s="70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148</v>
      </c>
      <c r="AT229" s="213" t="s">
        <v>143</v>
      </c>
      <c r="AU229" s="213" t="s">
        <v>85</v>
      </c>
      <c r="AY229" s="16" t="s">
        <v>140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85</v>
      </c>
      <c r="BK229" s="214">
        <f>ROUND(I229*H229,2)</f>
        <v>0</v>
      </c>
      <c r="BL229" s="16" t="s">
        <v>148</v>
      </c>
      <c r="BM229" s="213" t="s">
        <v>1073</v>
      </c>
    </row>
    <row r="230" spans="1:65" s="2" customFormat="1" ht="68.25">
      <c r="A230" s="33"/>
      <c r="B230" s="34"/>
      <c r="C230" s="35"/>
      <c r="D230" s="215" t="s">
        <v>150</v>
      </c>
      <c r="E230" s="35"/>
      <c r="F230" s="216" t="s">
        <v>923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150</v>
      </c>
      <c r="AU230" s="16" t="s">
        <v>85</v>
      </c>
    </row>
    <row r="231" spans="1:65" s="13" customFormat="1" ht="11.25">
      <c r="B231" s="219"/>
      <c r="C231" s="220"/>
      <c r="D231" s="215" t="s">
        <v>157</v>
      </c>
      <c r="E231" s="221" t="s">
        <v>1</v>
      </c>
      <c r="F231" s="222" t="s">
        <v>1074</v>
      </c>
      <c r="G231" s="220"/>
      <c r="H231" s="223">
        <v>10.43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157</v>
      </c>
      <c r="AU231" s="229" t="s">
        <v>85</v>
      </c>
      <c r="AV231" s="13" t="s">
        <v>87</v>
      </c>
      <c r="AW231" s="13" t="s">
        <v>34</v>
      </c>
      <c r="AX231" s="13" t="s">
        <v>85</v>
      </c>
      <c r="AY231" s="229" t="s">
        <v>140</v>
      </c>
    </row>
    <row r="232" spans="1:65" s="2" customFormat="1" ht="21.75" customHeight="1">
      <c r="A232" s="33"/>
      <c r="B232" s="34"/>
      <c r="C232" s="202" t="s">
        <v>366</v>
      </c>
      <c r="D232" s="202" t="s">
        <v>143</v>
      </c>
      <c r="E232" s="203" t="s">
        <v>564</v>
      </c>
      <c r="F232" s="204" t="s">
        <v>565</v>
      </c>
      <c r="G232" s="205" t="s">
        <v>312</v>
      </c>
      <c r="H232" s="206">
        <v>21.895</v>
      </c>
      <c r="I232" s="207"/>
      <c r="J232" s="208">
        <f>ROUND(I232*H232,2)</f>
        <v>0</v>
      </c>
      <c r="K232" s="204" t="s">
        <v>147</v>
      </c>
      <c r="L232" s="38"/>
      <c r="M232" s="209" t="s">
        <v>1</v>
      </c>
      <c r="N232" s="210" t="s">
        <v>42</v>
      </c>
      <c r="O232" s="70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148</v>
      </c>
      <c r="AT232" s="213" t="s">
        <v>143</v>
      </c>
      <c r="AU232" s="213" t="s">
        <v>85</v>
      </c>
      <c r="AY232" s="16" t="s">
        <v>140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85</v>
      </c>
      <c r="BK232" s="214">
        <f>ROUND(I232*H232,2)</f>
        <v>0</v>
      </c>
      <c r="BL232" s="16" t="s">
        <v>148</v>
      </c>
      <c r="BM232" s="213" t="s">
        <v>1075</v>
      </c>
    </row>
    <row r="233" spans="1:65" s="2" customFormat="1" ht="68.25">
      <c r="A233" s="33"/>
      <c r="B233" s="34"/>
      <c r="C233" s="35"/>
      <c r="D233" s="215" t="s">
        <v>150</v>
      </c>
      <c r="E233" s="35"/>
      <c r="F233" s="216" t="s">
        <v>567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150</v>
      </c>
      <c r="AU233" s="16" t="s">
        <v>85</v>
      </c>
    </row>
    <row r="234" spans="1:65" s="13" customFormat="1" ht="11.25">
      <c r="B234" s="219"/>
      <c r="C234" s="220"/>
      <c r="D234" s="215" t="s">
        <v>157</v>
      </c>
      <c r="E234" s="221" t="s">
        <v>1</v>
      </c>
      <c r="F234" s="222" t="s">
        <v>1076</v>
      </c>
      <c r="G234" s="220"/>
      <c r="H234" s="223">
        <v>21.895</v>
      </c>
      <c r="I234" s="224"/>
      <c r="J234" s="220"/>
      <c r="K234" s="220"/>
      <c r="L234" s="225"/>
      <c r="M234" s="252"/>
      <c r="N234" s="253"/>
      <c r="O234" s="253"/>
      <c r="P234" s="253"/>
      <c r="Q234" s="253"/>
      <c r="R234" s="253"/>
      <c r="S234" s="253"/>
      <c r="T234" s="254"/>
      <c r="AT234" s="229" t="s">
        <v>157</v>
      </c>
      <c r="AU234" s="229" t="s">
        <v>85</v>
      </c>
      <c r="AV234" s="13" t="s">
        <v>87</v>
      </c>
      <c r="AW234" s="13" t="s">
        <v>34</v>
      </c>
      <c r="AX234" s="13" t="s">
        <v>85</v>
      </c>
      <c r="AY234" s="229" t="s">
        <v>140</v>
      </c>
    </row>
    <row r="235" spans="1:65" s="2" customFormat="1" ht="6.95" customHeight="1">
      <c r="A235" s="33"/>
      <c r="B235" s="53"/>
      <c r="C235" s="54"/>
      <c r="D235" s="54"/>
      <c r="E235" s="54"/>
      <c r="F235" s="54"/>
      <c r="G235" s="54"/>
      <c r="H235" s="54"/>
      <c r="I235" s="151"/>
      <c r="J235" s="54"/>
      <c r="K235" s="54"/>
      <c r="L235" s="38"/>
      <c r="M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</row>
  </sheetData>
  <sheetProtection algorithmName="SHA-512" hashValue="ba9+3EySUtzgYl0nMtSB6wNRHpBKW05vmiDGEUSXlsxO7KeuIxHOTpfsFoQQOdS1tdSzYzih+xuKfvZdsVfv7A==" saltValue="IxLIiHhrVDjqGg7nK0+FSwzT7svIYJrGTWubu06NqzBUpzAQIyNbIwG4zUk7sHMNMah49b7WFaJOqhZPXuSPFw==" spinCount="100000" sheet="1" objects="1" scenarios="1" formatColumns="0" formatRows="0" autoFilter="0"/>
  <autoFilter ref="C118:K23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6" t="s">
        <v>108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114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96" t="str">
        <f>'Rekapitulace stavby'!K6</f>
        <v>Oprava přejezdů na tratích 292,310</v>
      </c>
      <c r="F7" s="297"/>
      <c r="G7" s="297"/>
      <c r="H7" s="297"/>
      <c r="I7" s="107"/>
      <c r="L7" s="19"/>
    </row>
    <row r="8" spans="1:46" s="2" customFormat="1" ht="12" customHeight="1">
      <c r="A8" s="33"/>
      <c r="B8" s="38"/>
      <c r="C8" s="33"/>
      <c r="D8" s="113" t="s">
        <v>115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8" t="s">
        <v>1077</v>
      </c>
      <c r="F9" s="299"/>
      <c r="G9" s="299"/>
      <c r="H9" s="299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23. 4. 2020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0" t="str">
        <f>'Rekapitulace stavby'!E14</f>
        <v>Vyplň údaj</v>
      </c>
      <c r="F18" s="301"/>
      <c r="G18" s="301"/>
      <c r="H18" s="301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2" t="s">
        <v>1</v>
      </c>
      <c r="F27" s="302"/>
      <c r="G27" s="302"/>
      <c r="H27" s="302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ROUND((SUM(BE119:BE234)),  2)</f>
        <v>0</v>
      </c>
      <c r="G33" s="33"/>
      <c r="H33" s="33"/>
      <c r="I33" s="130">
        <v>0.21</v>
      </c>
      <c r="J33" s="129">
        <f>ROUND(((SUM(BE119:BE234))*I33),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ROUND((SUM(BF119:BF234)),  2)</f>
        <v>0</v>
      </c>
      <c r="G34" s="33"/>
      <c r="H34" s="33"/>
      <c r="I34" s="130">
        <v>0.15</v>
      </c>
      <c r="J34" s="129">
        <f>ROUND(((SUM(BF119:BF234))*I34),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ROUND((SUM(BG119:BG234)),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ROUND((SUM(BH119:BH234)),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ROUND((SUM(BI119:BI234)),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přejezdů na tratích 292,310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SO 08 - Oprava železničního přejezdu P7801 v km 20,006 na trati Krnov – Jindřichov ve Slezsku</v>
      </c>
      <c r="F87" s="305"/>
      <c r="G87" s="305"/>
      <c r="H87" s="305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ST Ostrava</v>
      </c>
      <c r="G89" s="35"/>
      <c r="H89" s="35"/>
      <c r="I89" s="116" t="s">
        <v>22</v>
      </c>
      <c r="J89" s="65" t="str">
        <f>IF(J12="","",J12)</f>
        <v>23. 4. 2020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124</v>
      </c>
      <c r="E99" s="163"/>
      <c r="F99" s="163"/>
      <c r="G99" s="163"/>
      <c r="H99" s="163"/>
      <c r="I99" s="164"/>
      <c r="J99" s="165">
        <f>J203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125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přejezdů na tratích 292,310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115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SO 08 - Oprava železničního přejezdu P7801 v km 20,006 na trati Krnov – Jindřichov ve Slezsku</v>
      </c>
      <c r="F111" s="305"/>
      <c r="G111" s="305"/>
      <c r="H111" s="30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ST Ostrava</v>
      </c>
      <c r="G113" s="35"/>
      <c r="H113" s="35"/>
      <c r="I113" s="116" t="s">
        <v>22</v>
      </c>
      <c r="J113" s="65" t="str">
        <f>IF(J12="","",J12)</f>
        <v>23. 4. 2020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126</v>
      </c>
      <c r="D118" s="177" t="s">
        <v>62</v>
      </c>
      <c r="E118" s="177" t="s">
        <v>58</v>
      </c>
      <c r="F118" s="177" t="s">
        <v>59</v>
      </c>
      <c r="G118" s="177" t="s">
        <v>127</v>
      </c>
      <c r="H118" s="177" t="s">
        <v>128</v>
      </c>
      <c r="I118" s="178" t="s">
        <v>129</v>
      </c>
      <c r="J118" s="177" t="s">
        <v>119</v>
      </c>
      <c r="K118" s="179" t="s">
        <v>130</v>
      </c>
      <c r="L118" s="180"/>
      <c r="M118" s="74" t="s">
        <v>1</v>
      </c>
      <c r="N118" s="75" t="s">
        <v>41</v>
      </c>
      <c r="O118" s="75" t="s">
        <v>131</v>
      </c>
      <c r="P118" s="75" t="s">
        <v>132</v>
      </c>
      <c r="Q118" s="75" t="s">
        <v>133</v>
      </c>
      <c r="R118" s="75" t="s">
        <v>134</v>
      </c>
      <c r="S118" s="75" t="s">
        <v>135</v>
      </c>
      <c r="T118" s="76" t="s">
        <v>136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137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P120+P203</f>
        <v>0</v>
      </c>
      <c r="Q119" s="78"/>
      <c r="R119" s="183">
        <f>R120+R203</f>
        <v>68.801592000000014</v>
      </c>
      <c r="S119" s="78"/>
      <c r="T119" s="184">
        <f>T120+T203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121</v>
      </c>
      <c r="BK119" s="185">
        <f>BK120+BK203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138</v>
      </c>
      <c r="F120" s="189" t="s">
        <v>139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68.801592000000014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140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141</v>
      </c>
      <c r="F121" s="200" t="s">
        <v>142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SUM(P122:P202)</f>
        <v>0</v>
      </c>
      <c r="Q121" s="194"/>
      <c r="R121" s="195">
        <f>SUM(R122:R202)</f>
        <v>68.801592000000014</v>
      </c>
      <c r="S121" s="194"/>
      <c r="T121" s="196">
        <f>SUM(T122:T202)</f>
        <v>0</v>
      </c>
      <c r="AR121" s="197" t="s">
        <v>85</v>
      </c>
      <c r="AT121" s="198" t="s">
        <v>76</v>
      </c>
      <c r="AU121" s="198" t="s">
        <v>85</v>
      </c>
      <c r="AY121" s="197" t="s">
        <v>140</v>
      </c>
      <c r="BK121" s="199">
        <f>SUM(BK122:BK202)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143</v>
      </c>
      <c r="E122" s="203" t="s">
        <v>939</v>
      </c>
      <c r="F122" s="204" t="s">
        <v>940</v>
      </c>
      <c r="G122" s="205" t="s">
        <v>154</v>
      </c>
      <c r="H122" s="206">
        <v>18</v>
      </c>
      <c r="I122" s="207"/>
      <c r="J122" s="208">
        <f>ROUND(I122*H122,2)</f>
        <v>0</v>
      </c>
      <c r="K122" s="204" t="s">
        <v>147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148</v>
      </c>
      <c r="AT122" s="213" t="s">
        <v>143</v>
      </c>
      <c r="AU122" s="213" t="s">
        <v>87</v>
      </c>
      <c r="AY122" s="16" t="s">
        <v>140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148</v>
      </c>
      <c r="BM122" s="213" t="s">
        <v>1078</v>
      </c>
    </row>
    <row r="123" spans="1:65" s="2" customFormat="1" ht="19.5">
      <c r="A123" s="33"/>
      <c r="B123" s="34"/>
      <c r="C123" s="35"/>
      <c r="D123" s="215" t="s">
        <v>150</v>
      </c>
      <c r="E123" s="35"/>
      <c r="F123" s="216" t="s">
        <v>942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150</v>
      </c>
      <c r="AU123" s="16" t="s">
        <v>87</v>
      </c>
    </row>
    <row r="124" spans="1:65" s="13" customFormat="1" ht="11.25">
      <c r="B124" s="219"/>
      <c r="C124" s="220"/>
      <c r="D124" s="215" t="s">
        <v>157</v>
      </c>
      <c r="E124" s="221" t="s">
        <v>1</v>
      </c>
      <c r="F124" s="222" t="s">
        <v>1079</v>
      </c>
      <c r="G124" s="220"/>
      <c r="H124" s="223">
        <v>18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157</v>
      </c>
      <c r="AU124" s="229" t="s">
        <v>87</v>
      </c>
      <c r="AV124" s="13" t="s">
        <v>87</v>
      </c>
      <c r="AW124" s="13" t="s">
        <v>34</v>
      </c>
      <c r="AX124" s="13" t="s">
        <v>85</v>
      </c>
      <c r="AY124" s="229" t="s">
        <v>140</v>
      </c>
    </row>
    <row r="125" spans="1:65" s="2" customFormat="1" ht="21.75" customHeight="1">
      <c r="A125" s="33"/>
      <c r="B125" s="34"/>
      <c r="C125" s="202" t="s">
        <v>87</v>
      </c>
      <c r="D125" s="202" t="s">
        <v>143</v>
      </c>
      <c r="E125" s="203" t="s">
        <v>274</v>
      </c>
      <c r="F125" s="204" t="s">
        <v>275</v>
      </c>
      <c r="G125" s="205" t="s">
        <v>179</v>
      </c>
      <c r="H125" s="206">
        <v>17.100000000000001</v>
      </c>
      <c r="I125" s="207"/>
      <c r="J125" s="208">
        <f>ROUND(I125*H125,2)</f>
        <v>0</v>
      </c>
      <c r="K125" s="204" t="s">
        <v>147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148</v>
      </c>
      <c r="AT125" s="213" t="s">
        <v>143</v>
      </c>
      <c r="AU125" s="213" t="s">
        <v>87</v>
      </c>
      <c r="AY125" s="16" t="s">
        <v>140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148</v>
      </c>
      <c r="BM125" s="213" t="s">
        <v>1080</v>
      </c>
    </row>
    <row r="126" spans="1:65" s="2" customFormat="1" ht="19.5">
      <c r="A126" s="33"/>
      <c r="B126" s="34"/>
      <c r="C126" s="35"/>
      <c r="D126" s="215" t="s">
        <v>150</v>
      </c>
      <c r="E126" s="35"/>
      <c r="F126" s="216" t="s">
        <v>277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150</v>
      </c>
      <c r="AU126" s="16" t="s">
        <v>87</v>
      </c>
    </row>
    <row r="127" spans="1:65" s="13" customFormat="1" ht="11.25">
      <c r="B127" s="219"/>
      <c r="C127" s="220"/>
      <c r="D127" s="215" t="s">
        <v>157</v>
      </c>
      <c r="E127" s="221" t="s">
        <v>1</v>
      </c>
      <c r="F127" s="222" t="s">
        <v>1081</v>
      </c>
      <c r="G127" s="220"/>
      <c r="H127" s="223">
        <v>17.100000000000001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157</v>
      </c>
      <c r="AU127" s="229" t="s">
        <v>87</v>
      </c>
      <c r="AV127" s="13" t="s">
        <v>87</v>
      </c>
      <c r="AW127" s="13" t="s">
        <v>34</v>
      </c>
      <c r="AX127" s="13" t="s">
        <v>85</v>
      </c>
      <c r="AY127" s="229" t="s">
        <v>140</v>
      </c>
    </row>
    <row r="128" spans="1:65" s="2" customFormat="1" ht="21.75" customHeight="1">
      <c r="A128" s="33"/>
      <c r="B128" s="34"/>
      <c r="C128" s="202" t="s">
        <v>159</v>
      </c>
      <c r="D128" s="202" t="s">
        <v>143</v>
      </c>
      <c r="E128" s="203" t="s">
        <v>827</v>
      </c>
      <c r="F128" s="204" t="s">
        <v>828</v>
      </c>
      <c r="G128" s="205" t="s">
        <v>829</v>
      </c>
      <c r="H128" s="206">
        <v>4</v>
      </c>
      <c r="I128" s="207"/>
      <c r="J128" s="208">
        <f>ROUND(I128*H128,2)</f>
        <v>0</v>
      </c>
      <c r="K128" s="204" t="s">
        <v>147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148</v>
      </c>
      <c r="AT128" s="213" t="s">
        <v>143</v>
      </c>
      <c r="AU128" s="213" t="s">
        <v>87</v>
      </c>
      <c r="AY128" s="16" t="s">
        <v>140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148</v>
      </c>
      <c r="BM128" s="213" t="s">
        <v>1082</v>
      </c>
    </row>
    <row r="129" spans="1:65" s="2" customFormat="1" ht="29.25">
      <c r="A129" s="33"/>
      <c r="B129" s="34"/>
      <c r="C129" s="35"/>
      <c r="D129" s="215" t="s">
        <v>150</v>
      </c>
      <c r="E129" s="35"/>
      <c r="F129" s="216" t="s">
        <v>831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150</v>
      </c>
      <c r="AU129" s="16" t="s">
        <v>87</v>
      </c>
    </row>
    <row r="130" spans="1:65" s="2" customFormat="1" ht="19.5">
      <c r="A130" s="33"/>
      <c r="B130" s="34"/>
      <c r="C130" s="35"/>
      <c r="D130" s="215" t="s">
        <v>199</v>
      </c>
      <c r="E130" s="35"/>
      <c r="F130" s="230" t="s">
        <v>832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199</v>
      </c>
      <c r="AU130" s="16" t="s">
        <v>87</v>
      </c>
    </row>
    <row r="131" spans="1:65" s="2" customFormat="1" ht="21.75" customHeight="1">
      <c r="A131" s="33"/>
      <c r="B131" s="34"/>
      <c r="C131" s="202" t="s">
        <v>148</v>
      </c>
      <c r="D131" s="202" t="s">
        <v>143</v>
      </c>
      <c r="E131" s="203" t="s">
        <v>732</v>
      </c>
      <c r="F131" s="204" t="s">
        <v>733</v>
      </c>
      <c r="G131" s="205" t="s">
        <v>172</v>
      </c>
      <c r="H131" s="206">
        <v>5.0000000000000001E-3</v>
      </c>
      <c r="I131" s="207"/>
      <c r="J131" s="208">
        <f>ROUND(I131*H131,2)</f>
        <v>0</v>
      </c>
      <c r="K131" s="204" t="s">
        <v>147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148</v>
      </c>
      <c r="AT131" s="213" t="s">
        <v>143</v>
      </c>
      <c r="AU131" s="213" t="s">
        <v>87</v>
      </c>
      <c r="AY131" s="16" t="s">
        <v>140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148</v>
      </c>
      <c r="BM131" s="213" t="s">
        <v>1083</v>
      </c>
    </row>
    <row r="132" spans="1:65" s="2" customFormat="1" ht="29.25">
      <c r="A132" s="33"/>
      <c r="B132" s="34"/>
      <c r="C132" s="35"/>
      <c r="D132" s="215" t="s">
        <v>150</v>
      </c>
      <c r="E132" s="35"/>
      <c r="F132" s="216" t="s">
        <v>735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150</v>
      </c>
      <c r="AU132" s="16" t="s">
        <v>87</v>
      </c>
    </row>
    <row r="133" spans="1:65" s="2" customFormat="1" ht="21.75" customHeight="1">
      <c r="A133" s="33"/>
      <c r="B133" s="34"/>
      <c r="C133" s="202" t="s">
        <v>141</v>
      </c>
      <c r="D133" s="202" t="s">
        <v>143</v>
      </c>
      <c r="E133" s="203" t="s">
        <v>949</v>
      </c>
      <c r="F133" s="204" t="s">
        <v>950</v>
      </c>
      <c r="G133" s="205" t="s">
        <v>172</v>
      </c>
      <c r="H133" s="206">
        <v>1.0999999999999999E-2</v>
      </c>
      <c r="I133" s="207"/>
      <c r="J133" s="208">
        <f>ROUND(I133*H133,2)</f>
        <v>0</v>
      </c>
      <c r="K133" s="204" t="s">
        <v>147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148</v>
      </c>
      <c r="AT133" s="213" t="s">
        <v>143</v>
      </c>
      <c r="AU133" s="213" t="s">
        <v>87</v>
      </c>
      <c r="AY133" s="16" t="s">
        <v>140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148</v>
      </c>
      <c r="BM133" s="213" t="s">
        <v>1084</v>
      </c>
    </row>
    <row r="134" spans="1:65" s="2" customFormat="1" ht="29.25">
      <c r="A134" s="33"/>
      <c r="B134" s="34"/>
      <c r="C134" s="35"/>
      <c r="D134" s="215" t="s">
        <v>150</v>
      </c>
      <c r="E134" s="35"/>
      <c r="F134" s="216" t="s">
        <v>952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150</v>
      </c>
      <c r="AU134" s="16" t="s">
        <v>87</v>
      </c>
    </row>
    <row r="135" spans="1:65" s="2" customFormat="1" ht="21.75" customHeight="1">
      <c r="A135" s="33"/>
      <c r="B135" s="34"/>
      <c r="C135" s="202" t="s">
        <v>176</v>
      </c>
      <c r="D135" s="202" t="s">
        <v>143</v>
      </c>
      <c r="E135" s="203" t="s">
        <v>736</v>
      </c>
      <c r="F135" s="204" t="s">
        <v>737</v>
      </c>
      <c r="G135" s="205" t="s">
        <v>146</v>
      </c>
      <c r="H135" s="206">
        <v>18</v>
      </c>
      <c r="I135" s="207"/>
      <c r="J135" s="208">
        <f>ROUND(I135*H135,2)</f>
        <v>0</v>
      </c>
      <c r="K135" s="204" t="s">
        <v>147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148</v>
      </c>
      <c r="AT135" s="213" t="s">
        <v>143</v>
      </c>
      <c r="AU135" s="213" t="s">
        <v>87</v>
      </c>
      <c r="AY135" s="16" t="s">
        <v>140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148</v>
      </c>
      <c r="BM135" s="213" t="s">
        <v>1085</v>
      </c>
    </row>
    <row r="136" spans="1:65" s="2" customFormat="1" ht="39">
      <c r="A136" s="33"/>
      <c r="B136" s="34"/>
      <c r="C136" s="35"/>
      <c r="D136" s="215" t="s">
        <v>150</v>
      </c>
      <c r="E136" s="35"/>
      <c r="F136" s="216" t="s">
        <v>739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150</v>
      </c>
      <c r="AU136" s="16" t="s">
        <v>87</v>
      </c>
    </row>
    <row r="137" spans="1:65" s="2" customFormat="1" ht="19.5">
      <c r="A137" s="33"/>
      <c r="B137" s="34"/>
      <c r="C137" s="35"/>
      <c r="D137" s="215" t="s">
        <v>199</v>
      </c>
      <c r="E137" s="35"/>
      <c r="F137" s="230" t="s">
        <v>207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199</v>
      </c>
      <c r="AU137" s="16" t="s">
        <v>87</v>
      </c>
    </row>
    <row r="138" spans="1:65" s="13" customFormat="1" ht="11.25">
      <c r="B138" s="219"/>
      <c r="C138" s="220"/>
      <c r="D138" s="215" t="s">
        <v>157</v>
      </c>
      <c r="E138" s="221" t="s">
        <v>1</v>
      </c>
      <c r="F138" s="222" t="s">
        <v>740</v>
      </c>
      <c r="G138" s="220"/>
      <c r="H138" s="223">
        <v>18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157</v>
      </c>
      <c r="AU138" s="229" t="s">
        <v>87</v>
      </c>
      <c r="AV138" s="13" t="s">
        <v>87</v>
      </c>
      <c r="AW138" s="13" t="s">
        <v>34</v>
      </c>
      <c r="AX138" s="13" t="s">
        <v>85</v>
      </c>
      <c r="AY138" s="229" t="s">
        <v>140</v>
      </c>
    </row>
    <row r="139" spans="1:65" s="2" customFormat="1" ht="21.75" customHeight="1">
      <c r="A139" s="33"/>
      <c r="B139" s="34"/>
      <c r="C139" s="202" t="s">
        <v>183</v>
      </c>
      <c r="D139" s="202" t="s">
        <v>143</v>
      </c>
      <c r="E139" s="203" t="s">
        <v>177</v>
      </c>
      <c r="F139" s="204" t="s">
        <v>178</v>
      </c>
      <c r="G139" s="205" t="s">
        <v>179</v>
      </c>
      <c r="H139" s="206">
        <v>14.928000000000001</v>
      </c>
      <c r="I139" s="207"/>
      <c r="J139" s="208">
        <f>ROUND(I139*H139,2)</f>
        <v>0</v>
      </c>
      <c r="K139" s="204" t="s">
        <v>147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148</v>
      </c>
      <c r="AT139" s="213" t="s">
        <v>143</v>
      </c>
      <c r="AU139" s="213" t="s">
        <v>87</v>
      </c>
      <c r="AY139" s="16" t="s">
        <v>140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148</v>
      </c>
      <c r="BM139" s="213" t="s">
        <v>1086</v>
      </c>
    </row>
    <row r="140" spans="1:65" s="2" customFormat="1" ht="29.25">
      <c r="A140" s="33"/>
      <c r="B140" s="34"/>
      <c r="C140" s="35"/>
      <c r="D140" s="215" t="s">
        <v>150</v>
      </c>
      <c r="E140" s="35"/>
      <c r="F140" s="216" t="s">
        <v>181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150</v>
      </c>
      <c r="AU140" s="16" t="s">
        <v>87</v>
      </c>
    </row>
    <row r="141" spans="1:65" s="13" customFormat="1" ht="11.25">
      <c r="B141" s="219"/>
      <c r="C141" s="220"/>
      <c r="D141" s="215" t="s">
        <v>157</v>
      </c>
      <c r="E141" s="221" t="s">
        <v>1</v>
      </c>
      <c r="F141" s="222" t="s">
        <v>1087</v>
      </c>
      <c r="G141" s="220"/>
      <c r="H141" s="223">
        <v>14.928000000000001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157</v>
      </c>
      <c r="AU141" s="229" t="s">
        <v>87</v>
      </c>
      <c r="AV141" s="13" t="s">
        <v>87</v>
      </c>
      <c r="AW141" s="13" t="s">
        <v>34</v>
      </c>
      <c r="AX141" s="13" t="s">
        <v>85</v>
      </c>
      <c r="AY141" s="229" t="s">
        <v>140</v>
      </c>
    </row>
    <row r="142" spans="1:65" s="2" customFormat="1" ht="21.75" customHeight="1">
      <c r="A142" s="33"/>
      <c r="B142" s="34"/>
      <c r="C142" s="202" t="s">
        <v>188</v>
      </c>
      <c r="D142" s="202" t="s">
        <v>143</v>
      </c>
      <c r="E142" s="203" t="s">
        <v>184</v>
      </c>
      <c r="F142" s="204" t="s">
        <v>185</v>
      </c>
      <c r="G142" s="205" t="s">
        <v>179</v>
      </c>
      <c r="H142" s="206">
        <v>13.365</v>
      </c>
      <c r="I142" s="207"/>
      <c r="J142" s="208">
        <f>ROUND(I142*H142,2)</f>
        <v>0</v>
      </c>
      <c r="K142" s="204" t="s">
        <v>147</v>
      </c>
      <c r="L142" s="38"/>
      <c r="M142" s="209" t="s">
        <v>1</v>
      </c>
      <c r="N142" s="210" t="s">
        <v>42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148</v>
      </c>
      <c r="AT142" s="213" t="s">
        <v>143</v>
      </c>
      <c r="AU142" s="213" t="s">
        <v>87</v>
      </c>
      <c r="AY142" s="16" t="s">
        <v>140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85</v>
      </c>
      <c r="BK142" s="214">
        <f>ROUND(I142*H142,2)</f>
        <v>0</v>
      </c>
      <c r="BL142" s="16" t="s">
        <v>148</v>
      </c>
      <c r="BM142" s="213" t="s">
        <v>1088</v>
      </c>
    </row>
    <row r="143" spans="1:65" s="2" customFormat="1" ht="39">
      <c r="A143" s="33"/>
      <c r="B143" s="34"/>
      <c r="C143" s="35"/>
      <c r="D143" s="215" t="s">
        <v>150</v>
      </c>
      <c r="E143" s="35"/>
      <c r="F143" s="216" t="s">
        <v>187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150</v>
      </c>
      <c r="AU143" s="16" t="s">
        <v>87</v>
      </c>
    </row>
    <row r="144" spans="1:65" s="13" customFormat="1" ht="11.25">
      <c r="B144" s="219"/>
      <c r="C144" s="220"/>
      <c r="D144" s="215" t="s">
        <v>157</v>
      </c>
      <c r="E144" s="221" t="s">
        <v>1</v>
      </c>
      <c r="F144" s="222" t="s">
        <v>1089</v>
      </c>
      <c r="G144" s="220"/>
      <c r="H144" s="223">
        <v>13.365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157</v>
      </c>
      <c r="AU144" s="229" t="s">
        <v>87</v>
      </c>
      <c r="AV144" s="13" t="s">
        <v>87</v>
      </c>
      <c r="AW144" s="13" t="s">
        <v>34</v>
      </c>
      <c r="AX144" s="13" t="s">
        <v>85</v>
      </c>
      <c r="AY144" s="229" t="s">
        <v>140</v>
      </c>
    </row>
    <row r="145" spans="1:65" s="2" customFormat="1" ht="21.75" customHeight="1">
      <c r="A145" s="33"/>
      <c r="B145" s="34"/>
      <c r="C145" s="202" t="s">
        <v>193</v>
      </c>
      <c r="D145" s="202" t="s">
        <v>143</v>
      </c>
      <c r="E145" s="203" t="s">
        <v>590</v>
      </c>
      <c r="F145" s="204" t="s">
        <v>591</v>
      </c>
      <c r="G145" s="205" t="s">
        <v>172</v>
      </c>
      <c r="H145" s="206">
        <v>8.9999999999999993E-3</v>
      </c>
      <c r="I145" s="207"/>
      <c r="J145" s="208">
        <f>ROUND(I145*H145,2)</f>
        <v>0</v>
      </c>
      <c r="K145" s="204" t="s">
        <v>147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148</v>
      </c>
      <c r="AT145" s="213" t="s">
        <v>143</v>
      </c>
      <c r="AU145" s="213" t="s">
        <v>87</v>
      </c>
      <c r="AY145" s="16" t="s">
        <v>140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148</v>
      </c>
      <c r="BM145" s="213" t="s">
        <v>1090</v>
      </c>
    </row>
    <row r="146" spans="1:65" s="2" customFormat="1" ht="29.25">
      <c r="A146" s="33"/>
      <c r="B146" s="34"/>
      <c r="C146" s="35"/>
      <c r="D146" s="215" t="s">
        <v>150</v>
      </c>
      <c r="E146" s="35"/>
      <c r="F146" s="216" t="s">
        <v>593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150</v>
      </c>
      <c r="AU146" s="16" t="s">
        <v>87</v>
      </c>
    </row>
    <row r="147" spans="1:65" s="2" customFormat="1" ht="21.75" customHeight="1">
      <c r="A147" s="33"/>
      <c r="B147" s="34"/>
      <c r="C147" s="202" t="s">
        <v>202</v>
      </c>
      <c r="D147" s="202" t="s">
        <v>143</v>
      </c>
      <c r="E147" s="203" t="s">
        <v>594</v>
      </c>
      <c r="F147" s="204" t="s">
        <v>595</v>
      </c>
      <c r="G147" s="205" t="s">
        <v>172</v>
      </c>
      <c r="H147" s="206">
        <v>7.0000000000000001E-3</v>
      </c>
      <c r="I147" s="207"/>
      <c r="J147" s="208">
        <f>ROUND(I147*H147,2)</f>
        <v>0</v>
      </c>
      <c r="K147" s="204" t="s">
        <v>147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148</v>
      </c>
      <c r="AT147" s="213" t="s">
        <v>143</v>
      </c>
      <c r="AU147" s="213" t="s">
        <v>87</v>
      </c>
      <c r="AY147" s="16" t="s">
        <v>140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148</v>
      </c>
      <c r="BM147" s="213" t="s">
        <v>1091</v>
      </c>
    </row>
    <row r="148" spans="1:65" s="2" customFormat="1" ht="29.25">
      <c r="A148" s="33"/>
      <c r="B148" s="34"/>
      <c r="C148" s="35"/>
      <c r="D148" s="215" t="s">
        <v>150</v>
      </c>
      <c r="E148" s="35"/>
      <c r="F148" s="216" t="s">
        <v>597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150</v>
      </c>
      <c r="AU148" s="16" t="s">
        <v>87</v>
      </c>
    </row>
    <row r="149" spans="1:65" s="2" customFormat="1" ht="21.75" customHeight="1">
      <c r="A149" s="33"/>
      <c r="B149" s="34"/>
      <c r="C149" s="202" t="s">
        <v>208</v>
      </c>
      <c r="D149" s="202" t="s">
        <v>143</v>
      </c>
      <c r="E149" s="203" t="s">
        <v>229</v>
      </c>
      <c r="F149" s="204" t="s">
        <v>230</v>
      </c>
      <c r="G149" s="205" t="s">
        <v>172</v>
      </c>
      <c r="H149" s="206">
        <v>0.2</v>
      </c>
      <c r="I149" s="207"/>
      <c r="J149" s="208">
        <f>ROUND(I149*H149,2)</f>
        <v>0</v>
      </c>
      <c r="K149" s="204" t="s">
        <v>147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148</v>
      </c>
      <c r="AT149" s="213" t="s">
        <v>143</v>
      </c>
      <c r="AU149" s="213" t="s">
        <v>87</v>
      </c>
      <c r="AY149" s="16" t="s">
        <v>140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148</v>
      </c>
      <c r="BM149" s="213" t="s">
        <v>1092</v>
      </c>
    </row>
    <row r="150" spans="1:65" s="2" customFormat="1" ht="39">
      <c r="A150" s="33"/>
      <c r="B150" s="34"/>
      <c r="C150" s="35"/>
      <c r="D150" s="215" t="s">
        <v>150</v>
      </c>
      <c r="E150" s="35"/>
      <c r="F150" s="216" t="s">
        <v>232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150</v>
      </c>
      <c r="AU150" s="16" t="s">
        <v>87</v>
      </c>
    </row>
    <row r="151" spans="1:65" s="2" customFormat="1" ht="19.5">
      <c r="A151" s="33"/>
      <c r="B151" s="34"/>
      <c r="C151" s="35"/>
      <c r="D151" s="215" t="s">
        <v>199</v>
      </c>
      <c r="E151" s="35"/>
      <c r="F151" s="230" t="s">
        <v>233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199</v>
      </c>
      <c r="AU151" s="16" t="s">
        <v>87</v>
      </c>
    </row>
    <row r="152" spans="1:65" s="2" customFormat="1" ht="21.75" customHeight="1">
      <c r="A152" s="33"/>
      <c r="B152" s="34"/>
      <c r="C152" s="202" t="s">
        <v>214</v>
      </c>
      <c r="D152" s="202" t="s">
        <v>143</v>
      </c>
      <c r="E152" s="203" t="s">
        <v>840</v>
      </c>
      <c r="F152" s="204" t="s">
        <v>841</v>
      </c>
      <c r="G152" s="205" t="s">
        <v>829</v>
      </c>
      <c r="H152" s="206">
        <v>4</v>
      </c>
      <c r="I152" s="207"/>
      <c r="J152" s="208">
        <f>ROUND(I152*H152,2)</f>
        <v>0</v>
      </c>
      <c r="K152" s="204" t="s">
        <v>147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148</v>
      </c>
      <c r="AT152" s="213" t="s">
        <v>143</v>
      </c>
      <c r="AU152" s="213" t="s">
        <v>87</v>
      </c>
      <c r="AY152" s="16" t="s">
        <v>140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148</v>
      </c>
      <c r="BM152" s="213" t="s">
        <v>1093</v>
      </c>
    </row>
    <row r="153" spans="1:65" s="2" customFormat="1" ht="29.25">
      <c r="A153" s="33"/>
      <c r="B153" s="34"/>
      <c r="C153" s="35"/>
      <c r="D153" s="215" t="s">
        <v>150</v>
      </c>
      <c r="E153" s="35"/>
      <c r="F153" s="216" t="s">
        <v>843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150</v>
      </c>
      <c r="AU153" s="16" t="s">
        <v>87</v>
      </c>
    </row>
    <row r="154" spans="1:65" s="2" customFormat="1" ht="21.75" customHeight="1">
      <c r="A154" s="33"/>
      <c r="B154" s="34"/>
      <c r="C154" s="202" t="s">
        <v>219</v>
      </c>
      <c r="D154" s="202" t="s">
        <v>143</v>
      </c>
      <c r="E154" s="203" t="s">
        <v>846</v>
      </c>
      <c r="F154" s="204" t="s">
        <v>847</v>
      </c>
      <c r="G154" s="205" t="s">
        <v>146</v>
      </c>
      <c r="H154" s="206">
        <v>6.3</v>
      </c>
      <c r="I154" s="207"/>
      <c r="J154" s="208">
        <f>ROUND(I154*H154,2)</f>
        <v>0</v>
      </c>
      <c r="K154" s="204" t="s">
        <v>147</v>
      </c>
      <c r="L154" s="38"/>
      <c r="M154" s="209" t="s">
        <v>1</v>
      </c>
      <c r="N154" s="210" t="s">
        <v>42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148</v>
      </c>
      <c r="AT154" s="213" t="s">
        <v>143</v>
      </c>
      <c r="AU154" s="213" t="s">
        <v>87</v>
      </c>
      <c r="AY154" s="16" t="s">
        <v>140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148</v>
      </c>
      <c r="BM154" s="213" t="s">
        <v>1094</v>
      </c>
    </row>
    <row r="155" spans="1:65" s="2" customFormat="1" ht="19.5">
      <c r="A155" s="33"/>
      <c r="B155" s="34"/>
      <c r="C155" s="35"/>
      <c r="D155" s="215" t="s">
        <v>150</v>
      </c>
      <c r="E155" s="35"/>
      <c r="F155" s="216" t="s">
        <v>849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150</v>
      </c>
      <c r="AU155" s="16" t="s">
        <v>87</v>
      </c>
    </row>
    <row r="156" spans="1:65" s="2" customFormat="1" ht="21.75" customHeight="1">
      <c r="A156" s="33"/>
      <c r="B156" s="34"/>
      <c r="C156" s="202" t="s">
        <v>224</v>
      </c>
      <c r="D156" s="202" t="s">
        <v>143</v>
      </c>
      <c r="E156" s="203" t="s">
        <v>1095</v>
      </c>
      <c r="F156" s="204" t="s">
        <v>1096</v>
      </c>
      <c r="G156" s="205" t="s">
        <v>154</v>
      </c>
      <c r="H156" s="206">
        <v>57</v>
      </c>
      <c r="I156" s="207"/>
      <c r="J156" s="208">
        <f>ROUND(I156*H156,2)</f>
        <v>0</v>
      </c>
      <c r="K156" s="204" t="s">
        <v>147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148</v>
      </c>
      <c r="AT156" s="213" t="s">
        <v>143</v>
      </c>
      <c r="AU156" s="213" t="s">
        <v>87</v>
      </c>
      <c r="AY156" s="16" t="s">
        <v>140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148</v>
      </c>
      <c r="BM156" s="213" t="s">
        <v>1097</v>
      </c>
    </row>
    <row r="157" spans="1:65" s="2" customFormat="1" ht="19.5">
      <c r="A157" s="33"/>
      <c r="B157" s="34"/>
      <c r="C157" s="35"/>
      <c r="D157" s="215" t="s">
        <v>150</v>
      </c>
      <c r="E157" s="35"/>
      <c r="F157" s="216" t="s">
        <v>1098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150</v>
      </c>
      <c r="AU157" s="16" t="s">
        <v>87</v>
      </c>
    </row>
    <row r="158" spans="1:65" s="2" customFormat="1" ht="19.5">
      <c r="A158" s="33"/>
      <c r="B158" s="34"/>
      <c r="C158" s="35"/>
      <c r="D158" s="215" t="s">
        <v>199</v>
      </c>
      <c r="E158" s="35"/>
      <c r="F158" s="230" t="s">
        <v>1099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199</v>
      </c>
      <c r="AU158" s="16" t="s">
        <v>87</v>
      </c>
    </row>
    <row r="159" spans="1:65" s="13" customFormat="1" ht="11.25">
      <c r="B159" s="219"/>
      <c r="C159" s="220"/>
      <c r="D159" s="215" t="s">
        <v>157</v>
      </c>
      <c r="E159" s="221" t="s">
        <v>1</v>
      </c>
      <c r="F159" s="222" t="s">
        <v>1100</v>
      </c>
      <c r="G159" s="220"/>
      <c r="H159" s="223">
        <v>57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157</v>
      </c>
      <c r="AU159" s="229" t="s">
        <v>87</v>
      </c>
      <c r="AV159" s="13" t="s">
        <v>87</v>
      </c>
      <c r="AW159" s="13" t="s">
        <v>34</v>
      </c>
      <c r="AX159" s="13" t="s">
        <v>85</v>
      </c>
      <c r="AY159" s="229" t="s">
        <v>140</v>
      </c>
    </row>
    <row r="160" spans="1:65" s="2" customFormat="1" ht="21.75" customHeight="1">
      <c r="A160" s="33"/>
      <c r="B160" s="34"/>
      <c r="C160" s="202" t="s">
        <v>8</v>
      </c>
      <c r="D160" s="202" t="s">
        <v>143</v>
      </c>
      <c r="E160" s="203" t="s">
        <v>641</v>
      </c>
      <c r="F160" s="204" t="s">
        <v>642</v>
      </c>
      <c r="G160" s="205" t="s">
        <v>154</v>
      </c>
      <c r="H160" s="206">
        <v>60</v>
      </c>
      <c r="I160" s="207"/>
      <c r="J160" s="208">
        <f>ROUND(I160*H160,2)</f>
        <v>0</v>
      </c>
      <c r="K160" s="204" t="s">
        <v>147</v>
      </c>
      <c r="L160" s="38"/>
      <c r="M160" s="209" t="s">
        <v>1</v>
      </c>
      <c r="N160" s="210" t="s">
        <v>42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148</v>
      </c>
      <c r="AT160" s="213" t="s">
        <v>143</v>
      </c>
      <c r="AU160" s="213" t="s">
        <v>87</v>
      </c>
      <c r="AY160" s="16" t="s">
        <v>140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85</v>
      </c>
      <c r="BK160" s="214">
        <f>ROUND(I160*H160,2)</f>
        <v>0</v>
      </c>
      <c r="BL160" s="16" t="s">
        <v>148</v>
      </c>
      <c r="BM160" s="213" t="s">
        <v>1101</v>
      </c>
    </row>
    <row r="161" spans="1:65" s="2" customFormat="1" ht="29.25">
      <c r="A161" s="33"/>
      <c r="B161" s="34"/>
      <c r="C161" s="35"/>
      <c r="D161" s="215" t="s">
        <v>150</v>
      </c>
      <c r="E161" s="35"/>
      <c r="F161" s="216" t="s">
        <v>644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150</v>
      </c>
      <c r="AU161" s="16" t="s">
        <v>87</v>
      </c>
    </row>
    <row r="162" spans="1:65" s="13" customFormat="1" ht="11.25">
      <c r="B162" s="219"/>
      <c r="C162" s="220"/>
      <c r="D162" s="215" t="s">
        <v>157</v>
      </c>
      <c r="E162" s="221" t="s">
        <v>1</v>
      </c>
      <c r="F162" s="222" t="s">
        <v>1102</v>
      </c>
      <c r="G162" s="220"/>
      <c r="H162" s="223">
        <v>60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157</v>
      </c>
      <c r="AU162" s="229" t="s">
        <v>87</v>
      </c>
      <c r="AV162" s="13" t="s">
        <v>87</v>
      </c>
      <c r="AW162" s="13" t="s">
        <v>34</v>
      </c>
      <c r="AX162" s="13" t="s">
        <v>85</v>
      </c>
      <c r="AY162" s="229" t="s">
        <v>140</v>
      </c>
    </row>
    <row r="163" spans="1:65" s="2" customFormat="1" ht="21.75" customHeight="1">
      <c r="A163" s="33"/>
      <c r="B163" s="34"/>
      <c r="C163" s="202" t="s">
        <v>235</v>
      </c>
      <c r="D163" s="202" t="s">
        <v>143</v>
      </c>
      <c r="E163" s="203" t="s">
        <v>971</v>
      </c>
      <c r="F163" s="204" t="s">
        <v>972</v>
      </c>
      <c r="G163" s="205" t="s">
        <v>196</v>
      </c>
      <c r="H163" s="206">
        <v>4</v>
      </c>
      <c r="I163" s="207"/>
      <c r="J163" s="208">
        <f>ROUND(I163*H163,2)</f>
        <v>0</v>
      </c>
      <c r="K163" s="204" t="s">
        <v>147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148</v>
      </c>
      <c r="AT163" s="213" t="s">
        <v>143</v>
      </c>
      <c r="AU163" s="213" t="s">
        <v>87</v>
      </c>
      <c r="AY163" s="16" t="s">
        <v>140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148</v>
      </c>
      <c r="BM163" s="213" t="s">
        <v>1103</v>
      </c>
    </row>
    <row r="164" spans="1:65" s="2" customFormat="1" ht="19.5">
      <c r="A164" s="33"/>
      <c r="B164" s="34"/>
      <c r="C164" s="35"/>
      <c r="D164" s="215" t="s">
        <v>150</v>
      </c>
      <c r="E164" s="35"/>
      <c r="F164" s="216" t="s">
        <v>974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150</v>
      </c>
      <c r="AU164" s="16" t="s">
        <v>87</v>
      </c>
    </row>
    <row r="165" spans="1:65" s="2" customFormat="1" ht="21.75" customHeight="1">
      <c r="A165" s="33"/>
      <c r="B165" s="34"/>
      <c r="C165" s="202" t="s">
        <v>240</v>
      </c>
      <c r="D165" s="202" t="s">
        <v>143</v>
      </c>
      <c r="E165" s="203" t="s">
        <v>975</v>
      </c>
      <c r="F165" s="204" t="s">
        <v>976</v>
      </c>
      <c r="G165" s="205" t="s">
        <v>196</v>
      </c>
      <c r="H165" s="206">
        <v>4</v>
      </c>
      <c r="I165" s="207"/>
      <c r="J165" s="208">
        <f>ROUND(I165*H165,2)</f>
        <v>0</v>
      </c>
      <c r="K165" s="204" t="s">
        <v>147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148</v>
      </c>
      <c r="AT165" s="213" t="s">
        <v>143</v>
      </c>
      <c r="AU165" s="213" t="s">
        <v>87</v>
      </c>
      <c r="AY165" s="16" t="s">
        <v>140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148</v>
      </c>
      <c r="BM165" s="213" t="s">
        <v>1104</v>
      </c>
    </row>
    <row r="166" spans="1:65" s="2" customFormat="1" ht="19.5">
      <c r="A166" s="33"/>
      <c r="B166" s="34"/>
      <c r="C166" s="35"/>
      <c r="D166" s="215" t="s">
        <v>150</v>
      </c>
      <c r="E166" s="35"/>
      <c r="F166" s="216" t="s">
        <v>978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150</v>
      </c>
      <c r="AU166" s="16" t="s">
        <v>87</v>
      </c>
    </row>
    <row r="167" spans="1:65" s="2" customFormat="1" ht="21.75" customHeight="1">
      <c r="A167" s="33"/>
      <c r="B167" s="34"/>
      <c r="C167" s="202" t="s">
        <v>245</v>
      </c>
      <c r="D167" s="202" t="s">
        <v>143</v>
      </c>
      <c r="E167" s="203" t="s">
        <v>1105</v>
      </c>
      <c r="F167" s="204" t="s">
        <v>1106</v>
      </c>
      <c r="G167" s="205" t="s">
        <v>179</v>
      </c>
      <c r="H167" s="206">
        <v>20</v>
      </c>
      <c r="I167" s="207"/>
      <c r="J167" s="208">
        <f>ROUND(I167*H167,2)</f>
        <v>0</v>
      </c>
      <c r="K167" s="204" t="s">
        <v>147</v>
      </c>
      <c r="L167" s="38"/>
      <c r="M167" s="209" t="s">
        <v>1</v>
      </c>
      <c r="N167" s="210" t="s">
        <v>42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148</v>
      </c>
      <c r="AT167" s="213" t="s">
        <v>143</v>
      </c>
      <c r="AU167" s="213" t="s">
        <v>87</v>
      </c>
      <c r="AY167" s="16" t="s">
        <v>140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148</v>
      </c>
      <c r="BM167" s="213" t="s">
        <v>1107</v>
      </c>
    </row>
    <row r="168" spans="1:65" s="2" customFormat="1" ht="29.25">
      <c r="A168" s="33"/>
      <c r="B168" s="34"/>
      <c r="C168" s="35"/>
      <c r="D168" s="215" t="s">
        <v>150</v>
      </c>
      <c r="E168" s="35"/>
      <c r="F168" s="216" t="s">
        <v>1108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150</v>
      </c>
      <c r="AU168" s="16" t="s">
        <v>87</v>
      </c>
    </row>
    <row r="169" spans="1:65" s="2" customFormat="1" ht="21.75" customHeight="1">
      <c r="A169" s="33"/>
      <c r="B169" s="34"/>
      <c r="C169" s="231" t="s">
        <v>252</v>
      </c>
      <c r="D169" s="231" t="s">
        <v>296</v>
      </c>
      <c r="E169" s="232" t="s">
        <v>650</v>
      </c>
      <c r="F169" s="233" t="s">
        <v>651</v>
      </c>
      <c r="G169" s="234" t="s">
        <v>196</v>
      </c>
      <c r="H169" s="235">
        <v>7</v>
      </c>
      <c r="I169" s="236"/>
      <c r="J169" s="237">
        <f>ROUND(I169*H169,2)</f>
        <v>0</v>
      </c>
      <c r="K169" s="233" t="s">
        <v>147</v>
      </c>
      <c r="L169" s="238"/>
      <c r="M169" s="239" t="s">
        <v>1</v>
      </c>
      <c r="N169" s="240" t="s">
        <v>42</v>
      </c>
      <c r="O169" s="70"/>
      <c r="P169" s="211">
        <f>O169*H169</f>
        <v>0</v>
      </c>
      <c r="Q169" s="211">
        <v>0.32729999999999998</v>
      </c>
      <c r="R169" s="211">
        <f>Q169*H169</f>
        <v>2.2910999999999997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188</v>
      </c>
      <c r="AT169" s="213" t="s">
        <v>296</v>
      </c>
      <c r="AU169" s="213" t="s">
        <v>87</v>
      </c>
      <c r="AY169" s="16" t="s">
        <v>140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148</v>
      </c>
      <c r="BM169" s="213" t="s">
        <v>1109</v>
      </c>
    </row>
    <row r="170" spans="1:65" s="2" customFormat="1" ht="11.25">
      <c r="A170" s="33"/>
      <c r="B170" s="34"/>
      <c r="C170" s="35"/>
      <c r="D170" s="215" t="s">
        <v>150</v>
      </c>
      <c r="E170" s="35"/>
      <c r="F170" s="216" t="s">
        <v>651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150</v>
      </c>
      <c r="AU170" s="16" t="s">
        <v>87</v>
      </c>
    </row>
    <row r="171" spans="1:65" s="2" customFormat="1" ht="16.5" customHeight="1">
      <c r="A171" s="33"/>
      <c r="B171" s="34"/>
      <c r="C171" s="231" t="s">
        <v>258</v>
      </c>
      <c r="D171" s="231" t="s">
        <v>296</v>
      </c>
      <c r="E171" s="232" t="s">
        <v>653</v>
      </c>
      <c r="F171" s="233" t="s">
        <v>654</v>
      </c>
      <c r="G171" s="234" t="s">
        <v>196</v>
      </c>
      <c r="H171" s="235">
        <v>11</v>
      </c>
      <c r="I171" s="236"/>
      <c r="J171" s="237">
        <f>ROUND(I171*H171,2)</f>
        <v>0</v>
      </c>
      <c r="K171" s="233" t="s">
        <v>1</v>
      </c>
      <c r="L171" s="238"/>
      <c r="M171" s="239" t="s">
        <v>1</v>
      </c>
      <c r="N171" s="240" t="s">
        <v>42</v>
      </c>
      <c r="O171" s="70"/>
      <c r="P171" s="211">
        <f>O171*H171</f>
        <v>0</v>
      </c>
      <c r="Q171" s="211">
        <v>0.32729999999999998</v>
      </c>
      <c r="R171" s="211">
        <f>Q171*H171</f>
        <v>3.6002999999999998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188</v>
      </c>
      <c r="AT171" s="213" t="s">
        <v>296</v>
      </c>
      <c r="AU171" s="213" t="s">
        <v>87</v>
      </c>
      <c r="AY171" s="16" t="s">
        <v>140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148</v>
      </c>
      <c r="BM171" s="213" t="s">
        <v>1110</v>
      </c>
    </row>
    <row r="172" spans="1:65" s="2" customFormat="1" ht="11.25">
      <c r="A172" s="33"/>
      <c r="B172" s="34"/>
      <c r="C172" s="35"/>
      <c r="D172" s="215" t="s">
        <v>150</v>
      </c>
      <c r="E172" s="35"/>
      <c r="F172" s="216" t="s">
        <v>654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150</v>
      </c>
      <c r="AU172" s="16" t="s">
        <v>87</v>
      </c>
    </row>
    <row r="173" spans="1:65" s="2" customFormat="1" ht="21.75" customHeight="1">
      <c r="A173" s="33"/>
      <c r="B173" s="34"/>
      <c r="C173" s="231" t="s">
        <v>7</v>
      </c>
      <c r="D173" s="231" t="s">
        <v>296</v>
      </c>
      <c r="E173" s="232" t="s">
        <v>865</v>
      </c>
      <c r="F173" s="233" t="s">
        <v>866</v>
      </c>
      <c r="G173" s="234" t="s">
        <v>196</v>
      </c>
      <c r="H173" s="235">
        <v>1</v>
      </c>
      <c r="I173" s="236"/>
      <c r="J173" s="237">
        <f>ROUND(I173*H173,2)</f>
        <v>0</v>
      </c>
      <c r="K173" s="233" t="s">
        <v>147</v>
      </c>
      <c r="L173" s="238"/>
      <c r="M173" s="239" t="s">
        <v>1</v>
      </c>
      <c r="N173" s="240" t="s">
        <v>42</v>
      </c>
      <c r="O173" s="70"/>
      <c r="P173" s="211">
        <f>O173*H173</f>
        <v>0</v>
      </c>
      <c r="Q173" s="211">
        <v>2.343</v>
      </c>
      <c r="R173" s="211">
        <f>Q173*H173</f>
        <v>2.343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188</v>
      </c>
      <c r="AT173" s="213" t="s">
        <v>296</v>
      </c>
      <c r="AU173" s="213" t="s">
        <v>87</v>
      </c>
      <c r="AY173" s="16" t="s">
        <v>140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148</v>
      </c>
      <c r="BM173" s="213" t="s">
        <v>1111</v>
      </c>
    </row>
    <row r="174" spans="1:65" s="2" customFormat="1" ht="11.25">
      <c r="A174" s="33"/>
      <c r="B174" s="34"/>
      <c r="C174" s="35"/>
      <c r="D174" s="215" t="s">
        <v>150</v>
      </c>
      <c r="E174" s="35"/>
      <c r="F174" s="216" t="s">
        <v>866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150</v>
      </c>
      <c r="AU174" s="16" t="s">
        <v>87</v>
      </c>
    </row>
    <row r="175" spans="1:65" s="2" customFormat="1" ht="21.75" customHeight="1">
      <c r="A175" s="33"/>
      <c r="B175" s="34"/>
      <c r="C175" s="231" t="s">
        <v>267</v>
      </c>
      <c r="D175" s="231" t="s">
        <v>296</v>
      </c>
      <c r="E175" s="232" t="s">
        <v>330</v>
      </c>
      <c r="F175" s="233" t="s">
        <v>331</v>
      </c>
      <c r="G175" s="234" t="s">
        <v>312</v>
      </c>
      <c r="H175" s="235">
        <v>7.2</v>
      </c>
      <c r="I175" s="236"/>
      <c r="J175" s="237">
        <f>ROUND(I175*H175,2)</f>
        <v>0</v>
      </c>
      <c r="K175" s="233" t="s">
        <v>147</v>
      </c>
      <c r="L175" s="238"/>
      <c r="M175" s="239" t="s">
        <v>1</v>
      </c>
      <c r="N175" s="240" t="s">
        <v>42</v>
      </c>
      <c r="O175" s="70"/>
      <c r="P175" s="211">
        <f>O175*H175</f>
        <v>0</v>
      </c>
      <c r="Q175" s="211">
        <v>1</v>
      </c>
      <c r="R175" s="211">
        <f>Q175*H175</f>
        <v>7.2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188</v>
      </c>
      <c r="AT175" s="213" t="s">
        <v>296</v>
      </c>
      <c r="AU175" s="213" t="s">
        <v>87</v>
      </c>
      <c r="AY175" s="16" t="s">
        <v>140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148</v>
      </c>
      <c r="BM175" s="213" t="s">
        <v>1112</v>
      </c>
    </row>
    <row r="176" spans="1:65" s="2" customFormat="1" ht="11.25">
      <c r="A176" s="33"/>
      <c r="B176" s="34"/>
      <c r="C176" s="35"/>
      <c r="D176" s="215" t="s">
        <v>150</v>
      </c>
      <c r="E176" s="35"/>
      <c r="F176" s="216" t="s">
        <v>331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150</v>
      </c>
      <c r="AU176" s="16" t="s">
        <v>87</v>
      </c>
    </row>
    <row r="177" spans="1:65" s="2" customFormat="1" ht="21.75" customHeight="1">
      <c r="A177" s="33"/>
      <c r="B177" s="34"/>
      <c r="C177" s="231" t="s">
        <v>273</v>
      </c>
      <c r="D177" s="231" t="s">
        <v>296</v>
      </c>
      <c r="E177" s="232" t="s">
        <v>334</v>
      </c>
      <c r="F177" s="233" t="s">
        <v>335</v>
      </c>
      <c r="G177" s="234" t="s">
        <v>312</v>
      </c>
      <c r="H177" s="235">
        <v>7.2</v>
      </c>
      <c r="I177" s="236"/>
      <c r="J177" s="237">
        <f>ROUND(I177*H177,2)</f>
        <v>0</v>
      </c>
      <c r="K177" s="233" t="s">
        <v>147</v>
      </c>
      <c r="L177" s="238"/>
      <c r="M177" s="239" t="s">
        <v>1</v>
      </c>
      <c r="N177" s="240" t="s">
        <v>42</v>
      </c>
      <c r="O177" s="70"/>
      <c r="P177" s="211">
        <f>O177*H177</f>
        <v>0</v>
      </c>
      <c r="Q177" s="211">
        <v>1</v>
      </c>
      <c r="R177" s="211">
        <f>Q177*H177</f>
        <v>7.2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188</v>
      </c>
      <c r="AT177" s="213" t="s">
        <v>296</v>
      </c>
      <c r="AU177" s="213" t="s">
        <v>87</v>
      </c>
      <c r="AY177" s="16" t="s">
        <v>140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148</v>
      </c>
      <c r="BM177" s="213" t="s">
        <v>1113</v>
      </c>
    </row>
    <row r="178" spans="1:65" s="2" customFormat="1" ht="11.25">
      <c r="A178" s="33"/>
      <c r="B178" s="34"/>
      <c r="C178" s="35"/>
      <c r="D178" s="215" t="s">
        <v>150</v>
      </c>
      <c r="E178" s="35"/>
      <c r="F178" s="216" t="s">
        <v>335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150</v>
      </c>
      <c r="AU178" s="16" t="s">
        <v>87</v>
      </c>
    </row>
    <row r="179" spans="1:65" s="2" customFormat="1" ht="21.75" customHeight="1">
      <c r="A179" s="33"/>
      <c r="B179" s="34"/>
      <c r="C179" s="231" t="s">
        <v>279</v>
      </c>
      <c r="D179" s="231" t="s">
        <v>296</v>
      </c>
      <c r="E179" s="232" t="s">
        <v>338</v>
      </c>
      <c r="F179" s="233" t="s">
        <v>339</v>
      </c>
      <c r="G179" s="234" t="s">
        <v>312</v>
      </c>
      <c r="H179" s="235">
        <v>7.2</v>
      </c>
      <c r="I179" s="236"/>
      <c r="J179" s="237">
        <f>ROUND(I179*H179,2)</f>
        <v>0</v>
      </c>
      <c r="K179" s="233" t="s">
        <v>147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1</v>
      </c>
      <c r="R179" s="211">
        <f>Q179*H179</f>
        <v>7.2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188</v>
      </c>
      <c r="AT179" s="213" t="s">
        <v>296</v>
      </c>
      <c r="AU179" s="213" t="s">
        <v>87</v>
      </c>
      <c r="AY179" s="16" t="s">
        <v>140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148</v>
      </c>
      <c r="BM179" s="213" t="s">
        <v>1114</v>
      </c>
    </row>
    <row r="180" spans="1:65" s="2" customFormat="1" ht="11.25">
      <c r="A180" s="33"/>
      <c r="B180" s="34"/>
      <c r="C180" s="35"/>
      <c r="D180" s="215" t="s">
        <v>150</v>
      </c>
      <c r="E180" s="35"/>
      <c r="F180" s="216" t="s">
        <v>339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150</v>
      </c>
      <c r="AU180" s="16" t="s">
        <v>87</v>
      </c>
    </row>
    <row r="181" spans="1:65" s="2" customFormat="1" ht="21.75" customHeight="1">
      <c r="A181" s="33"/>
      <c r="B181" s="34"/>
      <c r="C181" s="231" t="s">
        <v>286</v>
      </c>
      <c r="D181" s="231" t="s">
        <v>296</v>
      </c>
      <c r="E181" s="232" t="s">
        <v>342</v>
      </c>
      <c r="F181" s="233" t="s">
        <v>343</v>
      </c>
      <c r="G181" s="234" t="s">
        <v>146</v>
      </c>
      <c r="H181" s="235">
        <v>10</v>
      </c>
      <c r="I181" s="236"/>
      <c r="J181" s="237">
        <f>ROUND(I181*H181,2)</f>
        <v>0</v>
      </c>
      <c r="K181" s="233" t="s">
        <v>147</v>
      </c>
      <c r="L181" s="238"/>
      <c r="M181" s="239" t="s">
        <v>1</v>
      </c>
      <c r="N181" s="240" t="s">
        <v>42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188</v>
      </c>
      <c r="AT181" s="213" t="s">
        <v>296</v>
      </c>
      <c r="AU181" s="213" t="s">
        <v>87</v>
      </c>
      <c r="AY181" s="16" t="s">
        <v>140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0</v>
      </c>
      <c r="BL181" s="16" t="s">
        <v>148</v>
      </c>
      <c r="BM181" s="213" t="s">
        <v>1115</v>
      </c>
    </row>
    <row r="182" spans="1:65" s="2" customFormat="1" ht="11.25">
      <c r="A182" s="33"/>
      <c r="B182" s="34"/>
      <c r="C182" s="35"/>
      <c r="D182" s="215" t="s">
        <v>150</v>
      </c>
      <c r="E182" s="35"/>
      <c r="F182" s="216" t="s">
        <v>343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150</v>
      </c>
      <c r="AU182" s="16" t="s">
        <v>87</v>
      </c>
    </row>
    <row r="183" spans="1:65" s="2" customFormat="1" ht="21.75" customHeight="1">
      <c r="A183" s="33"/>
      <c r="B183" s="34"/>
      <c r="C183" s="231" t="s">
        <v>291</v>
      </c>
      <c r="D183" s="231" t="s">
        <v>296</v>
      </c>
      <c r="E183" s="232" t="s">
        <v>310</v>
      </c>
      <c r="F183" s="233" t="s">
        <v>311</v>
      </c>
      <c r="G183" s="234" t="s">
        <v>312</v>
      </c>
      <c r="H183" s="235">
        <v>22.721</v>
      </c>
      <c r="I183" s="236"/>
      <c r="J183" s="237">
        <f>ROUND(I183*H183,2)</f>
        <v>0</v>
      </c>
      <c r="K183" s="233" t="s">
        <v>147</v>
      </c>
      <c r="L183" s="238"/>
      <c r="M183" s="239" t="s">
        <v>1</v>
      </c>
      <c r="N183" s="240" t="s">
        <v>42</v>
      </c>
      <c r="O183" s="70"/>
      <c r="P183" s="211">
        <f>O183*H183</f>
        <v>0</v>
      </c>
      <c r="Q183" s="211">
        <v>1</v>
      </c>
      <c r="R183" s="211">
        <f>Q183*H183</f>
        <v>22.721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188</v>
      </c>
      <c r="AT183" s="213" t="s">
        <v>296</v>
      </c>
      <c r="AU183" s="213" t="s">
        <v>87</v>
      </c>
      <c r="AY183" s="16" t="s">
        <v>140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85</v>
      </c>
      <c r="BK183" s="214">
        <f>ROUND(I183*H183,2)</f>
        <v>0</v>
      </c>
      <c r="BL183" s="16" t="s">
        <v>148</v>
      </c>
      <c r="BM183" s="213" t="s">
        <v>1116</v>
      </c>
    </row>
    <row r="184" spans="1:65" s="2" customFormat="1" ht="11.25">
      <c r="A184" s="33"/>
      <c r="B184" s="34"/>
      <c r="C184" s="35"/>
      <c r="D184" s="215" t="s">
        <v>150</v>
      </c>
      <c r="E184" s="35"/>
      <c r="F184" s="216" t="s">
        <v>311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150</v>
      </c>
      <c r="AU184" s="16" t="s">
        <v>87</v>
      </c>
    </row>
    <row r="185" spans="1:65" s="13" customFormat="1" ht="11.25">
      <c r="B185" s="219"/>
      <c r="C185" s="220"/>
      <c r="D185" s="215" t="s">
        <v>157</v>
      </c>
      <c r="E185" s="221" t="s">
        <v>1</v>
      </c>
      <c r="F185" s="222" t="s">
        <v>1117</v>
      </c>
      <c r="G185" s="220"/>
      <c r="H185" s="223">
        <v>22.721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157</v>
      </c>
      <c r="AU185" s="229" t="s">
        <v>87</v>
      </c>
      <c r="AV185" s="13" t="s">
        <v>87</v>
      </c>
      <c r="AW185" s="13" t="s">
        <v>34</v>
      </c>
      <c r="AX185" s="13" t="s">
        <v>85</v>
      </c>
      <c r="AY185" s="229" t="s">
        <v>140</v>
      </c>
    </row>
    <row r="186" spans="1:65" s="2" customFormat="1" ht="21.75" customHeight="1">
      <c r="A186" s="33"/>
      <c r="B186" s="34"/>
      <c r="C186" s="231" t="s">
        <v>295</v>
      </c>
      <c r="D186" s="231" t="s">
        <v>296</v>
      </c>
      <c r="E186" s="232" t="s">
        <v>316</v>
      </c>
      <c r="F186" s="233" t="s">
        <v>317</v>
      </c>
      <c r="G186" s="234" t="s">
        <v>312</v>
      </c>
      <c r="H186" s="235">
        <v>15.39</v>
      </c>
      <c r="I186" s="236"/>
      <c r="J186" s="237">
        <f>ROUND(I186*H186,2)</f>
        <v>0</v>
      </c>
      <c r="K186" s="233" t="s">
        <v>147</v>
      </c>
      <c r="L186" s="238"/>
      <c r="M186" s="239" t="s">
        <v>1</v>
      </c>
      <c r="N186" s="240" t="s">
        <v>42</v>
      </c>
      <c r="O186" s="70"/>
      <c r="P186" s="211">
        <f>O186*H186</f>
        <v>0</v>
      </c>
      <c r="Q186" s="211">
        <v>1</v>
      </c>
      <c r="R186" s="211">
        <f>Q186*H186</f>
        <v>15.39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188</v>
      </c>
      <c r="AT186" s="213" t="s">
        <v>296</v>
      </c>
      <c r="AU186" s="213" t="s">
        <v>87</v>
      </c>
      <c r="AY186" s="16" t="s">
        <v>140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85</v>
      </c>
      <c r="BK186" s="214">
        <f>ROUND(I186*H186,2)</f>
        <v>0</v>
      </c>
      <c r="BL186" s="16" t="s">
        <v>148</v>
      </c>
      <c r="BM186" s="213" t="s">
        <v>1118</v>
      </c>
    </row>
    <row r="187" spans="1:65" s="2" customFormat="1" ht="11.25">
      <c r="A187" s="33"/>
      <c r="B187" s="34"/>
      <c r="C187" s="35"/>
      <c r="D187" s="215" t="s">
        <v>150</v>
      </c>
      <c r="E187" s="35"/>
      <c r="F187" s="216" t="s">
        <v>317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150</v>
      </c>
      <c r="AU187" s="16" t="s">
        <v>87</v>
      </c>
    </row>
    <row r="188" spans="1:65" s="13" customFormat="1" ht="11.25">
      <c r="B188" s="219"/>
      <c r="C188" s="220"/>
      <c r="D188" s="215" t="s">
        <v>157</v>
      </c>
      <c r="E188" s="221" t="s">
        <v>1</v>
      </c>
      <c r="F188" s="222" t="s">
        <v>1119</v>
      </c>
      <c r="G188" s="220"/>
      <c r="H188" s="223">
        <v>15.39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157</v>
      </c>
      <c r="AU188" s="229" t="s">
        <v>87</v>
      </c>
      <c r="AV188" s="13" t="s">
        <v>87</v>
      </c>
      <c r="AW188" s="13" t="s">
        <v>34</v>
      </c>
      <c r="AX188" s="13" t="s">
        <v>85</v>
      </c>
      <c r="AY188" s="229" t="s">
        <v>140</v>
      </c>
    </row>
    <row r="189" spans="1:65" s="2" customFormat="1" ht="21.75" customHeight="1">
      <c r="A189" s="33"/>
      <c r="B189" s="34"/>
      <c r="C189" s="231" t="s">
        <v>301</v>
      </c>
      <c r="D189" s="231" t="s">
        <v>296</v>
      </c>
      <c r="E189" s="232" t="s">
        <v>321</v>
      </c>
      <c r="F189" s="233" t="s">
        <v>322</v>
      </c>
      <c r="G189" s="234" t="s">
        <v>179</v>
      </c>
      <c r="H189" s="235">
        <v>0.28799999999999998</v>
      </c>
      <c r="I189" s="236"/>
      <c r="J189" s="237">
        <f>ROUND(I189*H189,2)</f>
        <v>0</v>
      </c>
      <c r="K189" s="233" t="s">
        <v>147</v>
      </c>
      <c r="L189" s="238"/>
      <c r="M189" s="239" t="s">
        <v>1</v>
      </c>
      <c r="N189" s="240" t="s">
        <v>42</v>
      </c>
      <c r="O189" s="70"/>
      <c r="P189" s="211">
        <f>O189*H189</f>
        <v>0</v>
      </c>
      <c r="Q189" s="211">
        <v>2.4289999999999998</v>
      </c>
      <c r="R189" s="211">
        <f>Q189*H189</f>
        <v>0.69955199999999995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188</v>
      </c>
      <c r="AT189" s="213" t="s">
        <v>296</v>
      </c>
      <c r="AU189" s="213" t="s">
        <v>87</v>
      </c>
      <c r="AY189" s="16" t="s">
        <v>140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148</v>
      </c>
      <c r="BM189" s="213" t="s">
        <v>1120</v>
      </c>
    </row>
    <row r="190" spans="1:65" s="2" customFormat="1" ht="11.25">
      <c r="A190" s="33"/>
      <c r="B190" s="34"/>
      <c r="C190" s="35"/>
      <c r="D190" s="215" t="s">
        <v>150</v>
      </c>
      <c r="E190" s="35"/>
      <c r="F190" s="216" t="s">
        <v>322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150</v>
      </c>
      <c r="AU190" s="16" t="s">
        <v>87</v>
      </c>
    </row>
    <row r="191" spans="1:65" s="13" customFormat="1" ht="11.25">
      <c r="B191" s="219"/>
      <c r="C191" s="220"/>
      <c r="D191" s="215" t="s">
        <v>157</v>
      </c>
      <c r="E191" s="221" t="s">
        <v>1</v>
      </c>
      <c r="F191" s="222" t="s">
        <v>1121</v>
      </c>
      <c r="G191" s="220"/>
      <c r="H191" s="223">
        <v>0.28799999999999998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157</v>
      </c>
      <c r="AU191" s="229" t="s">
        <v>87</v>
      </c>
      <c r="AV191" s="13" t="s">
        <v>87</v>
      </c>
      <c r="AW191" s="13" t="s">
        <v>34</v>
      </c>
      <c r="AX191" s="13" t="s">
        <v>85</v>
      </c>
      <c r="AY191" s="229" t="s">
        <v>140</v>
      </c>
    </row>
    <row r="192" spans="1:65" s="2" customFormat="1" ht="21.75" customHeight="1">
      <c r="A192" s="33"/>
      <c r="B192" s="34"/>
      <c r="C192" s="231" t="s">
        <v>305</v>
      </c>
      <c r="D192" s="231" t="s">
        <v>296</v>
      </c>
      <c r="E192" s="232" t="s">
        <v>886</v>
      </c>
      <c r="F192" s="233" t="s">
        <v>887</v>
      </c>
      <c r="G192" s="234" t="s">
        <v>196</v>
      </c>
      <c r="H192" s="235">
        <v>8</v>
      </c>
      <c r="I192" s="236"/>
      <c r="J192" s="237">
        <f>ROUND(I192*H192,2)</f>
        <v>0</v>
      </c>
      <c r="K192" s="233" t="s">
        <v>147</v>
      </c>
      <c r="L192" s="238"/>
      <c r="M192" s="239" t="s">
        <v>1</v>
      </c>
      <c r="N192" s="240" t="s">
        <v>42</v>
      </c>
      <c r="O192" s="70"/>
      <c r="P192" s="211">
        <f>O192*H192</f>
        <v>0</v>
      </c>
      <c r="Q192" s="211">
        <v>1.796E-2</v>
      </c>
      <c r="R192" s="211">
        <f>Q192*H192</f>
        <v>0.14368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188</v>
      </c>
      <c r="AT192" s="213" t="s">
        <v>296</v>
      </c>
      <c r="AU192" s="213" t="s">
        <v>87</v>
      </c>
      <c r="AY192" s="16" t="s">
        <v>140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148</v>
      </c>
      <c r="BM192" s="213" t="s">
        <v>1122</v>
      </c>
    </row>
    <row r="193" spans="1:65" s="2" customFormat="1" ht="11.25">
      <c r="A193" s="33"/>
      <c r="B193" s="34"/>
      <c r="C193" s="35"/>
      <c r="D193" s="215" t="s">
        <v>150</v>
      </c>
      <c r="E193" s="35"/>
      <c r="F193" s="216" t="s">
        <v>887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150</v>
      </c>
      <c r="AU193" s="16" t="s">
        <v>87</v>
      </c>
    </row>
    <row r="194" spans="1:65" s="2" customFormat="1" ht="21.75" customHeight="1">
      <c r="A194" s="33"/>
      <c r="B194" s="34"/>
      <c r="C194" s="231" t="s">
        <v>309</v>
      </c>
      <c r="D194" s="231" t="s">
        <v>296</v>
      </c>
      <c r="E194" s="232" t="s">
        <v>889</v>
      </c>
      <c r="F194" s="233" t="s">
        <v>890</v>
      </c>
      <c r="G194" s="234" t="s">
        <v>196</v>
      </c>
      <c r="H194" s="235">
        <v>16</v>
      </c>
      <c r="I194" s="236"/>
      <c r="J194" s="237">
        <f>ROUND(I194*H194,2)</f>
        <v>0</v>
      </c>
      <c r="K194" s="233" t="s">
        <v>147</v>
      </c>
      <c r="L194" s="238"/>
      <c r="M194" s="239" t="s">
        <v>1</v>
      </c>
      <c r="N194" s="240" t="s">
        <v>42</v>
      </c>
      <c r="O194" s="70"/>
      <c r="P194" s="211">
        <f>O194*H194</f>
        <v>0</v>
      </c>
      <c r="Q194" s="211">
        <v>5.9999999999999995E-4</v>
      </c>
      <c r="R194" s="211">
        <f>Q194*H194</f>
        <v>9.5999999999999992E-3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188</v>
      </c>
      <c r="AT194" s="213" t="s">
        <v>296</v>
      </c>
      <c r="AU194" s="213" t="s">
        <v>87</v>
      </c>
      <c r="AY194" s="16" t="s">
        <v>140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148</v>
      </c>
      <c r="BM194" s="213" t="s">
        <v>1123</v>
      </c>
    </row>
    <row r="195" spans="1:65" s="2" customFormat="1" ht="11.25">
      <c r="A195" s="33"/>
      <c r="B195" s="34"/>
      <c r="C195" s="35"/>
      <c r="D195" s="215" t="s">
        <v>150</v>
      </c>
      <c r="E195" s="35"/>
      <c r="F195" s="216" t="s">
        <v>890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150</v>
      </c>
      <c r="AU195" s="16" t="s">
        <v>87</v>
      </c>
    </row>
    <row r="196" spans="1:65" s="2" customFormat="1" ht="21.75" customHeight="1">
      <c r="A196" s="33"/>
      <c r="B196" s="34"/>
      <c r="C196" s="231" t="s">
        <v>315</v>
      </c>
      <c r="D196" s="231" t="s">
        <v>296</v>
      </c>
      <c r="E196" s="232" t="s">
        <v>892</v>
      </c>
      <c r="F196" s="233" t="s">
        <v>893</v>
      </c>
      <c r="G196" s="234" t="s">
        <v>196</v>
      </c>
      <c r="H196" s="235">
        <v>16</v>
      </c>
      <c r="I196" s="236"/>
      <c r="J196" s="237">
        <f>ROUND(I196*H196,2)</f>
        <v>0</v>
      </c>
      <c r="K196" s="233" t="s">
        <v>147</v>
      </c>
      <c r="L196" s="238"/>
      <c r="M196" s="239" t="s">
        <v>1</v>
      </c>
      <c r="N196" s="240" t="s">
        <v>42</v>
      </c>
      <c r="O196" s="70"/>
      <c r="P196" s="211">
        <f>O196*H196</f>
        <v>0</v>
      </c>
      <c r="Q196" s="211">
        <v>1.2E-4</v>
      </c>
      <c r="R196" s="211">
        <f>Q196*H196</f>
        <v>1.92E-3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188</v>
      </c>
      <c r="AT196" s="213" t="s">
        <v>296</v>
      </c>
      <c r="AU196" s="213" t="s">
        <v>87</v>
      </c>
      <c r="AY196" s="16" t="s">
        <v>140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148</v>
      </c>
      <c r="BM196" s="213" t="s">
        <v>1124</v>
      </c>
    </row>
    <row r="197" spans="1:65" s="2" customFormat="1" ht="11.25">
      <c r="A197" s="33"/>
      <c r="B197" s="34"/>
      <c r="C197" s="35"/>
      <c r="D197" s="215" t="s">
        <v>150</v>
      </c>
      <c r="E197" s="35"/>
      <c r="F197" s="216" t="s">
        <v>893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150</v>
      </c>
      <c r="AU197" s="16" t="s">
        <v>87</v>
      </c>
    </row>
    <row r="198" spans="1:65" s="2" customFormat="1" ht="21.75" customHeight="1">
      <c r="A198" s="33"/>
      <c r="B198" s="34"/>
      <c r="C198" s="231" t="s">
        <v>320</v>
      </c>
      <c r="D198" s="231" t="s">
        <v>296</v>
      </c>
      <c r="E198" s="232" t="s">
        <v>895</v>
      </c>
      <c r="F198" s="233" t="s">
        <v>896</v>
      </c>
      <c r="G198" s="234" t="s">
        <v>196</v>
      </c>
      <c r="H198" s="235">
        <v>16</v>
      </c>
      <c r="I198" s="236"/>
      <c r="J198" s="237">
        <f>ROUND(I198*H198,2)</f>
        <v>0</v>
      </c>
      <c r="K198" s="233" t="s">
        <v>147</v>
      </c>
      <c r="L198" s="238"/>
      <c r="M198" s="239" t="s">
        <v>1</v>
      </c>
      <c r="N198" s="240" t="s">
        <v>42</v>
      </c>
      <c r="O198" s="70"/>
      <c r="P198" s="211">
        <f>O198*H198</f>
        <v>0</v>
      </c>
      <c r="Q198" s="211">
        <v>9.0000000000000006E-5</v>
      </c>
      <c r="R198" s="211">
        <f>Q198*H198</f>
        <v>1.4400000000000001E-3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188</v>
      </c>
      <c r="AT198" s="213" t="s">
        <v>296</v>
      </c>
      <c r="AU198" s="213" t="s">
        <v>87</v>
      </c>
      <c r="AY198" s="16" t="s">
        <v>140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85</v>
      </c>
      <c r="BK198" s="214">
        <f>ROUND(I198*H198,2)</f>
        <v>0</v>
      </c>
      <c r="BL198" s="16" t="s">
        <v>148</v>
      </c>
      <c r="BM198" s="213" t="s">
        <v>1125</v>
      </c>
    </row>
    <row r="199" spans="1:65" s="2" customFormat="1" ht="11.25">
      <c r="A199" s="33"/>
      <c r="B199" s="34"/>
      <c r="C199" s="35"/>
      <c r="D199" s="215" t="s">
        <v>150</v>
      </c>
      <c r="E199" s="35"/>
      <c r="F199" s="216" t="s">
        <v>896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150</v>
      </c>
      <c r="AU199" s="16" t="s">
        <v>87</v>
      </c>
    </row>
    <row r="200" spans="1:65" s="2" customFormat="1" ht="21.75" customHeight="1">
      <c r="A200" s="33"/>
      <c r="B200" s="34"/>
      <c r="C200" s="231" t="s">
        <v>325</v>
      </c>
      <c r="D200" s="231" t="s">
        <v>296</v>
      </c>
      <c r="E200" s="232" t="s">
        <v>1126</v>
      </c>
      <c r="F200" s="233" t="s">
        <v>1127</v>
      </c>
      <c r="G200" s="234" t="s">
        <v>154</v>
      </c>
      <c r="H200" s="235">
        <v>59.85</v>
      </c>
      <c r="I200" s="236"/>
      <c r="J200" s="237">
        <f>ROUND(I200*H200,2)</f>
        <v>0</v>
      </c>
      <c r="K200" s="233" t="s">
        <v>147</v>
      </c>
      <c r="L200" s="238"/>
      <c r="M200" s="239" t="s">
        <v>1</v>
      </c>
      <c r="N200" s="240" t="s">
        <v>42</v>
      </c>
      <c r="O200" s="70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188</v>
      </c>
      <c r="AT200" s="213" t="s">
        <v>296</v>
      </c>
      <c r="AU200" s="213" t="s">
        <v>87</v>
      </c>
      <c r="AY200" s="16" t="s">
        <v>140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148</v>
      </c>
      <c r="BM200" s="213" t="s">
        <v>1128</v>
      </c>
    </row>
    <row r="201" spans="1:65" s="2" customFormat="1" ht="11.25">
      <c r="A201" s="33"/>
      <c r="B201" s="34"/>
      <c r="C201" s="35"/>
      <c r="D201" s="215" t="s">
        <v>150</v>
      </c>
      <c r="E201" s="35"/>
      <c r="F201" s="216" t="s">
        <v>1127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150</v>
      </c>
      <c r="AU201" s="16" t="s">
        <v>87</v>
      </c>
    </row>
    <row r="202" spans="1:65" s="13" customFormat="1" ht="11.25">
      <c r="B202" s="219"/>
      <c r="C202" s="220"/>
      <c r="D202" s="215" t="s">
        <v>157</v>
      </c>
      <c r="E202" s="221" t="s">
        <v>1</v>
      </c>
      <c r="F202" s="222" t="s">
        <v>1129</v>
      </c>
      <c r="G202" s="220"/>
      <c r="H202" s="223">
        <v>59.85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157</v>
      </c>
      <c r="AU202" s="229" t="s">
        <v>87</v>
      </c>
      <c r="AV202" s="13" t="s">
        <v>87</v>
      </c>
      <c r="AW202" s="13" t="s">
        <v>34</v>
      </c>
      <c r="AX202" s="13" t="s">
        <v>85</v>
      </c>
      <c r="AY202" s="229" t="s">
        <v>140</v>
      </c>
    </row>
    <row r="203" spans="1:65" s="12" customFormat="1" ht="25.9" customHeight="1">
      <c r="B203" s="186"/>
      <c r="C203" s="187"/>
      <c r="D203" s="188" t="s">
        <v>76</v>
      </c>
      <c r="E203" s="189" t="s">
        <v>356</v>
      </c>
      <c r="F203" s="189" t="s">
        <v>357</v>
      </c>
      <c r="G203" s="187"/>
      <c r="H203" s="187"/>
      <c r="I203" s="190"/>
      <c r="J203" s="191">
        <f>BK203</f>
        <v>0</v>
      </c>
      <c r="K203" s="187"/>
      <c r="L203" s="192"/>
      <c r="M203" s="193"/>
      <c r="N203" s="194"/>
      <c r="O203" s="194"/>
      <c r="P203" s="195">
        <f>SUM(P204:P234)</f>
        <v>0</v>
      </c>
      <c r="Q203" s="194"/>
      <c r="R203" s="195">
        <f>SUM(R204:R234)</f>
        <v>0</v>
      </c>
      <c r="S203" s="194"/>
      <c r="T203" s="196">
        <f>SUM(T204:T234)</f>
        <v>0</v>
      </c>
      <c r="AR203" s="197" t="s">
        <v>148</v>
      </c>
      <c r="AT203" s="198" t="s">
        <v>76</v>
      </c>
      <c r="AU203" s="198" t="s">
        <v>77</v>
      </c>
      <c r="AY203" s="197" t="s">
        <v>140</v>
      </c>
      <c r="BK203" s="199">
        <f>SUM(BK204:BK234)</f>
        <v>0</v>
      </c>
    </row>
    <row r="204" spans="1:65" s="2" customFormat="1" ht="33" customHeight="1">
      <c r="A204" s="33"/>
      <c r="B204" s="34"/>
      <c r="C204" s="202" t="s">
        <v>329</v>
      </c>
      <c r="D204" s="202" t="s">
        <v>143</v>
      </c>
      <c r="E204" s="203" t="s">
        <v>1130</v>
      </c>
      <c r="F204" s="204" t="s">
        <v>1131</v>
      </c>
      <c r="G204" s="205" t="s">
        <v>312</v>
      </c>
      <c r="H204" s="206">
        <v>3.29</v>
      </c>
      <c r="I204" s="207"/>
      <c r="J204" s="208">
        <f>ROUND(I204*H204,2)</f>
        <v>0</v>
      </c>
      <c r="K204" s="204" t="s">
        <v>147</v>
      </c>
      <c r="L204" s="38"/>
      <c r="M204" s="209" t="s">
        <v>1</v>
      </c>
      <c r="N204" s="210" t="s">
        <v>42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361</v>
      </c>
      <c r="AT204" s="213" t="s">
        <v>143</v>
      </c>
      <c r="AU204" s="213" t="s">
        <v>85</v>
      </c>
      <c r="AY204" s="16" t="s">
        <v>140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361</v>
      </c>
      <c r="BM204" s="213" t="s">
        <v>1132</v>
      </c>
    </row>
    <row r="205" spans="1:65" s="2" customFormat="1" ht="68.25">
      <c r="A205" s="33"/>
      <c r="B205" s="34"/>
      <c r="C205" s="35"/>
      <c r="D205" s="215" t="s">
        <v>150</v>
      </c>
      <c r="E205" s="35"/>
      <c r="F205" s="216" t="s">
        <v>1133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150</v>
      </c>
      <c r="AU205" s="16" t="s">
        <v>85</v>
      </c>
    </row>
    <row r="206" spans="1:65" s="2" customFormat="1" ht="19.5">
      <c r="A206" s="33"/>
      <c r="B206" s="34"/>
      <c r="C206" s="35"/>
      <c r="D206" s="215" t="s">
        <v>199</v>
      </c>
      <c r="E206" s="35"/>
      <c r="F206" s="230" t="s">
        <v>364</v>
      </c>
      <c r="G206" s="35"/>
      <c r="H206" s="35"/>
      <c r="I206" s="114"/>
      <c r="J206" s="35"/>
      <c r="K206" s="35"/>
      <c r="L206" s="38"/>
      <c r="M206" s="217"/>
      <c r="N206" s="21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199</v>
      </c>
      <c r="AU206" s="16" t="s">
        <v>85</v>
      </c>
    </row>
    <row r="207" spans="1:65" s="13" customFormat="1" ht="11.25">
      <c r="B207" s="219"/>
      <c r="C207" s="220"/>
      <c r="D207" s="215" t="s">
        <v>157</v>
      </c>
      <c r="E207" s="221" t="s">
        <v>1</v>
      </c>
      <c r="F207" s="222" t="s">
        <v>1134</v>
      </c>
      <c r="G207" s="220"/>
      <c r="H207" s="223">
        <v>3.29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157</v>
      </c>
      <c r="AU207" s="229" t="s">
        <v>85</v>
      </c>
      <c r="AV207" s="13" t="s">
        <v>87</v>
      </c>
      <c r="AW207" s="13" t="s">
        <v>34</v>
      </c>
      <c r="AX207" s="13" t="s">
        <v>85</v>
      </c>
      <c r="AY207" s="229" t="s">
        <v>140</v>
      </c>
    </row>
    <row r="208" spans="1:65" s="2" customFormat="1" ht="21.75" customHeight="1">
      <c r="A208" s="33"/>
      <c r="B208" s="34"/>
      <c r="C208" s="202" t="s">
        <v>333</v>
      </c>
      <c r="D208" s="202" t="s">
        <v>143</v>
      </c>
      <c r="E208" s="203" t="s">
        <v>367</v>
      </c>
      <c r="F208" s="204" t="s">
        <v>368</v>
      </c>
      <c r="G208" s="205" t="s">
        <v>312</v>
      </c>
      <c r="H208" s="206">
        <v>6.0000000000000001E-3</v>
      </c>
      <c r="I208" s="207"/>
      <c r="J208" s="208">
        <f>ROUND(I208*H208,2)</f>
        <v>0</v>
      </c>
      <c r="K208" s="204" t="s">
        <v>147</v>
      </c>
      <c r="L208" s="38"/>
      <c r="M208" s="209" t="s">
        <v>1</v>
      </c>
      <c r="N208" s="210" t="s">
        <v>42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361</v>
      </c>
      <c r="AT208" s="213" t="s">
        <v>143</v>
      </c>
      <c r="AU208" s="213" t="s">
        <v>85</v>
      </c>
      <c r="AY208" s="16" t="s">
        <v>140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361</v>
      </c>
      <c r="BM208" s="213" t="s">
        <v>1135</v>
      </c>
    </row>
    <row r="209" spans="1:65" s="2" customFormat="1" ht="29.25">
      <c r="A209" s="33"/>
      <c r="B209" s="34"/>
      <c r="C209" s="35"/>
      <c r="D209" s="215" t="s">
        <v>150</v>
      </c>
      <c r="E209" s="35"/>
      <c r="F209" s="216" t="s">
        <v>370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150</v>
      </c>
      <c r="AU209" s="16" t="s">
        <v>85</v>
      </c>
    </row>
    <row r="210" spans="1:65" s="2" customFormat="1" ht="21.75" customHeight="1">
      <c r="A210" s="33"/>
      <c r="B210" s="34"/>
      <c r="C210" s="202" t="s">
        <v>337</v>
      </c>
      <c r="D210" s="202" t="s">
        <v>143</v>
      </c>
      <c r="E210" s="203" t="s">
        <v>372</v>
      </c>
      <c r="F210" s="204" t="s">
        <v>373</v>
      </c>
      <c r="G210" s="205" t="s">
        <v>312</v>
      </c>
      <c r="H210" s="206">
        <v>61.07</v>
      </c>
      <c r="I210" s="207"/>
      <c r="J210" s="208">
        <f>ROUND(I210*H210,2)</f>
        <v>0</v>
      </c>
      <c r="K210" s="204" t="s">
        <v>147</v>
      </c>
      <c r="L210" s="38"/>
      <c r="M210" s="209" t="s">
        <v>1</v>
      </c>
      <c r="N210" s="210" t="s">
        <v>42</v>
      </c>
      <c r="O210" s="70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361</v>
      </c>
      <c r="AT210" s="213" t="s">
        <v>143</v>
      </c>
      <c r="AU210" s="213" t="s">
        <v>85</v>
      </c>
      <c r="AY210" s="16" t="s">
        <v>140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85</v>
      </c>
      <c r="BK210" s="214">
        <f>ROUND(I210*H210,2)</f>
        <v>0</v>
      </c>
      <c r="BL210" s="16" t="s">
        <v>361</v>
      </c>
      <c r="BM210" s="213" t="s">
        <v>1136</v>
      </c>
    </row>
    <row r="211" spans="1:65" s="2" customFormat="1" ht="29.25">
      <c r="A211" s="33"/>
      <c r="B211" s="34"/>
      <c r="C211" s="35"/>
      <c r="D211" s="215" t="s">
        <v>150</v>
      </c>
      <c r="E211" s="35"/>
      <c r="F211" s="216" t="s">
        <v>375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150</v>
      </c>
      <c r="AU211" s="16" t="s">
        <v>85</v>
      </c>
    </row>
    <row r="212" spans="1:65" s="13" customFormat="1" ht="11.25">
      <c r="B212" s="219"/>
      <c r="C212" s="220"/>
      <c r="D212" s="215" t="s">
        <v>157</v>
      </c>
      <c r="E212" s="221" t="s">
        <v>1</v>
      </c>
      <c r="F212" s="222" t="s">
        <v>1137</v>
      </c>
      <c r="G212" s="220"/>
      <c r="H212" s="223">
        <v>26.87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157</v>
      </c>
      <c r="AU212" s="229" t="s">
        <v>85</v>
      </c>
      <c r="AV212" s="13" t="s">
        <v>87</v>
      </c>
      <c r="AW212" s="13" t="s">
        <v>34</v>
      </c>
      <c r="AX212" s="13" t="s">
        <v>77</v>
      </c>
      <c r="AY212" s="229" t="s">
        <v>140</v>
      </c>
    </row>
    <row r="213" spans="1:65" s="13" customFormat="1" ht="11.25">
      <c r="B213" s="219"/>
      <c r="C213" s="220"/>
      <c r="D213" s="215" t="s">
        <v>157</v>
      </c>
      <c r="E213" s="221" t="s">
        <v>1</v>
      </c>
      <c r="F213" s="222" t="s">
        <v>1138</v>
      </c>
      <c r="G213" s="220"/>
      <c r="H213" s="223">
        <v>34.200000000000003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157</v>
      </c>
      <c r="AU213" s="229" t="s">
        <v>85</v>
      </c>
      <c r="AV213" s="13" t="s">
        <v>87</v>
      </c>
      <c r="AW213" s="13" t="s">
        <v>34</v>
      </c>
      <c r="AX213" s="13" t="s">
        <v>77</v>
      </c>
      <c r="AY213" s="229" t="s">
        <v>140</v>
      </c>
    </row>
    <row r="214" spans="1:65" s="14" customFormat="1" ht="11.25">
      <c r="B214" s="241"/>
      <c r="C214" s="242"/>
      <c r="D214" s="215" t="s">
        <v>157</v>
      </c>
      <c r="E214" s="243" t="s">
        <v>1</v>
      </c>
      <c r="F214" s="244" t="s">
        <v>379</v>
      </c>
      <c r="G214" s="242"/>
      <c r="H214" s="245">
        <v>61.07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AT214" s="251" t="s">
        <v>157</v>
      </c>
      <c r="AU214" s="251" t="s">
        <v>85</v>
      </c>
      <c r="AV214" s="14" t="s">
        <v>148</v>
      </c>
      <c r="AW214" s="14" t="s">
        <v>34</v>
      </c>
      <c r="AX214" s="14" t="s">
        <v>85</v>
      </c>
      <c r="AY214" s="251" t="s">
        <v>140</v>
      </c>
    </row>
    <row r="215" spans="1:65" s="2" customFormat="1" ht="21.75" customHeight="1">
      <c r="A215" s="33"/>
      <c r="B215" s="34"/>
      <c r="C215" s="202" t="s">
        <v>341</v>
      </c>
      <c r="D215" s="202" t="s">
        <v>143</v>
      </c>
      <c r="E215" s="203" t="s">
        <v>541</v>
      </c>
      <c r="F215" s="204" t="s">
        <v>542</v>
      </c>
      <c r="G215" s="205" t="s">
        <v>312</v>
      </c>
      <c r="H215" s="206">
        <v>61.076000000000001</v>
      </c>
      <c r="I215" s="207"/>
      <c r="J215" s="208">
        <f>ROUND(I215*H215,2)</f>
        <v>0</v>
      </c>
      <c r="K215" s="204" t="s">
        <v>147</v>
      </c>
      <c r="L215" s="38"/>
      <c r="M215" s="209" t="s">
        <v>1</v>
      </c>
      <c r="N215" s="210" t="s">
        <v>42</v>
      </c>
      <c r="O215" s="70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361</v>
      </c>
      <c r="AT215" s="213" t="s">
        <v>143</v>
      </c>
      <c r="AU215" s="213" t="s">
        <v>85</v>
      </c>
      <c r="AY215" s="16" t="s">
        <v>140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85</v>
      </c>
      <c r="BK215" s="214">
        <f>ROUND(I215*H215,2)</f>
        <v>0</v>
      </c>
      <c r="BL215" s="16" t="s">
        <v>361</v>
      </c>
      <c r="BM215" s="213" t="s">
        <v>1139</v>
      </c>
    </row>
    <row r="216" spans="1:65" s="2" customFormat="1" ht="68.25">
      <c r="A216" s="33"/>
      <c r="B216" s="34"/>
      <c r="C216" s="35"/>
      <c r="D216" s="215" t="s">
        <v>150</v>
      </c>
      <c r="E216" s="35"/>
      <c r="F216" s="216" t="s">
        <v>544</v>
      </c>
      <c r="G216" s="35"/>
      <c r="H216" s="35"/>
      <c r="I216" s="114"/>
      <c r="J216" s="35"/>
      <c r="K216" s="35"/>
      <c r="L216" s="38"/>
      <c r="M216" s="217"/>
      <c r="N216" s="218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150</v>
      </c>
      <c r="AU216" s="16" t="s">
        <v>85</v>
      </c>
    </row>
    <row r="217" spans="1:65" s="2" customFormat="1" ht="19.5">
      <c r="A217" s="33"/>
      <c r="B217" s="34"/>
      <c r="C217" s="35"/>
      <c r="D217" s="215" t="s">
        <v>199</v>
      </c>
      <c r="E217" s="35"/>
      <c r="F217" s="230" t="s">
        <v>364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199</v>
      </c>
      <c r="AU217" s="16" t="s">
        <v>85</v>
      </c>
    </row>
    <row r="218" spans="1:65" s="13" customFormat="1" ht="11.25">
      <c r="B218" s="219"/>
      <c r="C218" s="220"/>
      <c r="D218" s="215" t="s">
        <v>157</v>
      </c>
      <c r="E218" s="221" t="s">
        <v>1</v>
      </c>
      <c r="F218" s="222" t="s">
        <v>1140</v>
      </c>
      <c r="G218" s="220"/>
      <c r="H218" s="223">
        <v>61.076000000000001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157</v>
      </c>
      <c r="AU218" s="229" t="s">
        <v>85</v>
      </c>
      <c r="AV218" s="13" t="s">
        <v>87</v>
      </c>
      <c r="AW218" s="13" t="s">
        <v>34</v>
      </c>
      <c r="AX218" s="13" t="s">
        <v>85</v>
      </c>
      <c r="AY218" s="229" t="s">
        <v>140</v>
      </c>
    </row>
    <row r="219" spans="1:65" s="2" customFormat="1" ht="21.75" customHeight="1">
      <c r="A219" s="33"/>
      <c r="B219" s="34"/>
      <c r="C219" s="202" t="s">
        <v>345</v>
      </c>
      <c r="D219" s="202" t="s">
        <v>143</v>
      </c>
      <c r="E219" s="203" t="s">
        <v>913</v>
      </c>
      <c r="F219" s="204" t="s">
        <v>914</v>
      </c>
      <c r="G219" s="205" t="s">
        <v>312</v>
      </c>
      <c r="H219" s="206">
        <v>5.891</v>
      </c>
      <c r="I219" s="207"/>
      <c r="J219" s="208">
        <f>ROUND(I219*H219,2)</f>
        <v>0</v>
      </c>
      <c r="K219" s="204" t="s">
        <v>147</v>
      </c>
      <c r="L219" s="38"/>
      <c r="M219" s="209" t="s">
        <v>1</v>
      </c>
      <c r="N219" s="210" t="s">
        <v>42</v>
      </c>
      <c r="O219" s="70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361</v>
      </c>
      <c r="AT219" s="213" t="s">
        <v>143</v>
      </c>
      <c r="AU219" s="213" t="s">
        <v>85</v>
      </c>
      <c r="AY219" s="16" t="s">
        <v>140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85</v>
      </c>
      <c r="BK219" s="214">
        <f>ROUND(I219*H219,2)</f>
        <v>0</v>
      </c>
      <c r="BL219" s="16" t="s">
        <v>361</v>
      </c>
      <c r="BM219" s="213" t="s">
        <v>1141</v>
      </c>
    </row>
    <row r="220" spans="1:65" s="2" customFormat="1" ht="68.25">
      <c r="A220" s="33"/>
      <c r="B220" s="34"/>
      <c r="C220" s="35"/>
      <c r="D220" s="215" t="s">
        <v>150</v>
      </c>
      <c r="E220" s="35"/>
      <c r="F220" s="216" t="s">
        <v>916</v>
      </c>
      <c r="G220" s="35"/>
      <c r="H220" s="35"/>
      <c r="I220" s="114"/>
      <c r="J220" s="35"/>
      <c r="K220" s="35"/>
      <c r="L220" s="38"/>
      <c r="M220" s="217"/>
      <c r="N220" s="21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150</v>
      </c>
      <c r="AU220" s="16" t="s">
        <v>85</v>
      </c>
    </row>
    <row r="221" spans="1:65" s="13" customFormat="1" ht="11.25">
      <c r="B221" s="219"/>
      <c r="C221" s="220"/>
      <c r="D221" s="215" t="s">
        <v>157</v>
      </c>
      <c r="E221" s="221" t="s">
        <v>1</v>
      </c>
      <c r="F221" s="222" t="s">
        <v>1142</v>
      </c>
      <c r="G221" s="220"/>
      <c r="H221" s="223">
        <v>5.891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157</v>
      </c>
      <c r="AU221" s="229" t="s">
        <v>85</v>
      </c>
      <c r="AV221" s="13" t="s">
        <v>87</v>
      </c>
      <c r="AW221" s="13" t="s">
        <v>34</v>
      </c>
      <c r="AX221" s="13" t="s">
        <v>85</v>
      </c>
      <c r="AY221" s="229" t="s">
        <v>140</v>
      </c>
    </row>
    <row r="222" spans="1:65" s="2" customFormat="1" ht="21.75" customHeight="1">
      <c r="A222" s="33"/>
      <c r="B222" s="34"/>
      <c r="C222" s="202" t="s">
        <v>349</v>
      </c>
      <c r="D222" s="202" t="s">
        <v>143</v>
      </c>
      <c r="E222" s="203" t="s">
        <v>913</v>
      </c>
      <c r="F222" s="204" t="s">
        <v>914</v>
      </c>
      <c r="G222" s="205" t="s">
        <v>312</v>
      </c>
      <c r="H222" s="206">
        <v>2.343</v>
      </c>
      <c r="I222" s="207"/>
      <c r="J222" s="208">
        <f>ROUND(I222*H222,2)</f>
        <v>0</v>
      </c>
      <c r="K222" s="204" t="s">
        <v>147</v>
      </c>
      <c r="L222" s="38"/>
      <c r="M222" s="209" t="s">
        <v>1</v>
      </c>
      <c r="N222" s="210" t="s">
        <v>42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148</v>
      </c>
      <c r="AT222" s="213" t="s">
        <v>143</v>
      </c>
      <c r="AU222" s="213" t="s">
        <v>85</v>
      </c>
      <c r="AY222" s="16" t="s">
        <v>140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85</v>
      </c>
      <c r="BK222" s="214">
        <f>ROUND(I222*H222,2)</f>
        <v>0</v>
      </c>
      <c r="BL222" s="16" t="s">
        <v>148</v>
      </c>
      <c r="BM222" s="213" t="s">
        <v>1143</v>
      </c>
    </row>
    <row r="223" spans="1:65" s="2" customFormat="1" ht="68.25">
      <c r="A223" s="33"/>
      <c r="B223" s="34"/>
      <c r="C223" s="35"/>
      <c r="D223" s="215" t="s">
        <v>150</v>
      </c>
      <c r="E223" s="35"/>
      <c r="F223" s="216" t="s">
        <v>916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150</v>
      </c>
      <c r="AU223" s="16" t="s">
        <v>85</v>
      </c>
    </row>
    <row r="224" spans="1:65" s="13" customFormat="1" ht="11.25">
      <c r="B224" s="219"/>
      <c r="C224" s="220"/>
      <c r="D224" s="215" t="s">
        <v>157</v>
      </c>
      <c r="E224" s="221" t="s">
        <v>1</v>
      </c>
      <c r="F224" s="222" t="s">
        <v>919</v>
      </c>
      <c r="G224" s="220"/>
      <c r="H224" s="223">
        <v>2.343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157</v>
      </c>
      <c r="AU224" s="229" t="s">
        <v>85</v>
      </c>
      <c r="AV224" s="13" t="s">
        <v>87</v>
      </c>
      <c r="AW224" s="13" t="s">
        <v>34</v>
      </c>
      <c r="AX224" s="13" t="s">
        <v>85</v>
      </c>
      <c r="AY224" s="229" t="s">
        <v>140</v>
      </c>
    </row>
    <row r="225" spans="1:65" s="2" customFormat="1" ht="21.75" customHeight="1">
      <c r="A225" s="33"/>
      <c r="B225" s="34"/>
      <c r="C225" s="202" t="s">
        <v>352</v>
      </c>
      <c r="D225" s="202" t="s">
        <v>143</v>
      </c>
      <c r="E225" s="203" t="s">
        <v>411</v>
      </c>
      <c r="F225" s="204" t="s">
        <v>412</v>
      </c>
      <c r="G225" s="205" t="s">
        <v>312</v>
      </c>
      <c r="H225" s="206">
        <v>21.95</v>
      </c>
      <c r="I225" s="207"/>
      <c r="J225" s="208">
        <f>ROUND(I225*H225,2)</f>
        <v>0</v>
      </c>
      <c r="K225" s="204" t="s">
        <v>147</v>
      </c>
      <c r="L225" s="38"/>
      <c r="M225" s="209" t="s">
        <v>1</v>
      </c>
      <c r="N225" s="210" t="s">
        <v>42</v>
      </c>
      <c r="O225" s="70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3" t="s">
        <v>148</v>
      </c>
      <c r="AT225" s="213" t="s">
        <v>143</v>
      </c>
      <c r="AU225" s="213" t="s">
        <v>85</v>
      </c>
      <c r="AY225" s="16" t="s">
        <v>140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85</v>
      </c>
      <c r="BK225" s="214">
        <f>ROUND(I225*H225,2)</f>
        <v>0</v>
      </c>
      <c r="BL225" s="16" t="s">
        <v>148</v>
      </c>
      <c r="BM225" s="213" t="s">
        <v>1144</v>
      </c>
    </row>
    <row r="226" spans="1:65" s="2" customFormat="1" ht="68.25">
      <c r="A226" s="33"/>
      <c r="B226" s="34"/>
      <c r="C226" s="35"/>
      <c r="D226" s="215" t="s">
        <v>150</v>
      </c>
      <c r="E226" s="35"/>
      <c r="F226" s="216" t="s">
        <v>414</v>
      </c>
      <c r="G226" s="35"/>
      <c r="H226" s="35"/>
      <c r="I226" s="114"/>
      <c r="J226" s="35"/>
      <c r="K226" s="35"/>
      <c r="L226" s="38"/>
      <c r="M226" s="217"/>
      <c r="N226" s="218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150</v>
      </c>
      <c r="AU226" s="16" t="s">
        <v>85</v>
      </c>
    </row>
    <row r="227" spans="1:65" s="13" customFormat="1" ht="11.25">
      <c r="B227" s="219"/>
      <c r="C227" s="220"/>
      <c r="D227" s="215" t="s">
        <v>157</v>
      </c>
      <c r="E227" s="221" t="s">
        <v>1</v>
      </c>
      <c r="F227" s="222" t="s">
        <v>1145</v>
      </c>
      <c r="G227" s="220"/>
      <c r="H227" s="223">
        <v>21.95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157</v>
      </c>
      <c r="AU227" s="229" t="s">
        <v>85</v>
      </c>
      <c r="AV227" s="13" t="s">
        <v>87</v>
      </c>
      <c r="AW227" s="13" t="s">
        <v>34</v>
      </c>
      <c r="AX227" s="13" t="s">
        <v>85</v>
      </c>
      <c r="AY227" s="229" t="s">
        <v>140</v>
      </c>
    </row>
    <row r="228" spans="1:65" s="2" customFormat="1" ht="21.75" customHeight="1">
      <c r="A228" s="33"/>
      <c r="B228" s="34"/>
      <c r="C228" s="202" t="s">
        <v>358</v>
      </c>
      <c r="D228" s="202" t="s">
        <v>143</v>
      </c>
      <c r="E228" s="203" t="s">
        <v>564</v>
      </c>
      <c r="F228" s="204" t="s">
        <v>565</v>
      </c>
      <c r="G228" s="205" t="s">
        <v>312</v>
      </c>
      <c r="H228" s="206">
        <v>38.110999999999997</v>
      </c>
      <c r="I228" s="207"/>
      <c r="J228" s="208">
        <f>ROUND(I228*H228,2)</f>
        <v>0</v>
      </c>
      <c r="K228" s="204" t="s">
        <v>147</v>
      </c>
      <c r="L228" s="38"/>
      <c r="M228" s="209" t="s">
        <v>1</v>
      </c>
      <c r="N228" s="210" t="s">
        <v>42</v>
      </c>
      <c r="O228" s="70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148</v>
      </c>
      <c r="AT228" s="213" t="s">
        <v>143</v>
      </c>
      <c r="AU228" s="213" t="s">
        <v>85</v>
      </c>
      <c r="AY228" s="16" t="s">
        <v>140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85</v>
      </c>
      <c r="BK228" s="214">
        <f>ROUND(I228*H228,2)</f>
        <v>0</v>
      </c>
      <c r="BL228" s="16" t="s">
        <v>148</v>
      </c>
      <c r="BM228" s="213" t="s">
        <v>1146</v>
      </c>
    </row>
    <row r="229" spans="1:65" s="2" customFormat="1" ht="68.25">
      <c r="A229" s="33"/>
      <c r="B229" s="34"/>
      <c r="C229" s="35"/>
      <c r="D229" s="215" t="s">
        <v>150</v>
      </c>
      <c r="E229" s="35"/>
      <c r="F229" s="216" t="s">
        <v>567</v>
      </c>
      <c r="G229" s="35"/>
      <c r="H229" s="35"/>
      <c r="I229" s="114"/>
      <c r="J229" s="35"/>
      <c r="K229" s="35"/>
      <c r="L229" s="38"/>
      <c r="M229" s="217"/>
      <c r="N229" s="218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150</v>
      </c>
      <c r="AU229" s="16" t="s">
        <v>85</v>
      </c>
    </row>
    <row r="230" spans="1:65" s="13" customFormat="1" ht="11.25">
      <c r="B230" s="219"/>
      <c r="C230" s="220"/>
      <c r="D230" s="215" t="s">
        <v>157</v>
      </c>
      <c r="E230" s="221" t="s">
        <v>1</v>
      </c>
      <c r="F230" s="222" t="s">
        <v>1147</v>
      </c>
      <c r="G230" s="220"/>
      <c r="H230" s="223">
        <v>38.110999999999997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157</v>
      </c>
      <c r="AU230" s="229" t="s">
        <v>85</v>
      </c>
      <c r="AV230" s="13" t="s">
        <v>87</v>
      </c>
      <c r="AW230" s="13" t="s">
        <v>34</v>
      </c>
      <c r="AX230" s="13" t="s">
        <v>85</v>
      </c>
      <c r="AY230" s="229" t="s">
        <v>140</v>
      </c>
    </row>
    <row r="231" spans="1:65" s="2" customFormat="1" ht="33" customHeight="1">
      <c r="A231" s="33"/>
      <c r="B231" s="34"/>
      <c r="C231" s="202" t="s">
        <v>366</v>
      </c>
      <c r="D231" s="202" t="s">
        <v>143</v>
      </c>
      <c r="E231" s="203" t="s">
        <v>931</v>
      </c>
      <c r="F231" s="204" t="s">
        <v>932</v>
      </c>
      <c r="G231" s="205" t="s">
        <v>196</v>
      </c>
      <c r="H231" s="206">
        <v>1</v>
      </c>
      <c r="I231" s="207"/>
      <c r="J231" s="208">
        <f>ROUND(I231*H231,2)</f>
        <v>0</v>
      </c>
      <c r="K231" s="204" t="s">
        <v>147</v>
      </c>
      <c r="L231" s="38"/>
      <c r="M231" s="209" t="s">
        <v>1</v>
      </c>
      <c r="N231" s="210" t="s">
        <v>42</v>
      </c>
      <c r="O231" s="70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3" t="s">
        <v>148</v>
      </c>
      <c r="AT231" s="213" t="s">
        <v>143</v>
      </c>
      <c r="AU231" s="213" t="s">
        <v>85</v>
      </c>
      <c r="AY231" s="16" t="s">
        <v>140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6" t="s">
        <v>85</v>
      </c>
      <c r="BK231" s="214">
        <f>ROUND(I231*H231,2)</f>
        <v>0</v>
      </c>
      <c r="BL231" s="16" t="s">
        <v>148</v>
      </c>
      <c r="BM231" s="213" t="s">
        <v>1148</v>
      </c>
    </row>
    <row r="232" spans="1:65" s="2" customFormat="1" ht="68.25">
      <c r="A232" s="33"/>
      <c r="B232" s="34"/>
      <c r="C232" s="35"/>
      <c r="D232" s="215" t="s">
        <v>150</v>
      </c>
      <c r="E232" s="35"/>
      <c r="F232" s="216" t="s">
        <v>934</v>
      </c>
      <c r="G232" s="35"/>
      <c r="H232" s="35"/>
      <c r="I232" s="114"/>
      <c r="J232" s="35"/>
      <c r="K232" s="35"/>
      <c r="L232" s="38"/>
      <c r="M232" s="217"/>
      <c r="N232" s="218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150</v>
      </c>
      <c r="AU232" s="16" t="s">
        <v>85</v>
      </c>
    </row>
    <row r="233" spans="1:65" s="2" customFormat="1" ht="19.5">
      <c r="A233" s="33"/>
      <c r="B233" s="34"/>
      <c r="C233" s="35"/>
      <c r="D233" s="215" t="s">
        <v>199</v>
      </c>
      <c r="E233" s="35"/>
      <c r="F233" s="230" t="s">
        <v>555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199</v>
      </c>
      <c r="AU233" s="16" t="s">
        <v>85</v>
      </c>
    </row>
    <row r="234" spans="1:65" s="13" customFormat="1" ht="11.25">
      <c r="B234" s="219"/>
      <c r="C234" s="220"/>
      <c r="D234" s="215" t="s">
        <v>157</v>
      </c>
      <c r="E234" s="221" t="s">
        <v>1</v>
      </c>
      <c r="F234" s="222" t="s">
        <v>1149</v>
      </c>
      <c r="G234" s="220"/>
      <c r="H234" s="223">
        <v>1</v>
      </c>
      <c r="I234" s="224"/>
      <c r="J234" s="220"/>
      <c r="K234" s="220"/>
      <c r="L234" s="225"/>
      <c r="M234" s="252"/>
      <c r="N234" s="253"/>
      <c r="O234" s="253"/>
      <c r="P234" s="253"/>
      <c r="Q234" s="253"/>
      <c r="R234" s="253"/>
      <c r="S234" s="253"/>
      <c r="T234" s="254"/>
      <c r="AT234" s="229" t="s">
        <v>157</v>
      </c>
      <c r="AU234" s="229" t="s">
        <v>85</v>
      </c>
      <c r="AV234" s="13" t="s">
        <v>87</v>
      </c>
      <c r="AW234" s="13" t="s">
        <v>34</v>
      </c>
      <c r="AX234" s="13" t="s">
        <v>85</v>
      </c>
      <c r="AY234" s="229" t="s">
        <v>140</v>
      </c>
    </row>
    <row r="235" spans="1:65" s="2" customFormat="1" ht="6.95" customHeight="1">
      <c r="A235" s="33"/>
      <c r="B235" s="53"/>
      <c r="C235" s="54"/>
      <c r="D235" s="54"/>
      <c r="E235" s="54"/>
      <c r="F235" s="54"/>
      <c r="G235" s="54"/>
      <c r="H235" s="54"/>
      <c r="I235" s="151"/>
      <c r="J235" s="54"/>
      <c r="K235" s="54"/>
      <c r="L235" s="38"/>
      <c r="M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</row>
  </sheetData>
  <sheetProtection algorithmName="SHA-512" hashValue="rMYgov4q4moZyIRi69qKzL70QpwKqSRzmgAQDs9Thi2RL8MLF2k3YUthFx69z/PUQJnpATeGD2pvu+q204ehbg==" saltValue="m7z/ULSi5rQXNpsZNTdwEo5SpE6lUrh3CVWZ8/vmchq4pBaN8X4bcIazTuqdCHcwqphzKfiDNjnTG/NACoZVdQ==" spinCount="100000" sheet="1" objects="1" scenarios="1" formatColumns="0" formatRows="0" autoFilter="0"/>
  <autoFilter ref="C118:K23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SO 01 - Oprava železniční...</vt:lpstr>
      <vt:lpstr>SO 02 - Oprava železniční...</vt:lpstr>
      <vt:lpstr>SO 03 - Oprava železniční...</vt:lpstr>
      <vt:lpstr>SO 04 - Oprava železniční...</vt:lpstr>
      <vt:lpstr>SO 05 - Oprava železniční...</vt:lpstr>
      <vt:lpstr>SO 06 - Oprava železniční...</vt:lpstr>
      <vt:lpstr>SO 07 - Oprava železniční...</vt:lpstr>
      <vt:lpstr>SO 08 - Oprava železniční...</vt:lpstr>
      <vt:lpstr>SO 09 - Oprava železniční...</vt:lpstr>
      <vt:lpstr>VON - Oprava přejezdů na ...</vt:lpstr>
      <vt:lpstr>'Rekapitulace stavby'!Názvy_tisku</vt:lpstr>
      <vt:lpstr>'SO 01 - Oprava železniční...'!Názvy_tisku</vt:lpstr>
      <vt:lpstr>'SO 02 - Oprava železniční...'!Názvy_tisku</vt:lpstr>
      <vt:lpstr>'SO 03 - Oprava železniční...'!Názvy_tisku</vt:lpstr>
      <vt:lpstr>'SO 04 - Oprava železniční...'!Názvy_tisku</vt:lpstr>
      <vt:lpstr>'SO 05 - Oprava železniční...'!Názvy_tisku</vt:lpstr>
      <vt:lpstr>'SO 06 - Oprava železniční...'!Názvy_tisku</vt:lpstr>
      <vt:lpstr>'SO 07 - Oprava železniční...'!Názvy_tisku</vt:lpstr>
      <vt:lpstr>'SO 08 - Oprava železniční...'!Názvy_tisku</vt:lpstr>
      <vt:lpstr>'SO 09 - Oprava železniční...'!Názvy_tisku</vt:lpstr>
      <vt:lpstr>'VON - Oprava přejezdů na ...'!Názvy_tisku</vt:lpstr>
      <vt:lpstr>'Rekapitulace stavby'!Oblast_tisku</vt:lpstr>
      <vt:lpstr>'SO 01 - Oprava železniční...'!Oblast_tisku</vt:lpstr>
      <vt:lpstr>'SO 02 - Oprava železniční...'!Oblast_tisku</vt:lpstr>
      <vt:lpstr>'SO 03 - Oprava železniční...'!Oblast_tisku</vt:lpstr>
      <vt:lpstr>'SO 04 - Oprava železniční...'!Oblast_tisku</vt:lpstr>
      <vt:lpstr>'SO 05 - Oprava železniční...'!Oblast_tisku</vt:lpstr>
      <vt:lpstr>'SO 06 - Oprava železniční...'!Oblast_tisku</vt:lpstr>
      <vt:lpstr>'SO 07 - Oprava železniční...'!Oblast_tisku</vt:lpstr>
      <vt:lpstr>'SO 08 - Oprava železniční...'!Oblast_tisku</vt:lpstr>
      <vt:lpstr>'SO 09 - Oprava železniční...'!Oblast_tisku</vt:lpstr>
      <vt:lpstr>'VON - Oprava přejezdů na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cp:lastPrinted>2020-05-12T06:50:54Z</cp:lastPrinted>
  <dcterms:created xsi:type="dcterms:W3CDTF">2020-05-12T06:49:41Z</dcterms:created>
  <dcterms:modified xsi:type="dcterms:W3CDTF">2020-05-12T06:51:05Z</dcterms:modified>
</cp:coreProperties>
</file>