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Pha_Vrsovice - Praha Vršo..." sheetId="2" r:id="rId2"/>
  </sheets>
  <definedNames>
    <definedName name="_xlnm._FilterDatabase" localSheetId="1" hidden="1">'Pha_Vrsovice - Praha Vršo...'!$C$119:$K$156</definedName>
    <definedName name="_xlnm.Print_Titles" localSheetId="1">'Pha_Vrsovice - Praha Vršo...'!$119:$119</definedName>
    <definedName name="_xlnm.Print_Titles" localSheetId="0">'Rekapitulace stavby'!$92:$92</definedName>
    <definedName name="_xlnm.Print_Area" localSheetId="1">'Pha_Vrsovice - Praha Vršo...'!$C$4:$J$76,'Pha_Vrsovice - Praha Vršo...'!$C$82:$J$103,'Pha_Vrsovice - Praha Vršo...'!$C$109:$K$156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56" i="2"/>
  <c r="BH156" i="2"/>
  <c r="BG156" i="2"/>
  <c r="BF156" i="2"/>
  <c r="T156" i="2"/>
  <c r="T155" i="2" s="1"/>
  <c r="R156" i="2"/>
  <c r="R155" i="2"/>
  <c r="P156" i="2"/>
  <c r="P155" i="2" s="1"/>
  <c r="BI153" i="2"/>
  <c r="BH153" i="2"/>
  <c r="BG153" i="2"/>
  <c r="BF153" i="2"/>
  <c r="T153" i="2"/>
  <c r="T152" i="2"/>
  <c r="R153" i="2"/>
  <c r="R152" i="2" s="1"/>
  <c r="R148" i="2" s="1"/>
  <c r="P153" i="2"/>
  <c r="P152" i="2" s="1"/>
  <c r="BI150" i="2"/>
  <c r="BH150" i="2"/>
  <c r="BG150" i="2"/>
  <c r="BF150" i="2"/>
  <c r="T150" i="2"/>
  <c r="T149" i="2"/>
  <c r="R150" i="2"/>
  <c r="R149" i="2"/>
  <c r="P150" i="2"/>
  <c r="P149" i="2" s="1"/>
  <c r="BI147" i="2"/>
  <c r="BH147" i="2"/>
  <c r="BG147" i="2"/>
  <c r="BF147" i="2"/>
  <c r="T147" i="2"/>
  <c r="T146" i="2" s="1"/>
  <c r="R147" i="2"/>
  <c r="R146" i="2"/>
  <c r="P147" i="2"/>
  <c r="P146" i="2" s="1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7" i="2"/>
  <c r="F116" i="2"/>
  <c r="F114" i="2"/>
  <c r="E112" i="2"/>
  <c r="J90" i="2"/>
  <c r="F89" i="2"/>
  <c r="F87" i="2"/>
  <c r="E85" i="2"/>
  <c r="J19" i="2"/>
  <c r="E19" i="2"/>
  <c r="J116" i="2" s="1"/>
  <c r="J18" i="2"/>
  <c r="J16" i="2"/>
  <c r="E16" i="2"/>
  <c r="F117" i="2" s="1"/>
  <c r="J15" i="2"/>
  <c r="J10" i="2"/>
  <c r="J114" i="2"/>
  <c r="L90" i="1"/>
  <c r="AM90" i="1"/>
  <c r="AM89" i="1"/>
  <c r="L89" i="1"/>
  <c r="AM87" i="1"/>
  <c r="L87" i="1"/>
  <c r="L85" i="1"/>
  <c r="L84" i="1"/>
  <c r="BK153" i="2"/>
  <c r="BK147" i="2"/>
  <c r="BK145" i="2"/>
  <c r="J144" i="2"/>
  <c r="J142" i="2"/>
  <c r="J141" i="2"/>
  <c r="BK140" i="2"/>
  <c r="J139" i="2"/>
  <c r="BK137" i="2"/>
  <c r="J136" i="2"/>
  <c r="J135" i="2"/>
  <c r="J134" i="2"/>
  <c r="BK133" i="2"/>
  <c r="J132" i="2"/>
  <c r="J131" i="2"/>
  <c r="J130" i="2"/>
  <c r="J129" i="2"/>
  <c r="J128" i="2"/>
  <c r="BK127" i="2"/>
  <c r="BK126" i="2"/>
  <c r="BK125" i="2"/>
  <c r="BK124" i="2"/>
  <c r="J123" i="2"/>
  <c r="BK122" i="2"/>
  <c r="AS94" i="1"/>
  <c r="J145" i="2"/>
  <c r="BK144" i="2"/>
  <c r="BK142" i="2"/>
  <c r="BK141" i="2"/>
  <c r="J156" i="2"/>
  <c r="J153" i="2"/>
  <c r="J150" i="2"/>
  <c r="J147" i="2"/>
  <c r="BK156" i="2"/>
  <c r="BK150" i="2"/>
  <c r="J140" i="2"/>
  <c r="BK139" i="2"/>
  <c r="J137" i="2"/>
  <c r="BK136" i="2"/>
  <c r="BK135" i="2"/>
  <c r="BK134" i="2"/>
  <c r="J133" i="2"/>
  <c r="BK132" i="2"/>
  <c r="BK131" i="2"/>
  <c r="BK130" i="2"/>
  <c r="BK129" i="2"/>
  <c r="BK128" i="2"/>
  <c r="J127" i="2"/>
  <c r="J126" i="2"/>
  <c r="J125" i="2"/>
  <c r="J124" i="2"/>
  <c r="BK123" i="2"/>
  <c r="J122" i="2"/>
  <c r="P148" i="2" l="1"/>
  <c r="T148" i="2"/>
  <c r="P121" i="2"/>
  <c r="R121" i="2"/>
  <c r="BK138" i="2"/>
  <c r="J138" i="2"/>
  <c r="J96" i="2"/>
  <c r="T138" i="2"/>
  <c r="T143" i="2"/>
  <c r="BK121" i="2"/>
  <c r="J121" i="2"/>
  <c r="J95" i="2" s="1"/>
  <c r="T121" i="2"/>
  <c r="T120" i="2"/>
  <c r="P138" i="2"/>
  <c r="R138" i="2"/>
  <c r="BK143" i="2"/>
  <c r="J143" i="2"/>
  <c r="J97" i="2"/>
  <c r="P143" i="2"/>
  <c r="R143" i="2"/>
  <c r="J87" i="2"/>
  <c r="J89" i="2"/>
  <c r="BE122" i="2"/>
  <c r="BE124" i="2"/>
  <c r="BE127" i="2"/>
  <c r="BE128" i="2"/>
  <c r="BE129" i="2"/>
  <c r="BE130" i="2"/>
  <c r="BE131" i="2"/>
  <c r="BE133" i="2"/>
  <c r="BE134" i="2"/>
  <c r="BE135" i="2"/>
  <c r="BE136" i="2"/>
  <c r="BE153" i="2"/>
  <c r="BK146" i="2"/>
  <c r="J146" i="2" s="1"/>
  <c r="J98" i="2" s="1"/>
  <c r="BE141" i="2"/>
  <c r="BE144" i="2"/>
  <c r="BE145" i="2"/>
  <c r="BE147" i="2"/>
  <c r="F90" i="2"/>
  <c r="BE123" i="2"/>
  <c r="BE125" i="2"/>
  <c r="BE126" i="2"/>
  <c r="BE132" i="2"/>
  <c r="BE137" i="2"/>
  <c r="BE139" i="2"/>
  <c r="BE140" i="2"/>
  <c r="BE142" i="2"/>
  <c r="BE150" i="2"/>
  <c r="BE156" i="2"/>
  <c r="BK149" i="2"/>
  <c r="J149" i="2"/>
  <c r="J100" i="2" s="1"/>
  <c r="BK152" i="2"/>
  <c r="J152" i="2"/>
  <c r="J101" i="2"/>
  <c r="BK155" i="2"/>
  <c r="J155" i="2" s="1"/>
  <c r="J102" i="2" s="1"/>
  <c r="J32" i="2"/>
  <c r="AW95" i="1" s="1"/>
  <c r="F34" i="2"/>
  <c r="BC95" i="1"/>
  <c r="BC94" i="1"/>
  <c r="W32" i="1" s="1"/>
  <c r="F35" i="2"/>
  <c r="BD95" i="1"/>
  <c r="BD94" i="1"/>
  <c r="W33" i="1" s="1"/>
  <c r="F32" i="2"/>
  <c r="BA95" i="1"/>
  <c r="BA94" i="1"/>
  <c r="AW94" i="1" s="1"/>
  <c r="AK30" i="1" s="1"/>
  <c r="F33" i="2"/>
  <c r="BB95" i="1"/>
  <c r="BB94" i="1" s="1"/>
  <c r="W31" i="1" s="1"/>
  <c r="R120" i="2" l="1"/>
  <c r="P120" i="2"/>
  <c r="AU95" i="1"/>
  <c r="AU94" i="1" s="1"/>
  <c r="BK148" i="2"/>
  <c r="J148" i="2"/>
  <c r="J99" i="2"/>
  <c r="BK120" i="2"/>
  <c r="J120" i="2" s="1"/>
  <c r="J28" i="2" s="1"/>
  <c r="AG95" i="1" s="1"/>
  <c r="AG94" i="1" s="1"/>
  <c r="F31" i="2"/>
  <c r="AZ95" i="1"/>
  <c r="AZ94" i="1" s="1"/>
  <c r="W29" i="1" s="1"/>
  <c r="AX94" i="1"/>
  <c r="W30" i="1"/>
  <c r="AY94" i="1"/>
  <c r="J31" i="2"/>
  <c r="AV95" i="1"/>
  <c r="AT95" i="1"/>
  <c r="J37" i="2" l="1"/>
  <c r="AN95" i="1"/>
  <c r="J94" i="2"/>
  <c r="AK26" i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<sst xmlns="http://schemas.openxmlformats.org/spreadsheetml/2006/main" count="673" uniqueCount="241">
  <si>
    <t>Export Komplet</t>
  </si>
  <si>
    <t/>
  </si>
  <si>
    <t>2.0</t>
  </si>
  <si>
    <t>ZAMOK</t>
  </si>
  <si>
    <t>False</t>
  </si>
  <si>
    <t>{9b2ac241-5374-4de0-8454-575a387b90cd}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</si>
  <si>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</si>
  <si>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</si>
  <si>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</si>
  <si>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</si>
  <si>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</si>
  <si>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</si>
  <si>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</si>
  <si>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</si>
  <si>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Pha_Vrsovice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</si>
  <si>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</si>
  <si>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</si>
  <si>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Praha Vršovice st. č. 6 - rekonstrukce kotelny</t>
  </si>
  <si>
    <t>KSO:</t>
  </si>
  <si>
    <t>CC-CZ:</t>
  </si>
  <si>
    <t>Místo:</t>
  </si>
  <si>
    <t>Praha Vršovice st.č.6</t>
  </si>
  <si>
    <t>Datum:</t>
  </si>
  <si>
    <t>27. 4. 2020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</si>
  <si>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</si>
  <si>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</si>
  <si>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</si>
  <si>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</si>
  <si>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</si>
  <si>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</si>
  <si>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</si>
  <si>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</si>
  <si>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</si>
  <si>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</si>
  <si>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</si>
  <si>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</si>
  <si>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</si>
  <si>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</si>
  <si>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</si>
  <si>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</si>
  <si>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</si>
  <si>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</si>
  <si>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</si>
  <si>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</si>
  <si>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</si>
  <si>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</si>
  <si>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</si>
  <si>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</si>
  <si>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</si>
  <si>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</si>
  <si>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</si>
  <si>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</si>
  <si>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</si>
  <si>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</si>
  <si>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</si>
  <si>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</si>
  <si>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</si>
  <si>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</si>
  <si>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</si>
  <si>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</si>
  <si>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</si>
  <si>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</si>
  <si>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</si>
  <si>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</si>
  <si>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</si>
  <si>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</si>
  <si>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</si>
  <si>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</si>
  <si>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</si>
  <si>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</si>
  <si>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</si>
  <si>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</si>
  <si>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</si>
  <si>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</si>
  <si>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</si>
  <si>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</si>
  <si>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</si>
  <si>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</si>
  <si>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</si>
  <si>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</si>
  <si>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</si>
  <si>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</si>
  <si>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</si>
  <si>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</si>
  <si>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</si>
  <si>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</si>
  <si>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</si>
  <si>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</si>
  <si>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</si>
  <si>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</si>
  <si>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</si>
  <si>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731 - Ústřední vytápění - kotelny</t>
  </si>
  <si>
    <t>07 -  Ostatní náklady, najetí, komplexní vyzkoušení, seřízení a zaregulování</t>
  </si>
  <si>
    <t>740 - Silnoproud</t>
  </si>
  <si>
    <t>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</si>
  <si>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</si>
  <si>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</si>
  <si>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</si>
  <si>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</si>
  <si>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</si>
  <si>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</si>
  <si>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</si>
  <si>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</si>
  <si>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</si>
  <si>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</si>
  <si>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</si>
  <si>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</si>
  <si>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</si>
  <si>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</si>
  <si>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</si>
  <si>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</si>
  <si>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</si>
  <si>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731</t>
  </si>
  <si>
    <t>Ústřední vytápění - kotelny</t>
  </si>
  <si>
    <t>ROZPOCET</t>
  </si>
  <si>
    <t>K</t>
  </si>
  <si>
    <t>731239127</t>
  </si>
  <si>
    <t>Montáž kotle ocelového na kapalná nebo plynná paliva</t>
  </si>
  <si>
    <t>soubor</t>
  </si>
  <si>
    <t>16</t>
  </si>
  <si>
    <t>-1732355335</t>
  </si>
  <si>
    <t>M</t>
  </si>
  <si>
    <t>731R001</t>
  </si>
  <si>
    <t>Kotel plynový závěsný kondenzační plynový Evodens Pro AMC 90</t>
  </si>
  <si>
    <t>32</t>
  </si>
  <si>
    <t>-761114986</t>
  </si>
  <si>
    <t>3</t>
  </si>
  <si>
    <t>731R002</t>
  </si>
  <si>
    <t>Odkouření + převložkování komína</t>
  </si>
  <si>
    <t>kpl</t>
  </si>
  <si>
    <t>-1144792156</t>
  </si>
  <si>
    <t>4</t>
  </si>
  <si>
    <t>731R003</t>
  </si>
  <si>
    <t>neutralizační box pro kotelnu do 450kW</t>
  </si>
  <si>
    <t>1706581788</t>
  </si>
  <si>
    <t>5</t>
  </si>
  <si>
    <t>731R004</t>
  </si>
  <si>
    <t>regulace komplet nová + elektro RZ + SW</t>
  </si>
  <si>
    <t>-1540845720</t>
  </si>
  <si>
    <t>6</t>
  </si>
  <si>
    <t>731R005</t>
  </si>
  <si>
    <t>ohřívač TUV 600L nerez 88kW</t>
  </si>
  <si>
    <t>kus</t>
  </si>
  <si>
    <t>-205000277</t>
  </si>
  <si>
    <t>7</t>
  </si>
  <si>
    <t>731R006</t>
  </si>
  <si>
    <t>HVDT anuloid</t>
  </si>
  <si>
    <t>912610623</t>
  </si>
  <si>
    <t>8</t>
  </si>
  <si>
    <t>731R007</t>
  </si>
  <si>
    <t>Hydraulické připojení kotlů</t>
  </si>
  <si>
    <t>1067101535</t>
  </si>
  <si>
    <t>9</t>
  </si>
  <si>
    <t>731R008</t>
  </si>
  <si>
    <t>Rozdělovač a sběrač nový</t>
  </si>
  <si>
    <t>-607396140</t>
  </si>
  <si>
    <t>10</t>
  </si>
  <si>
    <t>731R009</t>
  </si>
  <si>
    <t>elektronická oběhová samoregulační čerpadla</t>
  </si>
  <si>
    <t>822721027</t>
  </si>
  <si>
    <t>11</t>
  </si>
  <si>
    <t>731R010</t>
  </si>
  <si>
    <t>nabíjecí čerpadlo</t>
  </si>
  <si>
    <t>494057566</t>
  </si>
  <si>
    <t>12</t>
  </si>
  <si>
    <t>731R011</t>
  </si>
  <si>
    <t>fitinky kotelna ostatní+rozdělovač</t>
  </si>
  <si>
    <t>1374515179</t>
  </si>
  <si>
    <t>13</t>
  </si>
  <si>
    <t>731R012</t>
  </si>
  <si>
    <t>bezpečnostní uzávěr plynu</t>
  </si>
  <si>
    <t>553738419</t>
  </si>
  <si>
    <t>14</t>
  </si>
  <si>
    <t>731R013</t>
  </si>
  <si>
    <t>úprava plynového potrubí</t>
  </si>
  <si>
    <t>-1459109464</t>
  </si>
  <si>
    <t>731R014</t>
  </si>
  <si>
    <t>montáže</t>
  </si>
  <si>
    <t>-1368133662</t>
  </si>
  <si>
    <t>731R015</t>
  </si>
  <si>
    <t>demontáže stávající kotelny vč zásobníků, odvozu a likvidace</t>
  </si>
  <si>
    <t>1403051802</t>
  </si>
  <si>
    <t>07</t>
  </si>
  <si>
    <t xml:space="preserve"> Ostatní náklady, najetí, komplexní vyzkoušení, seřízení a zaregulování</t>
  </si>
  <si>
    <t>17</t>
  </si>
  <si>
    <t>07.01</t>
  </si>
  <si>
    <t>topná zkouška dle ČSN 060310</t>
  </si>
  <si>
    <t>HZS</t>
  </si>
  <si>
    <t>427034433</t>
  </si>
  <si>
    <t>18</t>
  </si>
  <si>
    <t>07.02</t>
  </si>
  <si>
    <t>najetí, seřízení, zaregulování a oživení systému</t>
  </si>
  <si>
    <t>1404434798</t>
  </si>
  <si>
    <t>19</t>
  </si>
  <si>
    <t>07.03</t>
  </si>
  <si>
    <t>seznámení pracovníků s obsluhou a jejich zaškolení</t>
  </si>
  <si>
    <t>2078385579</t>
  </si>
  <si>
    <t>20</t>
  </si>
  <si>
    <t>07.04</t>
  </si>
  <si>
    <t>napuštění a odvzdušnění</t>
  </si>
  <si>
    <t>-1306257294</t>
  </si>
  <si>
    <t>740</t>
  </si>
  <si>
    <t>Silnoproud</t>
  </si>
  <si>
    <t>740991100</t>
  </si>
  <si>
    <t>Celková prohlídka elektrického rozvodu a zařízení do 100 000,- Kč včetně revize "D" dle vyhl. č.100, příl. č.4 a vyhotovení průkazu způsobilosti UTZ</t>
  </si>
  <si>
    <t>164969936</t>
  </si>
  <si>
    <t>22</t>
  </si>
  <si>
    <t>740R000</t>
  </si>
  <si>
    <t>Kabeláže + lištování a nová elektroinstalace</t>
  </si>
  <si>
    <t>1484603180</t>
  </si>
  <si>
    <t>58-M</t>
  </si>
  <si>
    <t>Revize vyhrazených technických zařízení</t>
  </si>
  <si>
    <t>23</t>
  </si>
  <si>
    <t>58030100R</t>
  </si>
  <si>
    <t>Revize spalinových cest dle zákona č. 320/2015 Sb., o hasičském záchranném sboru a zákona č. 133/1985 Sb., o požární ochraně a revize plynu</t>
  </si>
  <si>
    <t>64</t>
  </si>
  <si>
    <t>1711817118</t>
  </si>
  <si>
    <t>VRN</t>
  </si>
  <si>
    <t>Vedlejší rozpočtové náklady</t>
  </si>
  <si>
    <t>VRN3</t>
  </si>
  <si>
    <t>Zařízení staveniště</t>
  </si>
  <si>
    <t>24</t>
  </si>
  <si>
    <t>030001000</t>
  </si>
  <si>
    <t>Kč</t>
  </si>
  <si>
    <t>1024</t>
  </si>
  <si>
    <t>-1730931891</t>
  </si>
  <si>
    <t>P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</si>
  <si>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</si>
  <si>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</si>
  <si>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</si>
  <si>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25</t>
  </si>
  <si>
    <t>070001000</t>
  </si>
  <si>
    <t>Provozní vlivy, dozory aj.</t>
  </si>
  <si>
    <t>1414589741</t>
  </si>
  <si>
    <t>Poznámka k položce:_x000D_
zahrnuje, zabezpečení prací v blízkosti kolejiště a za provozu objektu, v případě nutnosti vytyčení a zabezpečení inž. sítí aj., koordinace s ostatními profesemi, stavbami a správci dotčených zařízení</t>
  </si>
  <si>
    <t>VRN8</t>
  </si>
  <si>
    <t>Přesun stavebních kapacit</t>
  </si>
  <si>
    <t>26</t>
  </si>
  <si>
    <t>080001000</t>
  </si>
  <si>
    <t>Přesun stavebních kapacit, mimostaveništní doprava, doprava zaměstnanců aj.</t>
  </si>
  <si>
    <t>2140611573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</si>
</sst>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3" t="s">
        <v>14</v>
      </c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19"/>
      <c r="AQ5" s="19"/>
      <c r="AR5" s="17"/>
      <c r="BE5" s="230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5" t="s">
        <v>17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19"/>
      <c r="AQ6" s="19"/>
      <c r="AR6" s="17"/>
      <c r="BE6" s="23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1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1"/>
      <c r="BS13" s="14" t="s">
        <v>6</v>
      </c>
    </row>
    <row r="14" spans="1:74" ht="12.75">
      <c r="B14" s="18"/>
      <c r="C14" s="19"/>
      <c r="D14" s="19"/>
      <c r="E14" s="236" t="s">
        <v>31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1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1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1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1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1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1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1"/>
    </row>
    <row r="23" spans="1:71" s="1" customFormat="1" ht="16.5" customHeight="1">
      <c r="B23" s="18"/>
      <c r="C23" s="19"/>
      <c r="D23" s="19"/>
      <c r="E23" s="238" t="s">
        <v>1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19"/>
      <c r="AP23" s="19"/>
      <c r="AQ23" s="19"/>
      <c r="AR23" s="17"/>
      <c r="BE23" s="23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1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9">
        <f>ROUND(AG94,2)</f>
        <v>0</v>
      </c>
      <c r="AL26" s="240"/>
      <c r="AM26" s="240"/>
      <c r="AN26" s="240"/>
      <c r="AO26" s="240"/>
      <c r="AP26" s="33"/>
      <c r="AQ26" s="33"/>
      <c r="AR26" s="36"/>
      <c r="BE26" s="23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1" t="s">
        <v>38</v>
      </c>
      <c r="M28" s="241"/>
      <c r="N28" s="241"/>
      <c r="O28" s="241"/>
      <c r="P28" s="241"/>
      <c r="Q28" s="33"/>
      <c r="R28" s="33"/>
      <c r="S28" s="33"/>
      <c r="T28" s="33"/>
      <c r="U28" s="33"/>
      <c r="V28" s="33"/>
      <c r="W28" s="241" t="s">
        <v>39</v>
      </c>
      <c r="X28" s="241"/>
      <c r="Y28" s="241"/>
      <c r="Z28" s="241"/>
      <c r="AA28" s="241"/>
      <c r="AB28" s="241"/>
      <c r="AC28" s="241"/>
      <c r="AD28" s="241"/>
      <c r="AE28" s="241"/>
      <c r="AF28" s="33"/>
      <c r="AG28" s="33"/>
      <c r="AH28" s="33"/>
      <c r="AI28" s="33"/>
      <c r="AJ28" s="33"/>
      <c r="AK28" s="241" t="s">
        <v>40</v>
      </c>
      <c r="AL28" s="241"/>
      <c r="AM28" s="241"/>
      <c r="AN28" s="241"/>
      <c r="AO28" s="241"/>
      <c r="AP28" s="33"/>
      <c r="AQ28" s="33"/>
      <c r="AR28" s="36"/>
      <c r="BE28" s="231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44">
        <v>0.21</v>
      </c>
      <c r="M29" s="243"/>
      <c r="N29" s="243"/>
      <c r="O29" s="243"/>
      <c r="P29" s="243"/>
      <c r="Q29" s="38"/>
      <c r="R29" s="38"/>
      <c r="S29" s="38"/>
      <c r="T29" s="38"/>
      <c r="U29" s="38"/>
      <c r="V29" s="38"/>
      <c r="W29" s="242">
        <f>ROUND(AZ94, 2)</f>
        <v>0</v>
      </c>
      <c r="X29" s="243"/>
      <c r="Y29" s="243"/>
      <c r="Z29" s="243"/>
      <c r="AA29" s="243"/>
      <c r="AB29" s="243"/>
      <c r="AC29" s="243"/>
      <c r="AD29" s="243"/>
      <c r="AE29" s="243"/>
      <c r="AF29" s="38"/>
      <c r="AG29" s="38"/>
      <c r="AH29" s="38"/>
      <c r="AI29" s="38"/>
      <c r="AJ29" s="38"/>
      <c r="AK29" s="242">
        <f>ROUND(AV94, 2)</f>
        <v>0</v>
      </c>
      <c r="AL29" s="243"/>
      <c r="AM29" s="243"/>
      <c r="AN29" s="243"/>
      <c r="AO29" s="243"/>
      <c r="AP29" s="38"/>
      <c r="AQ29" s="38"/>
      <c r="AR29" s="39"/>
      <c r="BE29" s="232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44">
        <v>0.15</v>
      </c>
      <c r="M30" s="243"/>
      <c r="N30" s="243"/>
      <c r="O30" s="243"/>
      <c r="P30" s="243"/>
      <c r="Q30" s="38"/>
      <c r="R30" s="38"/>
      <c r="S30" s="38"/>
      <c r="T30" s="38"/>
      <c r="U30" s="38"/>
      <c r="V30" s="38"/>
      <c r="W30" s="242">
        <f>ROUND(BA94, 2)</f>
        <v>0</v>
      </c>
      <c r="X30" s="243"/>
      <c r="Y30" s="243"/>
      <c r="Z30" s="243"/>
      <c r="AA30" s="243"/>
      <c r="AB30" s="243"/>
      <c r="AC30" s="243"/>
      <c r="AD30" s="243"/>
      <c r="AE30" s="243"/>
      <c r="AF30" s="38"/>
      <c r="AG30" s="38"/>
      <c r="AH30" s="38"/>
      <c r="AI30" s="38"/>
      <c r="AJ30" s="38"/>
      <c r="AK30" s="242">
        <f>ROUND(AW94, 2)</f>
        <v>0</v>
      </c>
      <c r="AL30" s="243"/>
      <c r="AM30" s="243"/>
      <c r="AN30" s="243"/>
      <c r="AO30" s="243"/>
      <c r="AP30" s="38"/>
      <c r="AQ30" s="38"/>
      <c r="AR30" s="39"/>
      <c r="BE30" s="232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44">
        <v>0.21</v>
      </c>
      <c r="M31" s="243"/>
      <c r="N31" s="243"/>
      <c r="O31" s="243"/>
      <c r="P31" s="243"/>
      <c r="Q31" s="38"/>
      <c r="R31" s="38"/>
      <c r="S31" s="38"/>
      <c r="T31" s="38"/>
      <c r="U31" s="38"/>
      <c r="V31" s="38"/>
      <c r="W31" s="242">
        <f>ROUND(BB94, 2)</f>
        <v>0</v>
      </c>
      <c r="X31" s="243"/>
      <c r="Y31" s="243"/>
      <c r="Z31" s="243"/>
      <c r="AA31" s="243"/>
      <c r="AB31" s="243"/>
      <c r="AC31" s="243"/>
      <c r="AD31" s="243"/>
      <c r="AE31" s="243"/>
      <c r="AF31" s="38"/>
      <c r="AG31" s="38"/>
      <c r="AH31" s="38"/>
      <c r="AI31" s="38"/>
      <c r="AJ31" s="38"/>
      <c r="AK31" s="242">
        <v>0</v>
      </c>
      <c r="AL31" s="243"/>
      <c r="AM31" s="243"/>
      <c r="AN31" s="243"/>
      <c r="AO31" s="243"/>
      <c r="AP31" s="38"/>
      <c r="AQ31" s="38"/>
      <c r="AR31" s="39"/>
      <c r="BE31" s="232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44">
        <v>0.15</v>
      </c>
      <c r="M32" s="243"/>
      <c r="N32" s="243"/>
      <c r="O32" s="243"/>
      <c r="P32" s="243"/>
      <c r="Q32" s="38"/>
      <c r="R32" s="38"/>
      <c r="S32" s="38"/>
      <c r="T32" s="38"/>
      <c r="U32" s="38"/>
      <c r="V32" s="38"/>
      <c r="W32" s="242">
        <f>ROUND(BC94, 2)</f>
        <v>0</v>
      </c>
      <c r="X32" s="243"/>
      <c r="Y32" s="243"/>
      <c r="Z32" s="243"/>
      <c r="AA32" s="243"/>
      <c r="AB32" s="243"/>
      <c r="AC32" s="243"/>
      <c r="AD32" s="243"/>
      <c r="AE32" s="243"/>
      <c r="AF32" s="38"/>
      <c r="AG32" s="38"/>
      <c r="AH32" s="38"/>
      <c r="AI32" s="38"/>
      <c r="AJ32" s="38"/>
      <c r="AK32" s="242">
        <v>0</v>
      </c>
      <c r="AL32" s="243"/>
      <c r="AM32" s="243"/>
      <c r="AN32" s="243"/>
      <c r="AO32" s="243"/>
      <c r="AP32" s="38"/>
      <c r="AQ32" s="38"/>
      <c r="AR32" s="39"/>
      <c r="BE32" s="232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44">
        <v>0</v>
      </c>
      <c r="M33" s="243"/>
      <c r="N33" s="243"/>
      <c r="O33" s="243"/>
      <c r="P33" s="243"/>
      <c r="Q33" s="38"/>
      <c r="R33" s="38"/>
      <c r="S33" s="38"/>
      <c r="T33" s="38"/>
      <c r="U33" s="38"/>
      <c r="V33" s="38"/>
      <c r="W33" s="242">
        <f>ROUND(BD94, 2)</f>
        <v>0</v>
      </c>
      <c r="X33" s="243"/>
      <c r="Y33" s="243"/>
      <c r="Z33" s="243"/>
      <c r="AA33" s="243"/>
      <c r="AB33" s="243"/>
      <c r="AC33" s="243"/>
      <c r="AD33" s="243"/>
      <c r="AE33" s="243"/>
      <c r="AF33" s="38"/>
      <c r="AG33" s="38"/>
      <c r="AH33" s="38"/>
      <c r="AI33" s="38"/>
      <c r="AJ33" s="38"/>
      <c r="AK33" s="242">
        <v>0</v>
      </c>
      <c r="AL33" s="243"/>
      <c r="AM33" s="243"/>
      <c r="AN33" s="243"/>
      <c r="AO33" s="243"/>
      <c r="AP33" s="38"/>
      <c r="AQ33" s="38"/>
      <c r="AR33" s="39"/>
      <c r="BE33" s="23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1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45" t="s">
        <v>49</v>
      </c>
      <c r="Y35" s="246"/>
      <c r="Z35" s="246"/>
      <c r="AA35" s="246"/>
      <c r="AB35" s="246"/>
      <c r="AC35" s="42"/>
      <c r="AD35" s="42"/>
      <c r="AE35" s="42"/>
      <c r="AF35" s="42"/>
      <c r="AG35" s="42"/>
      <c r="AH35" s="42"/>
      <c r="AI35" s="42"/>
      <c r="AJ35" s="42"/>
      <c r="AK35" s="247">
        <f>SUM(AK26:AK33)</f>
        <v>0</v>
      </c>
      <c r="AL35" s="246"/>
      <c r="AM35" s="246"/>
      <c r="AN35" s="246"/>
      <c r="AO35" s="24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Pha_Vrsovice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9" t="str">
        <f>K6</f>
        <v>Praha Vršovice st. č. 6 - rekonstrukce kotelny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Praha Vršovice st.č.6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51" t="str">
        <f>IF(AN8= "","",AN8)</f>
        <v>27. 4. 2020</v>
      </c>
      <c r="AN87" s="251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52" t="str">
        <f>IF(E17="","",E17)</f>
        <v xml:space="preserve"> </v>
      </c>
      <c r="AN89" s="253"/>
      <c r="AO89" s="253"/>
      <c r="AP89" s="253"/>
      <c r="AQ89" s="33"/>
      <c r="AR89" s="36"/>
      <c r="AS89" s="254" t="s">
        <v>57</v>
      </c>
      <c r="AT89" s="25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52" t="str">
        <f>IF(E20="","",E20)</f>
        <v/>
      </c>
      <c r="AN90" s="253"/>
      <c r="AO90" s="253"/>
      <c r="AP90" s="253"/>
      <c r="AQ90" s="33"/>
      <c r="AR90" s="36"/>
      <c r="AS90" s="256"/>
      <c r="AT90" s="25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8"/>
      <c r="AT91" s="25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60" t="s">
        <v>58</v>
      </c>
      <c r="D92" s="261"/>
      <c r="E92" s="261"/>
      <c r="F92" s="261"/>
      <c r="G92" s="261"/>
      <c r="H92" s="70"/>
      <c r="I92" s="262" t="s">
        <v>59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3" t="s">
        <v>60</v>
      </c>
      <c r="AH92" s="261"/>
      <c r="AI92" s="261"/>
      <c r="AJ92" s="261"/>
      <c r="AK92" s="261"/>
      <c r="AL92" s="261"/>
      <c r="AM92" s="261"/>
      <c r="AN92" s="262" t="s">
        <v>61</v>
      </c>
      <c r="AO92" s="261"/>
      <c r="AP92" s="264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8">
        <f>ROUND(AG95,2)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24.75" customHeight="1">
      <c r="A95" s="89" t="s">
        <v>80</v>
      </c>
      <c r="B95" s="90"/>
      <c r="C95" s="91"/>
      <c r="D95" s="267" t="s">
        <v>14</v>
      </c>
      <c r="E95" s="267"/>
      <c r="F95" s="267"/>
      <c r="G95" s="267"/>
      <c r="H95" s="267"/>
      <c r="I95" s="92"/>
      <c r="J95" s="267" t="s">
        <v>17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5">
        <f>'Pha_Vrsovice - Praha Vršo...'!J28</f>
        <v>0</v>
      </c>
      <c r="AH95" s="266"/>
      <c r="AI95" s="266"/>
      <c r="AJ95" s="266"/>
      <c r="AK95" s="266"/>
      <c r="AL95" s="266"/>
      <c r="AM95" s="266"/>
      <c r="AN95" s="265">
        <f>SUM(AG95,AT95)</f>
        <v>0</v>
      </c>
      <c r="AO95" s="266"/>
      <c r="AP95" s="266"/>
      <c r="AQ95" s="93" t="s">
        <v>81</v>
      </c>
      <c r="AR95" s="94"/>
      <c r="AS95" s="95">
        <v>0</v>
      </c>
      <c r="AT95" s="96">
        <f>ROUND(SUM(AV95:AW95),2)</f>
        <v>0</v>
      </c>
      <c r="AU95" s="97">
        <f>'Pha_Vrsovice - Praha Vršo...'!P120</f>
        <v>0</v>
      </c>
      <c r="AV95" s="96">
        <f>'Pha_Vrsovice - Praha Vršo...'!J31</f>
        <v>0</v>
      </c>
      <c r="AW95" s="96">
        <f>'Pha_Vrsovice - Praha Vršo...'!J32</f>
        <v>0</v>
      </c>
      <c r="AX95" s="96">
        <f>'Pha_Vrsovice - Praha Vršo...'!J33</f>
        <v>0</v>
      </c>
      <c r="AY95" s="96">
        <f>'Pha_Vrsovice - Praha Vršo...'!J34</f>
        <v>0</v>
      </c>
      <c r="AZ95" s="96">
        <f>'Pha_Vrsovice - Praha Vršo...'!F31</f>
        <v>0</v>
      </c>
      <c r="BA95" s="96">
        <f>'Pha_Vrsovice - Praha Vršo...'!F32</f>
        <v>0</v>
      </c>
      <c r="BB95" s="96">
        <f>'Pha_Vrsovice - Praha Vršo...'!F33</f>
        <v>0</v>
      </c>
      <c r="BC95" s="96">
        <f>'Pha_Vrsovice - Praha Vršo...'!F34</f>
        <v>0</v>
      </c>
      <c r="BD95" s="98">
        <f>'Pha_Vrsovice - Praha Vršo...'!F35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password="C1E4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ha_Vrsovice - Praha Vrš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tabSelected="1" workbookViewId="0">
      <selection activeCell="D4" sqref="D4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83203125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4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84</v>
      </c>
    </row>
    <row r="4" spans="1:46" s="1" customFormat="1" ht="24.95" customHeight="1">
      <c r="B4" s="17"/>
      <c r="D4" s="104" t="s">
        <v>85</v>
      </c>
      <c r="I4" s="100"/>
      <c r="L4" s="17"/>
      <c r="M4" s="105" t="s">
        <v>10</v>
      </c>
      <c r="AT4" s="14" t="s">
        <v>4</v>
      </c>
    </row>
    <row r="5" spans="1:46" s="1" customFormat="1" ht="6.95" customHeight="1">
      <c r="B5" s="17"/>
      <c r="I5" s="100"/>
      <c r="L5" s="17"/>
    </row>
    <row r="6" spans="1:46" s="2" customFormat="1" ht="12" customHeight="1">
      <c r="A6" s="31"/>
      <c r="B6" s="36"/>
      <c r="C6" s="31"/>
      <c r="D6" s="106" t="s">
        <v>16</v>
      </c>
      <c r="E6" s="31"/>
      <c r="F6" s="31"/>
      <c r="G6" s="31"/>
      <c r="H6" s="31"/>
      <c r="I6" s="107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71" t="s">
        <v>17</v>
      </c>
      <c r="F7" s="272"/>
      <c r="G7" s="272"/>
      <c r="H7" s="272"/>
      <c r="I7" s="107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107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6" t="s">
        <v>18</v>
      </c>
      <c r="E9" s="31"/>
      <c r="F9" s="108" t="s">
        <v>1</v>
      </c>
      <c r="G9" s="31"/>
      <c r="H9" s="31"/>
      <c r="I9" s="109" t="s">
        <v>19</v>
      </c>
      <c r="J9" s="108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6" t="s">
        <v>20</v>
      </c>
      <c r="E10" s="31"/>
      <c r="F10" s="108" t="s">
        <v>21</v>
      </c>
      <c r="G10" s="31"/>
      <c r="H10" s="31"/>
      <c r="I10" s="109" t="s">
        <v>22</v>
      </c>
      <c r="J10" s="110" t="str">
        <f>'Rekapitulace stavby'!AN8</f>
        <v>27. 4. 2020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107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6" t="s">
        <v>24</v>
      </c>
      <c r="E12" s="31"/>
      <c r="F12" s="31"/>
      <c r="G12" s="31"/>
      <c r="H12" s="31"/>
      <c r="I12" s="109" t="s">
        <v>25</v>
      </c>
      <c r="J12" s="108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8" t="s">
        <v>27</v>
      </c>
      <c r="F13" s="31"/>
      <c r="G13" s="31"/>
      <c r="H13" s="31"/>
      <c r="I13" s="109" t="s">
        <v>28</v>
      </c>
      <c r="J13" s="108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107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6" t="s">
        <v>30</v>
      </c>
      <c r="E15" s="31"/>
      <c r="F15" s="31"/>
      <c r="G15" s="31"/>
      <c r="H15" s="31"/>
      <c r="I15" s="109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73" t="str">
        <f>'Rekapitulace stavby'!E14</f>
        <v>Vyplň údaj</v>
      </c>
      <c r="F16" s="274"/>
      <c r="G16" s="274"/>
      <c r="H16" s="274"/>
      <c r="I16" s="109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107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6" t="s">
        <v>32</v>
      </c>
      <c r="E18" s="31"/>
      <c r="F18" s="31"/>
      <c r="G18" s="31"/>
      <c r="H18" s="31"/>
      <c r="I18" s="109" t="s">
        <v>25</v>
      </c>
      <c r="J18" s="108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8" t="str">
        <f>IF('Rekapitulace stavby'!E17="","",'Rekapitulace stavby'!E17)</f>
        <v xml:space="preserve"> </v>
      </c>
      <c r="F19" s="31"/>
      <c r="G19" s="31"/>
      <c r="H19" s="31"/>
      <c r="I19" s="109" t="s">
        <v>28</v>
      </c>
      <c r="J19" s="108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07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6" t="s">
        <v>35</v>
      </c>
      <c r="E21" s="31"/>
      <c r="F21" s="31"/>
      <c r="G21" s="31"/>
      <c r="H21" s="31"/>
      <c r="I21" s="109" t="s">
        <v>25</v>
      </c>
      <c r="J21" s="108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8"/>
      <c r="F22" s="31"/>
      <c r="G22" s="31"/>
      <c r="H22" s="31"/>
      <c r="I22" s="109" t="s">
        <v>28</v>
      </c>
      <c r="J22" s="108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07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6" t="s">
        <v>36</v>
      </c>
      <c r="E24" s="31"/>
      <c r="F24" s="31"/>
      <c r="G24" s="31"/>
      <c r="H24" s="31"/>
      <c r="I24" s="107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11"/>
      <c r="B25" s="112"/>
      <c r="C25" s="111"/>
      <c r="D25" s="111"/>
      <c r="E25" s="275" t="s">
        <v>1</v>
      </c>
      <c r="F25" s="275"/>
      <c r="G25" s="275"/>
      <c r="H25" s="275"/>
      <c r="I25" s="113"/>
      <c r="J25" s="111"/>
      <c r="K25" s="111"/>
      <c r="L25" s="114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07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5"/>
      <c r="E27" s="115"/>
      <c r="F27" s="115"/>
      <c r="G27" s="115"/>
      <c r="H27" s="115"/>
      <c r="I27" s="116"/>
      <c r="J27" s="115"/>
      <c r="K27" s="115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7" t="s">
        <v>37</v>
      </c>
      <c r="E28" s="31"/>
      <c r="F28" s="31"/>
      <c r="G28" s="31"/>
      <c r="H28" s="31"/>
      <c r="I28" s="107"/>
      <c r="J28" s="118">
        <f>ROUND(J120,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9" t="s">
        <v>39</v>
      </c>
      <c r="G30" s="31"/>
      <c r="H30" s="31"/>
      <c r="I30" s="120" t="s">
        <v>38</v>
      </c>
      <c r="J30" s="119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1" t="s">
        <v>41</v>
      </c>
      <c r="E31" s="106" t="s">
        <v>42</v>
      </c>
      <c r="F31" s="122">
        <f>ROUND((SUM(BE120:BE156)),  2)</f>
        <v>0</v>
      </c>
      <c r="G31" s="31"/>
      <c r="H31" s="31"/>
      <c r="I31" s="123">
        <v>0.21</v>
      </c>
      <c r="J31" s="122">
        <f>ROUND(((SUM(BE120:BE156))*I31),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6" t="s">
        <v>43</v>
      </c>
      <c r="F32" s="122">
        <f>ROUND((SUM(BF120:BF156)),  2)</f>
        <v>0</v>
      </c>
      <c r="G32" s="31"/>
      <c r="H32" s="31"/>
      <c r="I32" s="123">
        <v>0.15</v>
      </c>
      <c r="J32" s="122">
        <f>ROUND(((SUM(BF120:BF156))*I32),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6" t="s">
        <v>44</v>
      </c>
      <c r="F33" s="122">
        <f>ROUND((SUM(BG120:BG156)),  2)</f>
        <v>0</v>
      </c>
      <c r="G33" s="31"/>
      <c r="H33" s="31"/>
      <c r="I33" s="123">
        <v>0.21</v>
      </c>
      <c r="J33" s="122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6" t="s">
        <v>45</v>
      </c>
      <c r="F34" s="122">
        <f>ROUND((SUM(BH120:BH156)),  2)</f>
        <v>0</v>
      </c>
      <c r="G34" s="31"/>
      <c r="H34" s="31"/>
      <c r="I34" s="123">
        <v>0.15</v>
      </c>
      <c r="J34" s="122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6" t="s">
        <v>46</v>
      </c>
      <c r="F35" s="122">
        <f>ROUND((SUM(BI120:BI156)),  2)</f>
        <v>0</v>
      </c>
      <c r="G35" s="31"/>
      <c r="H35" s="31"/>
      <c r="I35" s="123">
        <v>0</v>
      </c>
      <c r="J35" s="122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107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24"/>
      <c r="D37" s="125" t="s">
        <v>47</v>
      </c>
      <c r="E37" s="126"/>
      <c r="F37" s="126"/>
      <c r="G37" s="127" t="s">
        <v>48</v>
      </c>
      <c r="H37" s="128" t="s">
        <v>49</v>
      </c>
      <c r="I37" s="129"/>
      <c r="J37" s="130">
        <f>SUM(J28:J35)</f>
        <v>0</v>
      </c>
      <c r="K37" s="1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107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I39" s="100"/>
      <c r="L39" s="17"/>
    </row>
    <row r="40" spans="1:31" s="1" customFormat="1" ht="14.45" customHeight="1">
      <c r="B40" s="17"/>
      <c r="I40" s="100"/>
      <c r="L40" s="17"/>
    </row>
    <row r="41" spans="1:31" s="1" customFormat="1" ht="14.45" customHeight="1">
      <c r="B41" s="17"/>
      <c r="I41" s="100"/>
      <c r="L41" s="17"/>
    </row>
    <row r="42" spans="1:31" s="1" customFormat="1" ht="14.45" customHeight="1">
      <c r="B42" s="17"/>
      <c r="I42" s="100"/>
      <c r="L42" s="17"/>
    </row>
    <row r="43" spans="1:31" s="1" customFormat="1" ht="14.45" customHeight="1">
      <c r="B43" s="17"/>
      <c r="I43" s="100"/>
      <c r="L43" s="17"/>
    </row>
    <row r="44" spans="1:31" s="1" customFormat="1" ht="14.45" customHeight="1">
      <c r="B44" s="17"/>
      <c r="I44" s="100"/>
      <c r="L44" s="17"/>
    </row>
    <row r="45" spans="1:31" s="1" customFormat="1" ht="14.45" customHeight="1">
      <c r="B45" s="17"/>
      <c r="I45" s="100"/>
      <c r="L45" s="17"/>
    </row>
    <row r="46" spans="1:31" s="1" customFormat="1" ht="14.45" customHeight="1">
      <c r="B46" s="17"/>
      <c r="I46" s="100"/>
      <c r="L46" s="17"/>
    </row>
    <row r="47" spans="1:31" s="1" customFormat="1" ht="14.45" customHeight="1">
      <c r="B47" s="17"/>
      <c r="I47" s="100"/>
      <c r="L47" s="17"/>
    </row>
    <row r="48" spans="1:31" s="1" customFormat="1" ht="14.45" customHeight="1">
      <c r="B48" s="17"/>
      <c r="I48" s="100"/>
      <c r="L48" s="17"/>
    </row>
    <row r="49" spans="1:31" s="1" customFormat="1" ht="14.45" customHeight="1">
      <c r="B49" s="17"/>
      <c r="I49" s="100"/>
      <c r="L49" s="17"/>
    </row>
    <row r="50" spans="1:31" s="2" customFormat="1" ht="14.45" customHeight="1">
      <c r="B50" s="48"/>
      <c r="D50" s="132" t="s">
        <v>50</v>
      </c>
      <c r="E50" s="133"/>
      <c r="F50" s="133"/>
      <c r="G50" s="132" t="s">
        <v>51</v>
      </c>
      <c r="H50" s="133"/>
      <c r="I50" s="134"/>
      <c r="J50" s="133"/>
      <c r="K50" s="133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5" t="s">
        <v>52</v>
      </c>
      <c r="E61" s="136"/>
      <c r="F61" s="137" t="s">
        <v>53</v>
      </c>
      <c r="G61" s="135" t="s">
        <v>52</v>
      </c>
      <c r="H61" s="136"/>
      <c r="I61" s="138"/>
      <c r="J61" s="139" t="s">
        <v>53</v>
      </c>
      <c r="K61" s="136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2" t="s">
        <v>54</v>
      </c>
      <c r="E65" s="140"/>
      <c r="F65" s="140"/>
      <c r="G65" s="132" t="s">
        <v>55</v>
      </c>
      <c r="H65" s="140"/>
      <c r="I65" s="141"/>
      <c r="J65" s="140"/>
      <c r="K65" s="14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5" t="s">
        <v>52</v>
      </c>
      <c r="E76" s="136"/>
      <c r="F76" s="137" t="s">
        <v>53</v>
      </c>
      <c r="G76" s="135" t="s">
        <v>52</v>
      </c>
      <c r="H76" s="136"/>
      <c r="I76" s="138"/>
      <c r="J76" s="139" t="s">
        <v>53</v>
      </c>
      <c r="K76" s="136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107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7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7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49" t="str">
        <f>E7</f>
        <v>Praha Vršovice st. č. 6 - rekonstrukce kotelny</v>
      </c>
      <c r="F85" s="276"/>
      <c r="G85" s="276"/>
      <c r="H85" s="276"/>
      <c r="I85" s="107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107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Praha Vršovice st.č.6</v>
      </c>
      <c r="G87" s="33"/>
      <c r="H87" s="33"/>
      <c r="I87" s="109" t="s">
        <v>22</v>
      </c>
      <c r="J87" s="63" t="str">
        <f>IF(J10="","",J10)</f>
        <v>27. 4. 2020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7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109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109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107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48" t="s">
        <v>87</v>
      </c>
      <c r="D92" s="149"/>
      <c r="E92" s="149"/>
      <c r="F92" s="149"/>
      <c r="G92" s="149"/>
      <c r="H92" s="149"/>
      <c r="I92" s="150"/>
      <c r="J92" s="151" t="s">
        <v>88</v>
      </c>
      <c r="K92" s="149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7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52" t="s">
        <v>89</v>
      </c>
      <c r="D94" s="33"/>
      <c r="E94" s="33"/>
      <c r="F94" s="33"/>
      <c r="G94" s="33"/>
      <c r="H94" s="33"/>
      <c r="I94" s="107"/>
      <c r="J94" s="81">
        <f>J120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53"/>
      <c r="C95" s="154"/>
      <c r="D95" s="155" t="s">
        <v>91</v>
      </c>
      <c r="E95" s="156"/>
      <c r="F95" s="156"/>
      <c r="G95" s="156"/>
      <c r="H95" s="156"/>
      <c r="I95" s="157"/>
      <c r="J95" s="158">
        <f>J121</f>
        <v>0</v>
      </c>
      <c r="K95" s="154"/>
      <c r="L95" s="159"/>
    </row>
    <row r="96" spans="1:47" s="9" customFormat="1" ht="24.95" customHeight="1">
      <c r="B96" s="153"/>
      <c r="C96" s="154"/>
      <c r="D96" s="155" t="s">
        <v>92</v>
      </c>
      <c r="E96" s="156"/>
      <c r="F96" s="156"/>
      <c r="G96" s="156"/>
      <c r="H96" s="156"/>
      <c r="I96" s="157"/>
      <c r="J96" s="158">
        <f>J138</f>
        <v>0</v>
      </c>
      <c r="K96" s="154"/>
      <c r="L96" s="159"/>
    </row>
    <row r="97" spans="1:31" s="9" customFormat="1" ht="24.95" customHeight="1">
      <c r="B97" s="153"/>
      <c r="C97" s="154"/>
      <c r="D97" s="155" t="s">
        <v>93</v>
      </c>
      <c r="E97" s="156"/>
      <c r="F97" s="156"/>
      <c r="G97" s="156"/>
      <c r="H97" s="156"/>
      <c r="I97" s="157"/>
      <c r="J97" s="158">
        <f>J143</f>
        <v>0</v>
      </c>
      <c r="K97" s="154"/>
      <c r="L97" s="159"/>
    </row>
    <row r="98" spans="1:31" s="9" customFormat="1" ht="24.95" customHeight="1">
      <c r="B98" s="153"/>
      <c r="C98" s="154"/>
      <c r="D98" s="155" t="s">
        <v>94</v>
      </c>
      <c r="E98" s="156"/>
      <c r="F98" s="156"/>
      <c r="G98" s="156"/>
      <c r="H98" s="156"/>
      <c r="I98" s="157"/>
      <c r="J98" s="158">
        <f>J146</f>
        <v>0</v>
      </c>
      <c r="K98" s="154"/>
      <c r="L98" s="159"/>
    </row>
    <row r="99" spans="1:31" s="9" customFormat="1" ht="24.95" customHeight="1">
      <c r="B99" s="153"/>
      <c r="C99" s="154"/>
      <c r="D99" s="155" t="s">
        <v>95</v>
      </c>
      <c r="E99" s="156"/>
      <c r="F99" s="156"/>
      <c r="G99" s="156"/>
      <c r="H99" s="156"/>
      <c r="I99" s="157"/>
      <c r="J99" s="158">
        <f>J148</f>
        <v>0</v>
      </c>
      <c r="K99" s="154"/>
      <c r="L99" s="159"/>
    </row>
    <row r="100" spans="1:31" s="10" customFormat="1" ht="19.899999999999999" customHeight="1">
      <c r="B100" s="160"/>
      <c r="C100" s="161"/>
      <c r="D100" s="162" t="s">
        <v>96</v>
      </c>
      <c r="E100" s="163"/>
      <c r="F100" s="163"/>
      <c r="G100" s="163"/>
      <c r="H100" s="163"/>
      <c r="I100" s="164"/>
      <c r="J100" s="165">
        <f>J149</f>
        <v>0</v>
      </c>
      <c r="K100" s="161"/>
      <c r="L100" s="166"/>
    </row>
    <row r="101" spans="1:31" s="10" customFormat="1" ht="19.899999999999999" customHeight="1">
      <c r="B101" s="160"/>
      <c r="C101" s="161"/>
      <c r="D101" s="162" t="s">
        <v>97</v>
      </c>
      <c r="E101" s="163"/>
      <c r="F101" s="163"/>
      <c r="G101" s="163"/>
      <c r="H101" s="163"/>
      <c r="I101" s="164"/>
      <c r="J101" s="165">
        <f>J152</f>
        <v>0</v>
      </c>
      <c r="K101" s="161"/>
      <c r="L101" s="166"/>
    </row>
    <row r="102" spans="1:31" s="10" customFormat="1" ht="19.899999999999999" customHeight="1">
      <c r="B102" s="160"/>
      <c r="C102" s="161"/>
      <c r="D102" s="162" t="s">
        <v>98</v>
      </c>
      <c r="E102" s="163"/>
      <c r="F102" s="163"/>
      <c r="G102" s="163"/>
      <c r="H102" s="163"/>
      <c r="I102" s="164"/>
      <c r="J102" s="165">
        <f>J155</f>
        <v>0</v>
      </c>
      <c r="K102" s="161"/>
      <c r="L102" s="166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107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144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147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99</v>
      </c>
      <c r="D109" s="33"/>
      <c r="E109" s="33"/>
      <c r="F109" s="33"/>
      <c r="G109" s="33"/>
      <c r="H109" s="33"/>
      <c r="I109" s="107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107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107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49" t="str">
        <f>E7</f>
        <v>Praha Vršovice st. č. 6 - rekonstrukce kotelny</v>
      </c>
      <c r="F112" s="276"/>
      <c r="G112" s="276"/>
      <c r="H112" s="276"/>
      <c r="I112" s="107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107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F10</f>
        <v>Praha Vršovice st.č.6</v>
      </c>
      <c r="G114" s="33"/>
      <c r="H114" s="33"/>
      <c r="I114" s="109" t="s">
        <v>22</v>
      </c>
      <c r="J114" s="63" t="str">
        <f>IF(J10="","",J10)</f>
        <v>27. 4. 2020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07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E13</f>
        <v>Správa železnic, státní organizace</v>
      </c>
      <c r="G116" s="33"/>
      <c r="H116" s="33"/>
      <c r="I116" s="109" t="s">
        <v>32</v>
      </c>
      <c r="J116" s="29" t="str">
        <f>E19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IF(E16="","",E16)</f>
        <v>Vyplň údaj</v>
      </c>
      <c r="G117" s="33"/>
      <c r="H117" s="33"/>
      <c r="I117" s="109" t="s">
        <v>35</v>
      </c>
      <c r="J117" s="29">
        <f>E22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107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1" customFormat="1" ht="29.25" customHeight="1">
      <c r="A119" s="167"/>
      <c r="B119" s="168"/>
      <c r="C119" s="169" t="s">
        <v>100</v>
      </c>
      <c r="D119" s="170" t="s">
        <v>62</v>
      </c>
      <c r="E119" s="170" t="s">
        <v>58</v>
      </c>
      <c r="F119" s="170" t="s">
        <v>59</v>
      </c>
      <c r="G119" s="170" t="s">
        <v>101</v>
      </c>
      <c r="H119" s="170" t="s">
        <v>102</v>
      </c>
      <c r="I119" s="171" t="s">
        <v>103</v>
      </c>
      <c r="J119" s="172" t="s">
        <v>88</v>
      </c>
      <c r="K119" s="173" t="s">
        <v>104</v>
      </c>
      <c r="L119" s="174"/>
      <c r="M119" s="72" t="s">
        <v>1</v>
      </c>
      <c r="N119" s="73" t="s">
        <v>41</v>
      </c>
      <c r="O119" s="73" t="s">
        <v>105</v>
      </c>
      <c r="P119" s="73" t="s">
        <v>106</v>
      </c>
      <c r="Q119" s="73" t="s">
        <v>107</v>
      </c>
      <c r="R119" s="73" t="s">
        <v>108</v>
      </c>
      <c r="S119" s="73" t="s">
        <v>109</v>
      </c>
      <c r="T119" s="74" t="s">
        <v>110</v>
      </c>
      <c r="U119" s="167"/>
      <c r="V119" s="167"/>
      <c r="W119" s="167"/>
      <c r="X119" s="167"/>
      <c r="Y119" s="167"/>
      <c r="Z119" s="167"/>
      <c r="AA119" s="167"/>
      <c r="AB119" s="167"/>
      <c r="AC119" s="167"/>
      <c r="AD119" s="167"/>
      <c r="AE119" s="167"/>
    </row>
    <row r="120" spans="1:65" s="2" customFormat="1" ht="22.9" customHeight="1">
      <c r="A120" s="31"/>
      <c r="B120" s="32"/>
      <c r="C120" s="79" t="s">
        <v>111</v>
      </c>
      <c r="D120" s="33"/>
      <c r="E120" s="33"/>
      <c r="F120" s="33"/>
      <c r="G120" s="33"/>
      <c r="H120" s="33"/>
      <c r="I120" s="107"/>
      <c r="J120" s="175">
        <f>BK120</f>
        <v>0</v>
      </c>
      <c r="K120" s="33"/>
      <c r="L120" s="36"/>
      <c r="M120" s="75"/>
      <c r="N120" s="176"/>
      <c r="O120" s="76"/>
      <c r="P120" s="177">
        <f>P121+P138+P143+P146+P148</f>
        <v>0</v>
      </c>
      <c r="Q120" s="76"/>
      <c r="R120" s="177">
        <f>R121+R138+R143+R146+R148</f>
        <v>8.9999999999999998E-4</v>
      </c>
      <c r="S120" s="76"/>
      <c r="T120" s="178">
        <f>T121+T138+T143+T146+T148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76</v>
      </c>
      <c r="AU120" s="14" t="s">
        <v>90</v>
      </c>
      <c r="BK120" s="179">
        <f>BK121+BK138+BK143+BK146+BK148</f>
        <v>0</v>
      </c>
    </row>
    <row r="121" spans="1:65" s="12" customFormat="1" ht="25.9" customHeight="1">
      <c r="B121" s="180"/>
      <c r="C121" s="181"/>
      <c r="D121" s="182" t="s">
        <v>76</v>
      </c>
      <c r="E121" s="183" t="s">
        <v>112</v>
      </c>
      <c r="F121" s="183" t="s">
        <v>113</v>
      </c>
      <c r="G121" s="181"/>
      <c r="H121" s="181"/>
      <c r="I121" s="184"/>
      <c r="J121" s="185">
        <f>BK121</f>
        <v>0</v>
      </c>
      <c r="K121" s="181"/>
      <c r="L121" s="186"/>
      <c r="M121" s="187"/>
      <c r="N121" s="188"/>
      <c r="O121" s="188"/>
      <c r="P121" s="189">
        <f>SUM(P122:P137)</f>
        <v>0</v>
      </c>
      <c r="Q121" s="188"/>
      <c r="R121" s="189">
        <f>SUM(R122:R137)</f>
        <v>8.9999999999999998E-4</v>
      </c>
      <c r="S121" s="188"/>
      <c r="T121" s="190">
        <f>SUM(T122:T137)</f>
        <v>0</v>
      </c>
      <c r="AR121" s="191" t="s">
        <v>84</v>
      </c>
      <c r="AT121" s="192" t="s">
        <v>76</v>
      </c>
      <c r="AU121" s="192" t="s">
        <v>77</v>
      </c>
      <c r="AY121" s="191" t="s">
        <v>114</v>
      </c>
      <c r="BK121" s="193">
        <f>SUM(BK122:BK137)</f>
        <v>0</v>
      </c>
    </row>
    <row r="122" spans="1:65" s="2" customFormat="1" ht="16.5" customHeight="1">
      <c r="A122" s="31"/>
      <c r="B122" s="32"/>
      <c r="C122" s="194" t="s">
        <v>82</v>
      </c>
      <c r="D122" s="194" t="s">
        <v>115</v>
      </c>
      <c r="E122" s="195" t="s">
        <v>116</v>
      </c>
      <c r="F122" s="196" t="s">
        <v>117</v>
      </c>
      <c r="G122" s="197" t="s">
        <v>118</v>
      </c>
      <c r="H122" s="198">
        <v>3</v>
      </c>
      <c r="I122" s="199"/>
      <c r="J122" s="200">
        <f t="shared" ref="J122:J137" si="0">ROUND(I122*H122,2)</f>
        <v>0</v>
      </c>
      <c r="K122" s="201"/>
      <c r="L122" s="36"/>
      <c r="M122" s="202" t="s">
        <v>1</v>
      </c>
      <c r="N122" s="203" t="s">
        <v>42</v>
      </c>
      <c r="O122" s="68"/>
      <c r="P122" s="204">
        <f t="shared" ref="P122:P137" si="1">O122*H122</f>
        <v>0</v>
      </c>
      <c r="Q122" s="204">
        <v>2.9999999999999997E-4</v>
      </c>
      <c r="R122" s="204">
        <f t="shared" ref="R122:R137" si="2">Q122*H122</f>
        <v>8.9999999999999998E-4</v>
      </c>
      <c r="S122" s="204">
        <v>0</v>
      </c>
      <c r="T122" s="205">
        <f t="shared" ref="T122:T137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06" t="s">
        <v>119</v>
      </c>
      <c r="AT122" s="206" t="s">
        <v>115</v>
      </c>
      <c r="AU122" s="206" t="s">
        <v>82</v>
      </c>
      <c r="AY122" s="14" t="s">
        <v>114</v>
      </c>
      <c r="BE122" s="207">
        <f t="shared" ref="BE122:BE137" si="4">IF(N122="základní",J122,0)</f>
        <v>0</v>
      </c>
      <c r="BF122" s="207">
        <f t="shared" ref="BF122:BF137" si="5">IF(N122="snížená",J122,0)</f>
        <v>0</v>
      </c>
      <c r="BG122" s="207">
        <f t="shared" ref="BG122:BG137" si="6">IF(N122="zákl. přenesená",J122,0)</f>
        <v>0</v>
      </c>
      <c r="BH122" s="207">
        <f t="shared" ref="BH122:BH137" si="7">IF(N122="sníž. přenesená",J122,0)</f>
        <v>0</v>
      </c>
      <c r="BI122" s="207">
        <f t="shared" ref="BI122:BI137" si="8">IF(N122="nulová",J122,0)</f>
        <v>0</v>
      </c>
      <c r="BJ122" s="14" t="s">
        <v>82</v>
      </c>
      <c r="BK122" s="207">
        <f t="shared" ref="BK122:BK137" si="9">ROUND(I122*H122,2)</f>
        <v>0</v>
      </c>
      <c r="BL122" s="14" t="s">
        <v>119</v>
      </c>
      <c r="BM122" s="206" t="s">
        <v>120</v>
      </c>
    </row>
    <row r="123" spans="1:65" s="2" customFormat="1" ht="21.75" customHeight="1">
      <c r="A123" s="31"/>
      <c r="B123" s="32"/>
      <c r="C123" s="208" t="s">
        <v>84</v>
      </c>
      <c r="D123" s="208" t="s">
        <v>121</v>
      </c>
      <c r="E123" s="209" t="s">
        <v>122</v>
      </c>
      <c r="F123" s="210" t="s">
        <v>123</v>
      </c>
      <c r="G123" s="211" t="s">
        <v>118</v>
      </c>
      <c r="H123" s="212">
        <v>3</v>
      </c>
      <c r="I123" s="213"/>
      <c r="J123" s="214">
        <f t="shared" si="0"/>
        <v>0</v>
      </c>
      <c r="K123" s="215"/>
      <c r="L123" s="216"/>
      <c r="M123" s="217" t="s">
        <v>1</v>
      </c>
      <c r="N123" s="218" t="s">
        <v>42</v>
      </c>
      <c r="O123" s="68"/>
      <c r="P123" s="204">
        <f t="shared" si="1"/>
        <v>0</v>
      </c>
      <c r="Q123" s="204">
        <v>0</v>
      </c>
      <c r="R123" s="204">
        <f t="shared" si="2"/>
        <v>0</v>
      </c>
      <c r="S123" s="204">
        <v>0</v>
      </c>
      <c r="T123" s="20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6" t="s">
        <v>124</v>
      </c>
      <c r="AT123" s="206" t="s">
        <v>121</v>
      </c>
      <c r="AU123" s="206" t="s">
        <v>82</v>
      </c>
      <c r="AY123" s="14" t="s">
        <v>114</v>
      </c>
      <c r="BE123" s="207">
        <f t="shared" si="4"/>
        <v>0</v>
      </c>
      <c r="BF123" s="207">
        <f t="shared" si="5"/>
        <v>0</v>
      </c>
      <c r="BG123" s="207">
        <f t="shared" si="6"/>
        <v>0</v>
      </c>
      <c r="BH123" s="207">
        <f t="shared" si="7"/>
        <v>0</v>
      </c>
      <c r="BI123" s="207">
        <f t="shared" si="8"/>
        <v>0</v>
      </c>
      <c r="BJ123" s="14" t="s">
        <v>82</v>
      </c>
      <c r="BK123" s="207">
        <f t="shared" si="9"/>
        <v>0</v>
      </c>
      <c r="BL123" s="14" t="s">
        <v>119</v>
      </c>
      <c r="BM123" s="206" t="s">
        <v>125</v>
      </c>
    </row>
    <row r="124" spans="1:65" s="2" customFormat="1" ht="16.5" customHeight="1">
      <c r="A124" s="31"/>
      <c r="B124" s="32"/>
      <c r="C124" s="194" t="s">
        <v>126</v>
      </c>
      <c r="D124" s="194" t="s">
        <v>115</v>
      </c>
      <c r="E124" s="195" t="s">
        <v>127</v>
      </c>
      <c r="F124" s="196" t="s">
        <v>128</v>
      </c>
      <c r="G124" s="197" t="s">
        <v>129</v>
      </c>
      <c r="H124" s="198">
        <v>1</v>
      </c>
      <c r="I124" s="199"/>
      <c r="J124" s="200">
        <f t="shared" si="0"/>
        <v>0</v>
      </c>
      <c r="K124" s="201"/>
      <c r="L124" s="36"/>
      <c r="M124" s="202" t="s">
        <v>1</v>
      </c>
      <c r="N124" s="203" t="s">
        <v>42</v>
      </c>
      <c r="O124" s="68"/>
      <c r="P124" s="204">
        <f t="shared" si="1"/>
        <v>0</v>
      </c>
      <c r="Q124" s="204">
        <v>0</v>
      </c>
      <c r="R124" s="204">
        <f t="shared" si="2"/>
        <v>0</v>
      </c>
      <c r="S124" s="204">
        <v>0</v>
      </c>
      <c r="T124" s="20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6" t="s">
        <v>119</v>
      </c>
      <c r="AT124" s="206" t="s">
        <v>115</v>
      </c>
      <c r="AU124" s="206" t="s">
        <v>82</v>
      </c>
      <c r="AY124" s="14" t="s">
        <v>114</v>
      </c>
      <c r="BE124" s="207">
        <f t="shared" si="4"/>
        <v>0</v>
      </c>
      <c r="BF124" s="207">
        <f t="shared" si="5"/>
        <v>0</v>
      </c>
      <c r="BG124" s="207">
        <f t="shared" si="6"/>
        <v>0</v>
      </c>
      <c r="BH124" s="207">
        <f t="shared" si="7"/>
        <v>0</v>
      </c>
      <c r="BI124" s="207">
        <f t="shared" si="8"/>
        <v>0</v>
      </c>
      <c r="BJ124" s="14" t="s">
        <v>82</v>
      </c>
      <c r="BK124" s="207">
        <f t="shared" si="9"/>
        <v>0</v>
      </c>
      <c r="BL124" s="14" t="s">
        <v>119</v>
      </c>
      <c r="BM124" s="206" t="s">
        <v>130</v>
      </c>
    </row>
    <row r="125" spans="1:65" s="2" customFormat="1" ht="16.5" customHeight="1">
      <c r="A125" s="31"/>
      <c r="B125" s="32"/>
      <c r="C125" s="194" t="s">
        <v>131</v>
      </c>
      <c r="D125" s="194" t="s">
        <v>115</v>
      </c>
      <c r="E125" s="195" t="s">
        <v>132</v>
      </c>
      <c r="F125" s="196" t="s">
        <v>133</v>
      </c>
      <c r="G125" s="197" t="s">
        <v>118</v>
      </c>
      <c r="H125" s="198">
        <v>1</v>
      </c>
      <c r="I125" s="199"/>
      <c r="J125" s="200">
        <f t="shared" si="0"/>
        <v>0</v>
      </c>
      <c r="K125" s="201"/>
      <c r="L125" s="36"/>
      <c r="M125" s="202" t="s">
        <v>1</v>
      </c>
      <c r="N125" s="203" t="s">
        <v>42</v>
      </c>
      <c r="O125" s="68"/>
      <c r="P125" s="204">
        <f t="shared" si="1"/>
        <v>0</v>
      </c>
      <c r="Q125" s="204">
        <v>0</v>
      </c>
      <c r="R125" s="204">
        <f t="shared" si="2"/>
        <v>0</v>
      </c>
      <c r="S125" s="204">
        <v>0</v>
      </c>
      <c r="T125" s="20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6" t="s">
        <v>119</v>
      </c>
      <c r="AT125" s="206" t="s">
        <v>115</v>
      </c>
      <c r="AU125" s="206" t="s">
        <v>82</v>
      </c>
      <c r="AY125" s="14" t="s">
        <v>114</v>
      </c>
      <c r="BE125" s="207">
        <f t="shared" si="4"/>
        <v>0</v>
      </c>
      <c r="BF125" s="207">
        <f t="shared" si="5"/>
        <v>0</v>
      </c>
      <c r="BG125" s="207">
        <f t="shared" si="6"/>
        <v>0</v>
      </c>
      <c r="BH125" s="207">
        <f t="shared" si="7"/>
        <v>0</v>
      </c>
      <c r="BI125" s="207">
        <f t="shared" si="8"/>
        <v>0</v>
      </c>
      <c r="BJ125" s="14" t="s">
        <v>82</v>
      </c>
      <c r="BK125" s="207">
        <f t="shared" si="9"/>
        <v>0</v>
      </c>
      <c r="BL125" s="14" t="s">
        <v>119</v>
      </c>
      <c r="BM125" s="206" t="s">
        <v>134</v>
      </c>
    </row>
    <row r="126" spans="1:65" s="2" customFormat="1" ht="16.5" customHeight="1">
      <c r="A126" s="31"/>
      <c r="B126" s="32"/>
      <c r="C126" s="194" t="s">
        <v>135</v>
      </c>
      <c r="D126" s="194" t="s">
        <v>115</v>
      </c>
      <c r="E126" s="195" t="s">
        <v>136</v>
      </c>
      <c r="F126" s="196" t="s">
        <v>137</v>
      </c>
      <c r="G126" s="197" t="s">
        <v>118</v>
      </c>
      <c r="H126" s="198">
        <v>1</v>
      </c>
      <c r="I126" s="199"/>
      <c r="J126" s="200">
        <f t="shared" si="0"/>
        <v>0</v>
      </c>
      <c r="K126" s="201"/>
      <c r="L126" s="36"/>
      <c r="M126" s="202" t="s">
        <v>1</v>
      </c>
      <c r="N126" s="203" t="s">
        <v>42</v>
      </c>
      <c r="O126" s="68"/>
      <c r="P126" s="204">
        <f t="shared" si="1"/>
        <v>0</v>
      </c>
      <c r="Q126" s="204">
        <v>0</v>
      </c>
      <c r="R126" s="204">
        <f t="shared" si="2"/>
        <v>0</v>
      </c>
      <c r="S126" s="204">
        <v>0</v>
      </c>
      <c r="T126" s="20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6" t="s">
        <v>119</v>
      </c>
      <c r="AT126" s="206" t="s">
        <v>115</v>
      </c>
      <c r="AU126" s="206" t="s">
        <v>82</v>
      </c>
      <c r="AY126" s="14" t="s">
        <v>114</v>
      </c>
      <c r="BE126" s="207">
        <f t="shared" si="4"/>
        <v>0</v>
      </c>
      <c r="BF126" s="207">
        <f t="shared" si="5"/>
        <v>0</v>
      </c>
      <c r="BG126" s="207">
        <f t="shared" si="6"/>
        <v>0</v>
      </c>
      <c r="BH126" s="207">
        <f t="shared" si="7"/>
        <v>0</v>
      </c>
      <c r="BI126" s="207">
        <f t="shared" si="8"/>
        <v>0</v>
      </c>
      <c r="BJ126" s="14" t="s">
        <v>82</v>
      </c>
      <c r="BK126" s="207">
        <f t="shared" si="9"/>
        <v>0</v>
      </c>
      <c r="BL126" s="14" t="s">
        <v>119</v>
      </c>
      <c r="BM126" s="206" t="s">
        <v>138</v>
      </c>
    </row>
    <row r="127" spans="1:65" s="2" customFormat="1" ht="16.5" customHeight="1">
      <c r="A127" s="31"/>
      <c r="B127" s="32"/>
      <c r="C127" s="194" t="s">
        <v>139</v>
      </c>
      <c r="D127" s="194" t="s">
        <v>115</v>
      </c>
      <c r="E127" s="195" t="s">
        <v>140</v>
      </c>
      <c r="F127" s="196" t="s">
        <v>141</v>
      </c>
      <c r="G127" s="197" t="s">
        <v>142</v>
      </c>
      <c r="H127" s="198">
        <v>1</v>
      </c>
      <c r="I127" s="199"/>
      <c r="J127" s="200">
        <f t="shared" si="0"/>
        <v>0</v>
      </c>
      <c r="K127" s="201"/>
      <c r="L127" s="36"/>
      <c r="M127" s="202" t="s">
        <v>1</v>
      </c>
      <c r="N127" s="203" t="s">
        <v>42</v>
      </c>
      <c r="O127" s="68"/>
      <c r="P127" s="204">
        <f t="shared" si="1"/>
        <v>0</v>
      </c>
      <c r="Q127" s="204">
        <v>0</v>
      </c>
      <c r="R127" s="204">
        <f t="shared" si="2"/>
        <v>0</v>
      </c>
      <c r="S127" s="204">
        <v>0</v>
      </c>
      <c r="T127" s="20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6" t="s">
        <v>119</v>
      </c>
      <c r="AT127" s="206" t="s">
        <v>115</v>
      </c>
      <c r="AU127" s="206" t="s">
        <v>82</v>
      </c>
      <c r="AY127" s="14" t="s">
        <v>114</v>
      </c>
      <c r="BE127" s="207">
        <f t="shared" si="4"/>
        <v>0</v>
      </c>
      <c r="BF127" s="207">
        <f t="shared" si="5"/>
        <v>0</v>
      </c>
      <c r="BG127" s="207">
        <f t="shared" si="6"/>
        <v>0</v>
      </c>
      <c r="BH127" s="207">
        <f t="shared" si="7"/>
        <v>0</v>
      </c>
      <c r="BI127" s="207">
        <f t="shared" si="8"/>
        <v>0</v>
      </c>
      <c r="BJ127" s="14" t="s">
        <v>82</v>
      </c>
      <c r="BK127" s="207">
        <f t="shared" si="9"/>
        <v>0</v>
      </c>
      <c r="BL127" s="14" t="s">
        <v>119</v>
      </c>
      <c r="BM127" s="206" t="s">
        <v>143</v>
      </c>
    </row>
    <row r="128" spans="1:65" s="2" customFormat="1" ht="16.5" customHeight="1">
      <c r="A128" s="31"/>
      <c r="B128" s="32"/>
      <c r="C128" s="194" t="s">
        <v>144</v>
      </c>
      <c r="D128" s="194" t="s">
        <v>115</v>
      </c>
      <c r="E128" s="195" t="s">
        <v>145</v>
      </c>
      <c r="F128" s="196" t="s">
        <v>146</v>
      </c>
      <c r="G128" s="197" t="s">
        <v>142</v>
      </c>
      <c r="H128" s="198">
        <v>1</v>
      </c>
      <c r="I128" s="199"/>
      <c r="J128" s="200">
        <f t="shared" si="0"/>
        <v>0</v>
      </c>
      <c r="K128" s="201"/>
      <c r="L128" s="36"/>
      <c r="M128" s="202" t="s">
        <v>1</v>
      </c>
      <c r="N128" s="203" t="s">
        <v>42</v>
      </c>
      <c r="O128" s="68"/>
      <c r="P128" s="204">
        <f t="shared" si="1"/>
        <v>0</v>
      </c>
      <c r="Q128" s="204">
        <v>0</v>
      </c>
      <c r="R128" s="204">
        <f t="shared" si="2"/>
        <v>0</v>
      </c>
      <c r="S128" s="204">
        <v>0</v>
      </c>
      <c r="T128" s="20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6" t="s">
        <v>119</v>
      </c>
      <c r="AT128" s="206" t="s">
        <v>115</v>
      </c>
      <c r="AU128" s="206" t="s">
        <v>82</v>
      </c>
      <c r="AY128" s="14" t="s">
        <v>114</v>
      </c>
      <c r="BE128" s="207">
        <f t="shared" si="4"/>
        <v>0</v>
      </c>
      <c r="BF128" s="207">
        <f t="shared" si="5"/>
        <v>0</v>
      </c>
      <c r="BG128" s="207">
        <f t="shared" si="6"/>
        <v>0</v>
      </c>
      <c r="BH128" s="207">
        <f t="shared" si="7"/>
        <v>0</v>
      </c>
      <c r="BI128" s="207">
        <f t="shared" si="8"/>
        <v>0</v>
      </c>
      <c r="BJ128" s="14" t="s">
        <v>82</v>
      </c>
      <c r="BK128" s="207">
        <f t="shared" si="9"/>
        <v>0</v>
      </c>
      <c r="BL128" s="14" t="s">
        <v>119</v>
      </c>
      <c r="BM128" s="206" t="s">
        <v>147</v>
      </c>
    </row>
    <row r="129" spans="1:65" s="2" customFormat="1" ht="16.5" customHeight="1">
      <c r="A129" s="31"/>
      <c r="B129" s="32"/>
      <c r="C129" s="194" t="s">
        <v>148</v>
      </c>
      <c r="D129" s="194" t="s">
        <v>115</v>
      </c>
      <c r="E129" s="195" t="s">
        <v>149</v>
      </c>
      <c r="F129" s="196" t="s">
        <v>150</v>
      </c>
      <c r="G129" s="197" t="s">
        <v>118</v>
      </c>
      <c r="H129" s="198">
        <v>1</v>
      </c>
      <c r="I129" s="199"/>
      <c r="J129" s="200">
        <f t="shared" si="0"/>
        <v>0</v>
      </c>
      <c r="K129" s="201"/>
      <c r="L129" s="36"/>
      <c r="M129" s="202" t="s">
        <v>1</v>
      </c>
      <c r="N129" s="203" t="s">
        <v>42</v>
      </c>
      <c r="O129" s="68"/>
      <c r="P129" s="204">
        <f t="shared" si="1"/>
        <v>0</v>
      </c>
      <c r="Q129" s="204">
        <v>0</v>
      </c>
      <c r="R129" s="204">
        <f t="shared" si="2"/>
        <v>0</v>
      </c>
      <c r="S129" s="204">
        <v>0</v>
      </c>
      <c r="T129" s="20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6" t="s">
        <v>119</v>
      </c>
      <c r="AT129" s="206" t="s">
        <v>115</v>
      </c>
      <c r="AU129" s="206" t="s">
        <v>82</v>
      </c>
      <c r="AY129" s="14" t="s">
        <v>114</v>
      </c>
      <c r="BE129" s="207">
        <f t="shared" si="4"/>
        <v>0</v>
      </c>
      <c r="BF129" s="207">
        <f t="shared" si="5"/>
        <v>0</v>
      </c>
      <c r="BG129" s="207">
        <f t="shared" si="6"/>
        <v>0</v>
      </c>
      <c r="BH129" s="207">
        <f t="shared" si="7"/>
        <v>0</v>
      </c>
      <c r="BI129" s="207">
        <f t="shared" si="8"/>
        <v>0</v>
      </c>
      <c r="BJ129" s="14" t="s">
        <v>82</v>
      </c>
      <c r="BK129" s="207">
        <f t="shared" si="9"/>
        <v>0</v>
      </c>
      <c r="BL129" s="14" t="s">
        <v>119</v>
      </c>
      <c r="BM129" s="206" t="s">
        <v>151</v>
      </c>
    </row>
    <row r="130" spans="1:65" s="2" customFormat="1" ht="16.5" customHeight="1">
      <c r="A130" s="31"/>
      <c r="B130" s="32"/>
      <c r="C130" s="194" t="s">
        <v>152</v>
      </c>
      <c r="D130" s="194" t="s">
        <v>115</v>
      </c>
      <c r="E130" s="195" t="s">
        <v>153</v>
      </c>
      <c r="F130" s="196" t="s">
        <v>154</v>
      </c>
      <c r="G130" s="197" t="s">
        <v>118</v>
      </c>
      <c r="H130" s="198">
        <v>1</v>
      </c>
      <c r="I130" s="199"/>
      <c r="J130" s="200">
        <f t="shared" si="0"/>
        <v>0</v>
      </c>
      <c r="K130" s="201"/>
      <c r="L130" s="36"/>
      <c r="M130" s="202" t="s">
        <v>1</v>
      </c>
      <c r="N130" s="203" t="s">
        <v>42</v>
      </c>
      <c r="O130" s="68"/>
      <c r="P130" s="204">
        <f t="shared" si="1"/>
        <v>0</v>
      </c>
      <c r="Q130" s="204">
        <v>0</v>
      </c>
      <c r="R130" s="204">
        <f t="shared" si="2"/>
        <v>0</v>
      </c>
      <c r="S130" s="204">
        <v>0</v>
      </c>
      <c r="T130" s="20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6" t="s">
        <v>119</v>
      </c>
      <c r="AT130" s="206" t="s">
        <v>115</v>
      </c>
      <c r="AU130" s="206" t="s">
        <v>82</v>
      </c>
      <c r="AY130" s="14" t="s">
        <v>114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4" t="s">
        <v>82</v>
      </c>
      <c r="BK130" s="207">
        <f t="shared" si="9"/>
        <v>0</v>
      </c>
      <c r="BL130" s="14" t="s">
        <v>119</v>
      </c>
      <c r="BM130" s="206" t="s">
        <v>155</v>
      </c>
    </row>
    <row r="131" spans="1:65" s="2" customFormat="1" ht="16.5" customHeight="1">
      <c r="A131" s="31"/>
      <c r="B131" s="32"/>
      <c r="C131" s="194" t="s">
        <v>156</v>
      </c>
      <c r="D131" s="194" t="s">
        <v>115</v>
      </c>
      <c r="E131" s="195" t="s">
        <v>157</v>
      </c>
      <c r="F131" s="196" t="s">
        <v>158</v>
      </c>
      <c r="G131" s="197" t="s">
        <v>142</v>
      </c>
      <c r="H131" s="198">
        <v>2</v>
      </c>
      <c r="I131" s="199"/>
      <c r="J131" s="200">
        <f t="shared" si="0"/>
        <v>0</v>
      </c>
      <c r="K131" s="201"/>
      <c r="L131" s="36"/>
      <c r="M131" s="202" t="s">
        <v>1</v>
      </c>
      <c r="N131" s="203" t="s">
        <v>42</v>
      </c>
      <c r="O131" s="68"/>
      <c r="P131" s="204">
        <f t="shared" si="1"/>
        <v>0</v>
      </c>
      <c r="Q131" s="204">
        <v>0</v>
      </c>
      <c r="R131" s="204">
        <f t="shared" si="2"/>
        <v>0</v>
      </c>
      <c r="S131" s="204">
        <v>0</v>
      </c>
      <c r="T131" s="20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6" t="s">
        <v>119</v>
      </c>
      <c r="AT131" s="206" t="s">
        <v>115</v>
      </c>
      <c r="AU131" s="206" t="s">
        <v>82</v>
      </c>
      <c r="AY131" s="14" t="s">
        <v>114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4" t="s">
        <v>82</v>
      </c>
      <c r="BK131" s="207">
        <f t="shared" si="9"/>
        <v>0</v>
      </c>
      <c r="BL131" s="14" t="s">
        <v>119</v>
      </c>
      <c r="BM131" s="206" t="s">
        <v>159</v>
      </c>
    </row>
    <row r="132" spans="1:65" s="2" customFormat="1" ht="16.5" customHeight="1">
      <c r="A132" s="31"/>
      <c r="B132" s="32"/>
      <c r="C132" s="194" t="s">
        <v>160</v>
      </c>
      <c r="D132" s="194" t="s">
        <v>115</v>
      </c>
      <c r="E132" s="195" t="s">
        <v>161</v>
      </c>
      <c r="F132" s="196" t="s">
        <v>162</v>
      </c>
      <c r="G132" s="197" t="s">
        <v>142</v>
      </c>
      <c r="H132" s="198">
        <v>1</v>
      </c>
      <c r="I132" s="199"/>
      <c r="J132" s="200">
        <f t="shared" si="0"/>
        <v>0</v>
      </c>
      <c r="K132" s="201"/>
      <c r="L132" s="36"/>
      <c r="M132" s="202" t="s">
        <v>1</v>
      </c>
      <c r="N132" s="203" t="s">
        <v>42</v>
      </c>
      <c r="O132" s="68"/>
      <c r="P132" s="204">
        <f t="shared" si="1"/>
        <v>0</v>
      </c>
      <c r="Q132" s="204">
        <v>0</v>
      </c>
      <c r="R132" s="204">
        <f t="shared" si="2"/>
        <v>0</v>
      </c>
      <c r="S132" s="204">
        <v>0</v>
      </c>
      <c r="T132" s="20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6" t="s">
        <v>119</v>
      </c>
      <c r="AT132" s="206" t="s">
        <v>115</v>
      </c>
      <c r="AU132" s="206" t="s">
        <v>82</v>
      </c>
      <c r="AY132" s="14" t="s">
        <v>114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4" t="s">
        <v>82</v>
      </c>
      <c r="BK132" s="207">
        <f t="shared" si="9"/>
        <v>0</v>
      </c>
      <c r="BL132" s="14" t="s">
        <v>119</v>
      </c>
      <c r="BM132" s="206" t="s">
        <v>163</v>
      </c>
    </row>
    <row r="133" spans="1:65" s="2" customFormat="1" ht="16.5" customHeight="1">
      <c r="A133" s="31"/>
      <c r="B133" s="32"/>
      <c r="C133" s="194" t="s">
        <v>164</v>
      </c>
      <c r="D133" s="194" t="s">
        <v>115</v>
      </c>
      <c r="E133" s="195" t="s">
        <v>165</v>
      </c>
      <c r="F133" s="196" t="s">
        <v>166</v>
      </c>
      <c r="G133" s="197" t="s">
        <v>118</v>
      </c>
      <c r="H133" s="198">
        <v>1</v>
      </c>
      <c r="I133" s="199"/>
      <c r="J133" s="200">
        <f t="shared" si="0"/>
        <v>0</v>
      </c>
      <c r="K133" s="201"/>
      <c r="L133" s="36"/>
      <c r="M133" s="202" t="s">
        <v>1</v>
      </c>
      <c r="N133" s="203" t="s">
        <v>42</v>
      </c>
      <c r="O133" s="68"/>
      <c r="P133" s="204">
        <f t="shared" si="1"/>
        <v>0</v>
      </c>
      <c r="Q133" s="204">
        <v>0</v>
      </c>
      <c r="R133" s="204">
        <f t="shared" si="2"/>
        <v>0</v>
      </c>
      <c r="S133" s="204">
        <v>0</v>
      </c>
      <c r="T133" s="20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6" t="s">
        <v>119</v>
      </c>
      <c r="AT133" s="206" t="s">
        <v>115</v>
      </c>
      <c r="AU133" s="206" t="s">
        <v>82</v>
      </c>
      <c r="AY133" s="14" t="s">
        <v>114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4" t="s">
        <v>82</v>
      </c>
      <c r="BK133" s="207">
        <f t="shared" si="9"/>
        <v>0</v>
      </c>
      <c r="BL133" s="14" t="s">
        <v>119</v>
      </c>
      <c r="BM133" s="206" t="s">
        <v>167</v>
      </c>
    </row>
    <row r="134" spans="1:65" s="2" customFormat="1" ht="16.5" customHeight="1">
      <c r="A134" s="31"/>
      <c r="B134" s="32"/>
      <c r="C134" s="194" t="s">
        <v>168</v>
      </c>
      <c r="D134" s="194" t="s">
        <v>115</v>
      </c>
      <c r="E134" s="195" t="s">
        <v>169</v>
      </c>
      <c r="F134" s="196" t="s">
        <v>170</v>
      </c>
      <c r="G134" s="197" t="s">
        <v>142</v>
      </c>
      <c r="H134" s="198">
        <v>1</v>
      </c>
      <c r="I134" s="199"/>
      <c r="J134" s="200">
        <f t="shared" si="0"/>
        <v>0</v>
      </c>
      <c r="K134" s="201"/>
      <c r="L134" s="36"/>
      <c r="M134" s="202" t="s">
        <v>1</v>
      </c>
      <c r="N134" s="203" t="s">
        <v>42</v>
      </c>
      <c r="O134" s="68"/>
      <c r="P134" s="204">
        <f t="shared" si="1"/>
        <v>0</v>
      </c>
      <c r="Q134" s="204">
        <v>0</v>
      </c>
      <c r="R134" s="204">
        <f t="shared" si="2"/>
        <v>0</v>
      </c>
      <c r="S134" s="204">
        <v>0</v>
      </c>
      <c r="T134" s="20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6" t="s">
        <v>119</v>
      </c>
      <c r="AT134" s="206" t="s">
        <v>115</v>
      </c>
      <c r="AU134" s="206" t="s">
        <v>82</v>
      </c>
      <c r="AY134" s="14" t="s">
        <v>114</v>
      </c>
      <c r="BE134" s="207">
        <f t="shared" si="4"/>
        <v>0</v>
      </c>
      <c r="BF134" s="207">
        <f t="shared" si="5"/>
        <v>0</v>
      </c>
      <c r="BG134" s="207">
        <f t="shared" si="6"/>
        <v>0</v>
      </c>
      <c r="BH134" s="207">
        <f t="shared" si="7"/>
        <v>0</v>
      </c>
      <c r="BI134" s="207">
        <f t="shared" si="8"/>
        <v>0</v>
      </c>
      <c r="BJ134" s="14" t="s">
        <v>82</v>
      </c>
      <c r="BK134" s="207">
        <f t="shared" si="9"/>
        <v>0</v>
      </c>
      <c r="BL134" s="14" t="s">
        <v>119</v>
      </c>
      <c r="BM134" s="206" t="s">
        <v>171</v>
      </c>
    </row>
    <row r="135" spans="1:65" s="2" customFormat="1" ht="16.5" customHeight="1">
      <c r="A135" s="31"/>
      <c r="B135" s="32"/>
      <c r="C135" s="194" t="s">
        <v>172</v>
      </c>
      <c r="D135" s="194" t="s">
        <v>115</v>
      </c>
      <c r="E135" s="195" t="s">
        <v>173</v>
      </c>
      <c r="F135" s="196" t="s">
        <v>174</v>
      </c>
      <c r="G135" s="197" t="s">
        <v>142</v>
      </c>
      <c r="H135" s="198">
        <v>1</v>
      </c>
      <c r="I135" s="199"/>
      <c r="J135" s="200">
        <f t="shared" si="0"/>
        <v>0</v>
      </c>
      <c r="K135" s="201"/>
      <c r="L135" s="36"/>
      <c r="M135" s="202" t="s">
        <v>1</v>
      </c>
      <c r="N135" s="203" t="s">
        <v>42</v>
      </c>
      <c r="O135" s="68"/>
      <c r="P135" s="204">
        <f t="shared" si="1"/>
        <v>0</v>
      </c>
      <c r="Q135" s="204">
        <v>0</v>
      </c>
      <c r="R135" s="204">
        <f t="shared" si="2"/>
        <v>0</v>
      </c>
      <c r="S135" s="204">
        <v>0</v>
      </c>
      <c r="T135" s="20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6" t="s">
        <v>119</v>
      </c>
      <c r="AT135" s="206" t="s">
        <v>115</v>
      </c>
      <c r="AU135" s="206" t="s">
        <v>82</v>
      </c>
      <c r="AY135" s="14" t="s">
        <v>114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4" t="s">
        <v>82</v>
      </c>
      <c r="BK135" s="207">
        <f t="shared" si="9"/>
        <v>0</v>
      </c>
      <c r="BL135" s="14" t="s">
        <v>119</v>
      </c>
      <c r="BM135" s="206" t="s">
        <v>175</v>
      </c>
    </row>
    <row r="136" spans="1:65" s="2" customFormat="1" ht="16.5" customHeight="1">
      <c r="A136" s="31"/>
      <c r="B136" s="32"/>
      <c r="C136" s="194" t="s">
        <v>8</v>
      </c>
      <c r="D136" s="194" t="s">
        <v>115</v>
      </c>
      <c r="E136" s="195" t="s">
        <v>176</v>
      </c>
      <c r="F136" s="196" t="s">
        <v>177</v>
      </c>
      <c r="G136" s="197" t="s">
        <v>142</v>
      </c>
      <c r="H136" s="198">
        <v>1</v>
      </c>
      <c r="I136" s="199"/>
      <c r="J136" s="200">
        <f t="shared" si="0"/>
        <v>0</v>
      </c>
      <c r="K136" s="201"/>
      <c r="L136" s="36"/>
      <c r="M136" s="202" t="s">
        <v>1</v>
      </c>
      <c r="N136" s="203" t="s">
        <v>42</v>
      </c>
      <c r="O136" s="68"/>
      <c r="P136" s="204">
        <f t="shared" si="1"/>
        <v>0</v>
      </c>
      <c r="Q136" s="204">
        <v>0</v>
      </c>
      <c r="R136" s="204">
        <f t="shared" si="2"/>
        <v>0</v>
      </c>
      <c r="S136" s="204">
        <v>0</v>
      </c>
      <c r="T136" s="20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6" t="s">
        <v>119</v>
      </c>
      <c r="AT136" s="206" t="s">
        <v>115</v>
      </c>
      <c r="AU136" s="206" t="s">
        <v>82</v>
      </c>
      <c r="AY136" s="14" t="s">
        <v>114</v>
      </c>
      <c r="BE136" s="207">
        <f t="shared" si="4"/>
        <v>0</v>
      </c>
      <c r="BF136" s="207">
        <f t="shared" si="5"/>
        <v>0</v>
      </c>
      <c r="BG136" s="207">
        <f t="shared" si="6"/>
        <v>0</v>
      </c>
      <c r="BH136" s="207">
        <f t="shared" si="7"/>
        <v>0</v>
      </c>
      <c r="BI136" s="207">
        <f t="shared" si="8"/>
        <v>0</v>
      </c>
      <c r="BJ136" s="14" t="s">
        <v>82</v>
      </c>
      <c r="BK136" s="207">
        <f t="shared" si="9"/>
        <v>0</v>
      </c>
      <c r="BL136" s="14" t="s">
        <v>119</v>
      </c>
      <c r="BM136" s="206" t="s">
        <v>178</v>
      </c>
    </row>
    <row r="137" spans="1:65" s="2" customFormat="1" ht="21.75" customHeight="1">
      <c r="A137" s="31"/>
      <c r="B137" s="32"/>
      <c r="C137" s="194" t="s">
        <v>119</v>
      </c>
      <c r="D137" s="194" t="s">
        <v>115</v>
      </c>
      <c r="E137" s="195" t="s">
        <v>179</v>
      </c>
      <c r="F137" s="196" t="s">
        <v>180</v>
      </c>
      <c r="G137" s="197" t="s">
        <v>129</v>
      </c>
      <c r="H137" s="198">
        <v>1</v>
      </c>
      <c r="I137" s="199"/>
      <c r="J137" s="200">
        <f t="shared" si="0"/>
        <v>0</v>
      </c>
      <c r="K137" s="201"/>
      <c r="L137" s="36"/>
      <c r="M137" s="202" t="s">
        <v>1</v>
      </c>
      <c r="N137" s="203" t="s">
        <v>42</v>
      </c>
      <c r="O137" s="68"/>
      <c r="P137" s="204">
        <f t="shared" si="1"/>
        <v>0</v>
      </c>
      <c r="Q137" s="204">
        <v>0</v>
      </c>
      <c r="R137" s="204">
        <f t="shared" si="2"/>
        <v>0</v>
      </c>
      <c r="S137" s="204">
        <v>0</v>
      </c>
      <c r="T137" s="20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6" t="s">
        <v>119</v>
      </c>
      <c r="AT137" s="206" t="s">
        <v>115</v>
      </c>
      <c r="AU137" s="206" t="s">
        <v>82</v>
      </c>
      <c r="AY137" s="14" t="s">
        <v>114</v>
      </c>
      <c r="BE137" s="207">
        <f t="shared" si="4"/>
        <v>0</v>
      </c>
      <c r="BF137" s="207">
        <f t="shared" si="5"/>
        <v>0</v>
      </c>
      <c r="BG137" s="207">
        <f t="shared" si="6"/>
        <v>0</v>
      </c>
      <c r="BH137" s="207">
        <f t="shared" si="7"/>
        <v>0</v>
      </c>
      <c r="BI137" s="207">
        <f t="shared" si="8"/>
        <v>0</v>
      </c>
      <c r="BJ137" s="14" t="s">
        <v>82</v>
      </c>
      <c r="BK137" s="207">
        <f t="shared" si="9"/>
        <v>0</v>
      </c>
      <c r="BL137" s="14" t="s">
        <v>119</v>
      </c>
      <c r="BM137" s="206" t="s">
        <v>181</v>
      </c>
    </row>
    <row r="138" spans="1:65" s="12" customFormat="1" ht="25.9" customHeight="1">
      <c r="B138" s="180"/>
      <c r="C138" s="181"/>
      <c r="D138" s="182" t="s">
        <v>76</v>
      </c>
      <c r="E138" s="183" t="s">
        <v>182</v>
      </c>
      <c r="F138" s="183" t="s">
        <v>183</v>
      </c>
      <c r="G138" s="181"/>
      <c r="H138" s="181"/>
      <c r="I138" s="184"/>
      <c r="J138" s="185">
        <f>BK138</f>
        <v>0</v>
      </c>
      <c r="K138" s="181"/>
      <c r="L138" s="186"/>
      <c r="M138" s="187"/>
      <c r="N138" s="188"/>
      <c r="O138" s="188"/>
      <c r="P138" s="189">
        <f>SUM(P139:P142)</f>
        <v>0</v>
      </c>
      <c r="Q138" s="188"/>
      <c r="R138" s="189">
        <f>SUM(R139:R142)</f>
        <v>0</v>
      </c>
      <c r="S138" s="188"/>
      <c r="T138" s="190">
        <f>SUM(T139:T142)</f>
        <v>0</v>
      </c>
      <c r="AR138" s="191" t="s">
        <v>84</v>
      </c>
      <c r="AT138" s="192" t="s">
        <v>76</v>
      </c>
      <c r="AU138" s="192" t="s">
        <v>77</v>
      </c>
      <c r="AY138" s="191" t="s">
        <v>114</v>
      </c>
      <c r="BK138" s="193">
        <f>SUM(BK139:BK142)</f>
        <v>0</v>
      </c>
    </row>
    <row r="139" spans="1:65" s="2" customFormat="1" ht="16.5" customHeight="1">
      <c r="A139" s="31"/>
      <c r="B139" s="32"/>
      <c r="C139" s="194" t="s">
        <v>184</v>
      </c>
      <c r="D139" s="194" t="s">
        <v>115</v>
      </c>
      <c r="E139" s="195" t="s">
        <v>185</v>
      </c>
      <c r="F139" s="196" t="s">
        <v>186</v>
      </c>
      <c r="G139" s="197" t="s">
        <v>187</v>
      </c>
      <c r="H139" s="198">
        <v>24</v>
      </c>
      <c r="I139" s="199"/>
      <c r="J139" s="200">
        <f>ROUND(I139*H139,2)</f>
        <v>0</v>
      </c>
      <c r="K139" s="201"/>
      <c r="L139" s="36"/>
      <c r="M139" s="202" t="s">
        <v>1</v>
      </c>
      <c r="N139" s="203" t="s">
        <v>42</v>
      </c>
      <c r="O139" s="68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6" t="s">
        <v>119</v>
      </c>
      <c r="AT139" s="206" t="s">
        <v>115</v>
      </c>
      <c r="AU139" s="206" t="s">
        <v>82</v>
      </c>
      <c r="AY139" s="14" t="s">
        <v>114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4" t="s">
        <v>82</v>
      </c>
      <c r="BK139" s="207">
        <f>ROUND(I139*H139,2)</f>
        <v>0</v>
      </c>
      <c r="BL139" s="14" t="s">
        <v>119</v>
      </c>
      <c r="BM139" s="206" t="s">
        <v>188</v>
      </c>
    </row>
    <row r="140" spans="1:65" s="2" customFormat="1" ht="16.5" customHeight="1">
      <c r="A140" s="31"/>
      <c r="B140" s="32"/>
      <c r="C140" s="194" t="s">
        <v>189</v>
      </c>
      <c r="D140" s="194" t="s">
        <v>115</v>
      </c>
      <c r="E140" s="195" t="s">
        <v>190</v>
      </c>
      <c r="F140" s="196" t="s">
        <v>191</v>
      </c>
      <c r="G140" s="197" t="s">
        <v>187</v>
      </c>
      <c r="H140" s="198">
        <v>16</v>
      </c>
      <c r="I140" s="199"/>
      <c r="J140" s="200">
        <f>ROUND(I140*H140,2)</f>
        <v>0</v>
      </c>
      <c r="K140" s="201"/>
      <c r="L140" s="36"/>
      <c r="M140" s="202" t="s">
        <v>1</v>
      </c>
      <c r="N140" s="203" t="s">
        <v>42</v>
      </c>
      <c r="O140" s="68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6" t="s">
        <v>119</v>
      </c>
      <c r="AT140" s="206" t="s">
        <v>115</v>
      </c>
      <c r="AU140" s="206" t="s">
        <v>82</v>
      </c>
      <c r="AY140" s="14" t="s">
        <v>114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4" t="s">
        <v>82</v>
      </c>
      <c r="BK140" s="207">
        <f>ROUND(I140*H140,2)</f>
        <v>0</v>
      </c>
      <c r="BL140" s="14" t="s">
        <v>119</v>
      </c>
      <c r="BM140" s="206" t="s">
        <v>192</v>
      </c>
    </row>
    <row r="141" spans="1:65" s="2" customFormat="1" ht="16.5" customHeight="1">
      <c r="A141" s="31"/>
      <c r="B141" s="32"/>
      <c r="C141" s="194" t="s">
        <v>193</v>
      </c>
      <c r="D141" s="194" t="s">
        <v>115</v>
      </c>
      <c r="E141" s="195" t="s">
        <v>194</v>
      </c>
      <c r="F141" s="196" t="s">
        <v>195</v>
      </c>
      <c r="G141" s="197" t="s">
        <v>187</v>
      </c>
      <c r="H141" s="198">
        <v>1</v>
      </c>
      <c r="I141" s="199"/>
      <c r="J141" s="200">
        <f>ROUND(I141*H141,2)</f>
        <v>0</v>
      </c>
      <c r="K141" s="201"/>
      <c r="L141" s="36"/>
      <c r="M141" s="202" t="s">
        <v>1</v>
      </c>
      <c r="N141" s="203" t="s">
        <v>42</v>
      </c>
      <c r="O141" s="68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6" t="s">
        <v>119</v>
      </c>
      <c r="AT141" s="206" t="s">
        <v>115</v>
      </c>
      <c r="AU141" s="206" t="s">
        <v>82</v>
      </c>
      <c r="AY141" s="14" t="s">
        <v>114</v>
      </c>
      <c r="BE141" s="207">
        <f>IF(N141="základní",J141,0)</f>
        <v>0</v>
      </c>
      <c r="BF141" s="207">
        <f>IF(N141="snížená",J141,0)</f>
        <v>0</v>
      </c>
      <c r="BG141" s="207">
        <f>IF(N141="zákl. přenesená",J141,0)</f>
        <v>0</v>
      </c>
      <c r="BH141" s="207">
        <f>IF(N141="sníž. přenesená",J141,0)</f>
        <v>0</v>
      </c>
      <c r="BI141" s="207">
        <f>IF(N141="nulová",J141,0)</f>
        <v>0</v>
      </c>
      <c r="BJ141" s="14" t="s">
        <v>82</v>
      </c>
      <c r="BK141" s="207">
        <f>ROUND(I141*H141,2)</f>
        <v>0</v>
      </c>
      <c r="BL141" s="14" t="s">
        <v>119</v>
      </c>
      <c r="BM141" s="206" t="s">
        <v>196</v>
      </c>
    </row>
    <row r="142" spans="1:65" s="2" customFormat="1" ht="16.5" customHeight="1">
      <c r="A142" s="31"/>
      <c r="B142" s="32"/>
      <c r="C142" s="194" t="s">
        <v>197</v>
      </c>
      <c r="D142" s="194" t="s">
        <v>115</v>
      </c>
      <c r="E142" s="195" t="s">
        <v>198</v>
      </c>
      <c r="F142" s="196" t="s">
        <v>199</v>
      </c>
      <c r="G142" s="197" t="s">
        <v>187</v>
      </c>
      <c r="H142" s="198">
        <v>8</v>
      </c>
      <c r="I142" s="199"/>
      <c r="J142" s="200">
        <f>ROUND(I142*H142,2)</f>
        <v>0</v>
      </c>
      <c r="K142" s="201"/>
      <c r="L142" s="36"/>
      <c r="M142" s="202" t="s">
        <v>1</v>
      </c>
      <c r="N142" s="203" t="s">
        <v>42</v>
      </c>
      <c r="O142" s="68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6" t="s">
        <v>119</v>
      </c>
      <c r="AT142" s="206" t="s">
        <v>115</v>
      </c>
      <c r="AU142" s="206" t="s">
        <v>82</v>
      </c>
      <c r="AY142" s="14" t="s">
        <v>114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4" t="s">
        <v>82</v>
      </c>
      <c r="BK142" s="207">
        <f>ROUND(I142*H142,2)</f>
        <v>0</v>
      </c>
      <c r="BL142" s="14" t="s">
        <v>119</v>
      </c>
      <c r="BM142" s="206" t="s">
        <v>200</v>
      </c>
    </row>
    <row r="143" spans="1:65" s="12" customFormat="1" ht="25.9" customHeight="1">
      <c r="B143" s="180"/>
      <c r="C143" s="181"/>
      <c r="D143" s="182" t="s">
        <v>76</v>
      </c>
      <c r="E143" s="183" t="s">
        <v>201</v>
      </c>
      <c r="F143" s="183" t="s">
        <v>202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SUM(P144:P145)</f>
        <v>0</v>
      </c>
      <c r="Q143" s="188"/>
      <c r="R143" s="189">
        <f>SUM(R144:R145)</f>
        <v>0</v>
      </c>
      <c r="S143" s="188"/>
      <c r="T143" s="190">
        <f>SUM(T144:T145)</f>
        <v>0</v>
      </c>
      <c r="AR143" s="191" t="s">
        <v>84</v>
      </c>
      <c r="AT143" s="192" t="s">
        <v>76</v>
      </c>
      <c r="AU143" s="192" t="s">
        <v>77</v>
      </c>
      <c r="AY143" s="191" t="s">
        <v>114</v>
      </c>
      <c r="BK143" s="193">
        <f>SUM(BK144:BK145)</f>
        <v>0</v>
      </c>
    </row>
    <row r="144" spans="1:65" s="2" customFormat="1" ht="33" customHeight="1">
      <c r="A144" s="31"/>
      <c r="B144" s="32"/>
      <c r="C144" s="194" t="s">
        <v>7</v>
      </c>
      <c r="D144" s="194" t="s">
        <v>115</v>
      </c>
      <c r="E144" s="195" t="s">
        <v>203</v>
      </c>
      <c r="F144" s="196" t="s">
        <v>204</v>
      </c>
      <c r="G144" s="197" t="s">
        <v>142</v>
      </c>
      <c r="H144" s="198">
        <v>2</v>
      </c>
      <c r="I144" s="199"/>
      <c r="J144" s="200">
        <f>ROUND(I144*H144,2)</f>
        <v>0</v>
      </c>
      <c r="K144" s="201"/>
      <c r="L144" s="36"/>
      <c r="M144" s="202" t="s">
        <v>1</v>
      </c>
      <c r="N144" s="203" t="s">
        <v>42</v>
      </c>
      <c r="O144" s="68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6" t="s">
        <v>119</v>
      </c>
      <c r="AT144" s="206" t="s">
        <v>115</v>
      </c>
      <c r="AU144" s="206" t="s">
        <v>82</v>
      </c>
      <c r="AY144" s="14" t="s">
        <v>114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4" t="s">
        <v>82</v>
      </c>
      <c r="BK144" s="207">
        <f>ROUND(I144*H144,2)</f>
        <v>0</v>
      </c>
      <c r="BL144" s="14" t="s">
        <v>119</v>
      </c>
      <c r="BM144" s="206" t="s">
        <v>205</v>
      </c>
    </row>
    <row r="145" spans="1:65" s="2" customFormat="1" ht="16.5" customHeight="1">
      <c r="A145" s="31"/>
      <c r="B145" s="32"/>
      <c r="C145" s="194" t="s">
        <v>206</v>
      </c>
      <c r="D145" s="194" t="s">
        <v>115</v>
      </c>
      <c r="E145" s="195" t="s">
        <v>207</v>
      </c>
      <c r="F145" s="196" t="s">
        <v>208</v>
      </c>
      <c r="G145" s="197" t="s">
        <v>129</v>
      </c>
      <c r="H145" s="198">
        <v>1</v>
      </c>
      <c r="I145" s="199"/>
      <c r="J145" s="200">
        <f>ROUND(I145*H145,2)</f>
        <v>0</v>
      </c>
      <c r="K145" s="201"/>
      <c r="L145" s="36"/>
      <c r="M145" s="202" t="s">
        <v>1</v>
      </c>
      <c r="N145" s="203" t="s">
        <v>42</v>
      </c>
      <c r="O145" s="68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6" t="s">
        <v>119</v>
      </c>
      <c r="AT145" s="206" t="s">
        <v>115</v>
      </c>
      <c r="AU145" s="206" t="s">
        <v>82</v>
      </c>
      <c r="AY145" s="14" t="s">
        <v>114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4" t="s">
        <v>82</v>
      </c>
      <c r="BK145" s="207">
        <f>ROUND(I145*H145,2)</f>
        <v>0</v>
      </c>
      <c r="BL145" s="14" t="s">
        <v>119</v>
      </c>
      <c r="BM145" s="206" t="s">
        <v>209</v>
      </c>
    </row>
    <row r="146" spans="1:65" s="12" customFormat="1" ht="25.9" customHeight="1">
      <c r="B146" s="180"/>
      <c r="C146" s="181"/>
      <c r="D146" s="182" t="s">
        <v>76</v>
      </c>
      <c r="E146" s="183" t="s">
        <v>210</v>
      </c>
      <c r="F146" s="183" t="s">
        <v>211</v>
      </c>
      <c r="G146" s="181"/>
      <c r="H146" s="181"/>
      <c r="I146" s="184"/>
      <c r="J146" s="185">
        <f>BK146</f>
        <v>0</v>
      </c>
      <c r="K146" s="181"/>
      <c r="L146" s="186"/>
      <c r="M146" s="187"/>
      <c r="N146" s="188"/>
      <c r="O146" s="188"/>
      <c r="P146" s="189">
        <f>P147</f>
        <v>0</v>
      </c>
      <c r="Q146" s="188"/>
      <c r="R146" s="189">
        <f>R147</f>
        <v>0</v>
      </c>
      <c r="S146" s="188"/>
      <c r="T146" s="190">
        <f>T147</f>
        <v>0</v>
      </c>
      <c r="AR146" s="191" t="s">
        <v>126</v>
      </c>
      <c r="AT146" s="192" t="s">
        <v>76</v>
      </c>
      <c r="AU146" s="192" t="s">
        <v>77</v>
      </c>
      <c r="AY146" s="191" t="s">
        <v>114</v>
      </c>
      <c r="BK146" s="193">
        <f>BK147</f>
        <v>0</v>
      </c>
    </row>
    <row r="147" spans="1:65" s="2" customFormat="1" ht="33" customHeight="1">
      <c r="A147" s="31"/>
      <c r="B147" s="32"/>
      <c r="C147" s="194" t="s">
        <v>212</v>
      </c>
      <c r="D147" s="194" t="s">
        <v>115</v>
      </c>
      <c r="E147" s="195" t="s">
        <v>213</v>
      </c>
      <c r="F147" s="196" t="s">
        <v>214</v>
      </c>
      <c r="G147" s="197" t="s">
        <v>118</v>
      </c>
      <c r="H147" s="198">
        <v>1</v>
      </c>
      <c r="I147" s="199"/>
      <c r="J147" s="200">
        <f>ROUND(I147*H147,2)</f>
        <v>0</v>
      </c>
      <c r="K147" s="201"/>
      <c r="L147" s="36"/>
      <c r="M147" s="202" t="s">
        <v>1</v>
      </c>
      <c r="N147" s="203" t="s">
        <v>42</v>
      </c>
      <c r="O147" s="68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6" t="s">
        <v>215</v>
      </c>
      <c r="AT147" s="206" t="s">
        <v>115</v>
      </c>
      <c r="AU147" s="206" t="s">
        <v>82</v>
      </c>
      <c r="AY147" s="14" t="s">
        <v>114</v>
      </c>
      <c r="BE147" s="207">
        <f>IF(N147="základní",J147,0)</f>
        <v>0</v>
      </c>
      <c r="BF147" s="207">
        <f>IF(N147="snížená",J147,0)</f>
        <v>0</v>
      </c>
      <c r="BG147" s="207">
        <f>IF(N147="zákl. přenesená",J147,0)</f>
        <v>0</v>
      </c>
      <c r="BH147" s="207">
        <f>IF(N147="sníž. přenesená",J147,0)</f>
        <v>0</v>
      </c>
      <c r="BI147" s="207">
        <f>IF(N147="nulová",J147,0)</f>
        <v>0</v>
      </c>
      <c r="BJ147" s="14" t="s">
        <v>82</v>
      </c>
      <c r="BK147" s="207">
        <f>ROUND(I147*H147,2)</f>
        <v>0</v>
      </c>
      <c r="BL147" s="14" t="s">
        <v>215</v>
      </c>
      <c r="BM147" s="206" t="s">
        <v>216</v>
      </c>
    </row>
    <row r="148" spans="1:65" s="12" customFormat="1" ht="25.9" customHeight="1">
      <c r="B148" s="180"/>
      <c r="C148" s="181"/>
      <c r="D148" s="182" t="s">
        <v>76</v>
      </c>
      <c r="E148" s="183" t="s">
        <v>217</v>
      </c>
      <c r="F148" s="183" t="s">
        <v>218</v>
      </c>
      <c r="G148" s="181"/>
      <c r="H148" s="181"/>
      <c r="I148" s="184"/>
      <c r="J148" s="185">
        <f>BK148</f>
        <v>0</v>
      </c>
      <c r="K148" s="181"/>
      <c r="L148" s="186"/>
      <c r="M148" s="187"/>
      <c r="N148" s="188"/>
      <c r="O148" s="188"/>
      <c r="P148" s="189">
        <f>P149+P152+P155</f>
        <v>0</v>
      </c>
      <c r="Q148" s="188"/>
      <c r="R148" s="189">
        <f>R149+R152+R155</f>
        <v>0</v>
      </c>
      <c r="S148" s="188"/>
      <c r="T148" s="190">
        <f>T149+T152+T155</f>
        <v>0</v>
      </c>
      <c r="AR148" s="191" t="s">
        <v>135</v>
      </c>
      <c r="AT148" s="192" t="s">
        <v>76</v>
      </c>
      <c r="AU148" s="192" t="s">
        <v>77</v>
      </c>
      <c r="AY148" s="191" t="s">
        <v>114</v>
      </c>
      <c r="BK148" s="193">
        <f>BK149+BK152+BK155</f>
        <v>0</v>
      </c>
    </row>
    <row r="149" spans="1:65" s="12" customFormat="1" ht="22.9" customHeight="1">
      <c r="B149" s="180"/>
      <c r="C149" s="181"/>
      <c r="D149" s="182" t="s">
        <v>76</v>
      </c>
      <c r="E149" s="219" t="s">
        <v>219</v>
      </c>
      <c r="F149" s="219" t="s">
        <v>220</v>
      </c>
      <c r="G149" s="181"/>
      <c r="H149" s="181"/>
      <c r="I149" s="184"/>
      <c r="J149" s="220">
        <f>BK149</f>
        <v>0</v>
      </c>
      <c r="K149" s="181"/>
      <c r="L149" s="186"/>
      <c r="M149" s="187"/>
      <c r="N149" s="188"/>
      <c r="O149" s="188"/>
      <c r="P149" s="189">
        <f>SUM(P150:P151)</f>
        <v>0</v>
      </c>
      <c r="Q149" s="188"/>
      <c r="R149" s="189">
        <f>SUM(R150:R151)</f>
        <v>0</v>
      </c>
      <c r="S149" s="188"/>
      <c r="T149" s="190">
        <f>SUM(T150:T151)</f>
        <v>0</v>
      </c>
      <c r="AR149" s="191" t="s">
        <v>135</v>
      </c>
      <c r="AT149" s="192" t="s">
        <v>76</v>
      </c>
      <c r="AU149" s="192" t="s">
        <v>82</v>
      </c>
      <c r="AY149" s="191" t="s">
        <v>114</v>
      </c>
      <c r="BK149" s="193">
        <f>SUM(BK150:BK151)</f>
        <v>0</v>
      </c>
    </row>
    <row r="150" spans="1:65" s="2" customFormat="1" ht="16.5" customHeight="1">
      <c r="A150" s="31"/>
      <c r="B150" s="32"/>
      <c r="C150" s="194" t="s">
        <v>221</v>
      </c>
      <c r="D150" s="194" t="s">
        <v>115</v>
      </c>
      <c r="E150" s="195" t="s">
        <v>222</v>
      </c>
      <c r="F150" s="196" t="s">
        <v>220</v>
      </c>
      <c r="G150" s="197" t="s">
        <v>223</v>
      </c>
      <c r="H150" s="198">
        <v>1</v>
      </c>
      <c r="I150" s="199"/>
      <c r="J150" s="200">
        <f>ROUND(I150*H150,2)</f>
        <v>0</v>
      </c>
      <c r="K150" s="201"/>
      <c r="L150" s="36"/>
      <c r="M150" s="202" t="s">
        <v>1</v>
      </c>
      <c r="N150" s="203" t="s">
        <v>42</v>
      </c>
      <c r="O150" s="68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6" t="s">
        <v>224</v>
      </c>
      <c r="AT150" s="206" t="s">
        <v>115</v>
      </c>
      <c r="AU150" s="206" t="s">
        <v>84</v>
      </c>
      <c r="AY150" s="14" t="s">
        <v>114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4" t="s">
        <v>82</v>
      </c>
      <c r="BK150" s="207">
        <f>ROUND(I150*H150,2)</f>
        <v>0</v>
      </c>
      <c r="BL150" s="14" t="s">
        <v>224</v>
      </c>
      <c r="BM150" s="206" t="s">
        <v>225</v>
      </c>
    </row>
    <row r="151" spans="1:65" s="2" customFormat="1" ht="39">
      <c r="A151" s="31"/>
      <c r="B151" s="32"/>
      <c r="C151" s="33"/>
      <c r="D151" s="221" t="s">
        <v>226</v>
      </c>
      <c r="E151" s="33"/>
      <c r="F151" s="222" t="s">
        <v>227</v>
      </c>
      <c r="G151" s="33"/>
      <c r="H151" s="33"/>
      <c r="I151" s="107"/>
      <c r="J151" s="33"/>
      <c r="K151" s="33"/>
      <c r="L151" s="36"/>
      <c r="M151" s="223"/>
      <c r="N151" s="224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226</v>
      </c>
      <c r="AU151" s="14" t="s">
        <v>84</v>
      </c>
    </row>
    <row r="152" spans="1:65" s="12" customFormat="1" ht="22.9" customHeight="1">
      <c r="B152" s="180"/>
      <c r="C152" s="181"/>
      <c r="D152" s="182" t="s">
        <v>76</v>
      </c>
      <c r="E152" s="219" t="s">
        <v>228</v>
      </c>
      <c r="F152" s="219" t="s">
        <v>229</v>
      </c>
      <c r="G152" s="181"/>
      <c r="H152" s="181"/>
      <c r="I152" s="184"/>
      <c r="J152" s="220">
        <f>BK152</f>
        <v>0</v>
      </c>
      <c r="K152" s="181"/>
      <c r="L152" s="186"/>
      <c r="M152" s="187"/>
      <c r="N152" s="188"/>
      <c r="O152" s="188"/>
      <c r="P152" s="189">
        <f>SUM(P153:P154)</f>
        <v>0</v>
      </c>
      <c r="Q152" s="188"/>
      <c r="R152" s="189">
        <f>SUM(R153:R154)</f>
        <v>0</v>
      </c>
      <c r="S152" s="188"/>
      <c r="T152" s="190">
        <f>SUM(T153:T154)</f>
        <v>0</v>
      </c>
      <c r="AR152" s="191" t="s">
        <v>135</v>
      </c>
      <c r="AT152" s="192" t="s">
        <v>76</v>
      </c>
      <c r="AU152" s="192" t="s">
        <v>82</v>
      </c>
      <c r="AY152" s="191" t="s">
        <v>114</v>
      </c>
      <c r="BK152" s="193">
        <f>SUM(BK153:BK154)</f>
        <v>0</v>
      </c>
    </row>
    <row r="153" spans="1:65" s="2" customFormat="1" ht="16.5" customHeight="1">
      <c r="A153" s="31"/>
      <c r="B153" s="32"/>
      <c r="C153" s="194" t="s">
        <v>230</v>
      </c>
      <c r="D153" s="194" t="s">
        <v>115</v>
      </c>
      <c r="E153" s="195" t="s">
        <v>231</v>
      </c>
      <c r="F153" s="196" t="s">
        <v>232</v>
      </c>
      <c r="G153" s="197" t="s">
        <v>223</v>
      </c>
      <c r="H153" s="198">
        <v>1</v>
      </c>
      <c r="I153" s="199"/>
      <c r="J153" s="200">
        <f>ROUND(I153*H153,2)</f>
        <v>0</v>
      </c>
      <c r="K153" s="201"/>
      <c r="L153" s="36"/>
      <c r="M153" s="202" t="s">
        <v>1</v>
      </c>
      <c r="N153" s="203" t="s">
        <v>42</v>
      </c>
      <c r="O153" s="68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6" t="s">
        <v>224</v>
      </c>
      <c r="AT153" s="206" t="s">
        <v>115</v>
      </c>
      <c r="AU153" s="206" t="s">
        <v>84</v>
      </c>
      <c r="AY153" s="14" t="s">
        <v>114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4" t="s">
        <v>82</v>
      </c>
      <c r="BK153" s="207">
        <f>ROUND(I153*H153,2)</f>
        <v>0</v>
      </c>
      <c r="BL153" s="14" t="s">
        <v>224</v>
      </c>
      <c r="BM153" s="206" t="s">
        <v>233</v>
      </c>
    </row>
    <row r="154" spans="1:65" s="2" customFormat="1" ht="48.75">
      <c r="A154" s="31"/>
      <c r="B154" s="32"/>
      <c r="C154" s="33"/>
      <c r="D154" s="221" t="s">
        <v>226</v>
      </c>
      <c r="E154" s="33"/>
      <c r="F154" s="222" t="s">
        <v>234</v>
      </c>
      <c r="G154" s="33"/>
      <c r="H154" s="33"/>
      <c r="I154" s="107"/>
      <c r="J154" s="33"/>
      <c r="K154" s="33"/>
      <c r="L154" s="36"/>
      <c r="M154" s="223"/>
      <c r="N154" s="224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226</v>
      </c>
      <c r="AU154" s="14" t="s">
        <v>84</v>
      </c>
    </row>
    <row r="155" spans="1:65" s="12" customFormat="1" ht="22.9" customHeight="1">
      <c r="B155" s="180"/>
      <c r="C155" s="181"/>
      <c r="D155" s="182" t="s">
        <v>76</v>
      </c>
      <c r="E155" s="219" t="s">
        <v>235</v>
      </c>
      <c r="F155" s="219" t="s">
        <v>236</v>
      </c>
      <c r="G155" s="181"/>
      <c r="H155" s="181"/>
      <c r="I155" s="184"/>
      <c r="J155" s="220">
        <f>BK155</f>
        <v>0</v>
      </c>
      <c r="K155" s="181"/>
      <c r="L155" s="186"/>
      <c r="M155" s="187"/>
      <c r="N155" s="188"/>
      <c r="O155" s="188"/>
      <c r="P155" s="189">
        <f>P156</f>
        <v>0</v>
      </c>
      <c r="Q155" s="188"/>
      <c r="R155" s="189">
        <f>R156</f>
        <v>0</v>
      </c>
      <c r="S155" s="188"/>
      <c r="T155" s="190">
        <f>T156</f>
        <v>0</v>
      </c>
      <c r="AR155" s="191" t="s">
        <v>135</v>
      </c>
      <c r="AT155" s="192" t="s">
        <v>76</v>
      </c>
      <c r="AU155" s="192" t="s">
        <v>82</v>
      </c>
      <c r="AY155" s="191" t="s">
        <v>114</v>
      </c>
      <c r="BK155" s="193">
        <f>BK156</f>
        <v>0</v>
      </c>
    </row>
    <row r="156" spans="1:65" s="2" customFormat="1" ht="21.75" customHeight="1">
      <c r="A156" s="31"/>
      <c r="B156" s="32"/>
      <c r="C156" s="194" t="s">
        <v>237</v>
      </c>
      <c r="D156" s="194" t="s">
        <v>115</v>
      </c>
      <c r="E156" s="195" t="s">
        <v>238</v>
      </c>
      <c r="F156" s="196" t="s">
        <v>239</v>
      </c>
      <c r="G156" s="197" t="s">
        <v>223</v>
      </c>
      <c r="H156" s="198">
        <v>1</v>
      </c>
      <c r="I156" s="199"/>
      <c r="J156" s="200">
        <f>ROUND(I156*H156,2)</f>
        <v>0</v>
      </c>
      <c r="K156" s="201"/>
      <c r="L156" s="36"/>
      <c r="M156" s="225" t="s">
        <v>1</v>
      </c>
      <c r="N156" s="226" t="s">
        <v>42</v>
      </c>
      <c r="O156" s="227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6" t="s">
        <v>224</v>
      </c>
      <c r="AT156" s="206" t="s">
        <v>115</v>
      </c>
      <c r="AU156" s="206" t="s">
        <v>84</v>
      </c>
      <c r="AY156" s="14" t="s">
        <v>114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4" t="s">
        <v>82</v>
      </c>
      <c r="BK156" s="207">
        <f>ROUND(I156*H156,2)</f>
        <v>0</v>
      </c>
      <c r="BL156" s="14" t="s">
        <v>224</v>
      </c>
      <c r="BM156" s="206" t="s">
        <v>240</v>
      </c>
    </row>
    <row r="157" spans="1:65" s="2" customFormat="1" ht="6.95" customHeight="1">
      <c r="A157" s="31"/>
      <c r="B157" s="51"/>
      <c r="C157" s="52"/>
      <c r="D157" s="52"/>
      <c r="E157" s="52"/>
      <c r="F157" s="52"/>
      <c r="G157" s="52"/>
      <c r="H157" s="52"/>
      <c r="I157" s="144"/>
      <c r="J157" s="52"/>
      <c r="K157" s="52"/>
      <c r="L157" s="36"/>
      <c r="M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</row>
  </sheetData>
  <sheetProtection password="C1E4" sheet="1" objects="1" scenarios="1" formatColumns="0" formatRows="0" autoFilter="0"/>
  <autoFilter ref="C119:K156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Pha_Vrsovice - Praha Vršo...</vt:lpstr>
      <vt:lpstr>'Pha_Vrsovice - Praha Vršo...'!Názvy_tisku</vt:lpstr>
      <vt:lpstr>'Rekapitulace stavby'!Názvy_tisku</vt:lpstr>
      <vt:lpstr>'Pha_Vrsovice - Praha Vršo...'!Oblast_tisku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2020-04-28T07:31:51Z</dcterms:created>
  <dcterms:modified xsi:type="dcterms:W3CDTF">2020-04-28T07:34:08Z</dcterms:modified>
</cp:coreProperties>
</file>