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bel\Documents\Opravné a údržbové práce_podklady pro zadání\2020\O_TU 1721\"/>
    </mc:Choice>
  </mc:AlternateContent>
  <bookViews>
    <workbookView xWindow="0" yWindow="0" windowWidth="0" windowHeight="0"/>
  </bookViews>
  <sheets>
    <sheet name="Rekapitulace zakázky" sheetId="1" r:id="rId1"/>
    <sheet name="001_1 - Most km 19,857 - ..." sheetId="2" r:id="rId2"/>
    <sheet name="001_2 - Most km 19,857 . ..." sheetId="3" r:id="rId3"/>
    <sheet name="001_3 - Most km 19,857 - VRN" sheetId="4" r:id="rId4"/>
    <sheet name="001_4 - Most km 19,857 - ..." sheetId="5" r:id="rId5"/>
    <sheet name="002_1 - Propustek km 22,1..." sheetId="6" r:id="rId6"/>
    <sheet name="002_2 - Propustek km 22,1..." sheetId="7" r:id="rId7"/>
    <sheet name="002_3 - Propustek km 22,1..." sheetId="8" r:id="rId8"/>
    <sheet name="002_4 - Propustek km 22,1..." sheetId="9" r:id="rId9"/>
  </sheets>
  <definedNames>
    <definedName name="_xlnm.Print_Area" localSheetId="0">'Rekapitulace zakázky'!$D$4:$AO$76,'Rekapitulace zakázky'!$C$82:$AQ$103</definedName>
    <definedName name="_xlnm.Print_Titles" localSheetId="0">'Rekapitulace zakázky'!$92:$92</definedName>
    <definedName name="_xlnm._FilterDatabase" localSheetId="1" hidden="1">'001_1 - Most km 19,857 - ...'!$C$128:$K$323</definedName>
    <definedName name="_xlnm.Print_Area" localSheetId="1">'001_1 - Most km 19,857 - ...'!$C$4:$J$76,'001_1 - Most km 19,857 - ...'!$C$82:$J$110,'001_1 - Most km 19,857 - ...'!$C$116:$K$323</definedName>
    <definedName name="_xlnm.Print_Titles" localSheetId="1">'001_1 - Most km 19,857 - ...'!$128:$128</definedName>
    <definedName name="_xlnm._FilterDatabase" localSheetId="2" hidden="1">'001_2 - Most km 19,857 . ...'!$C$120:$K$175</definedName>
    <definedName name="_xlnm.Print_Area" localSheetId="2">'001_2 - Most km 19,857 . ...'!$C$4:$J$76,'001_2 - Most km 19,857 . ...'!$C$82:$J$102,'001_2 - Most km 19,857 . ...'!$C$108:$K$175</definedName>
    <definedName name="_xlnm.Print_Titles" localSheetId="2">'001_2 - Most km 19,857 . ...'!$120:$120</definedName>
    <definedName name="_xlnm._FilterDatabase" localSheetId="3" hidden="1">'001_3 - Most km 19,857 - VRN'!$C$121:$K$151</definedName>
    <definedName name="_xlnm.Print_Area" localSheetId="3">'001_3 - Most km 19,857 - VRN'!$C$4:$J$76,'001_3 - Most km 19,857 - VRN'!$C$82:$J$103,'001_3 - Most km 19,857 - VRN'!$C$109:$K$151</definedName>
    <definedName name="_xlnm.Print_Titles" localSheetId="3">'001_3 - Most km 19,857 - VRN'!$121:$121</definedName>
    <definedName name="_xlnm._FilterDatabase" localSheetId="4" hidden="1">'001_4 - Most km 19,857 - ...'!$C$116:$K$120</definedName>
    <definedName name="_xlnm.Print_Area" localSheetId="4">'001_4 - Most km 19,857 - ...'!$C$4:$J$76,'001_4 - Most km 19,857 - ...'!$C$82:$J$98,'001_4 - Most km 19,857 - ...'!$C$104:$K$120</definedName>
    <definedName name="_xlnm.Print_Titles" localSheetId="4">'001_4 - Most km 19,857 - ...'!$116:$116</definedName>
    <definedName name="_xlnm._FilterDatabase" localSheetId="5" hidden="1">'002_1 - Propustek km 22,1...'!$C$127:$K$336</definedName>
    <definedName name="_xlnm.Print_Area" localSheetId="5">'002_1 - Propustek km 22,1...'!$C$4:$J$76,'002_1 - Propustek km 22,1...'!$C$82:$J$109,'002_1 - Propustek km 22,1...'!$C$115:$K$336</definedName>
    <definedName name="_xlnm.Print_Titles" localSheetId="5">'002_1 - Propustek km 22,1...'!$127:$127</definedName>
    <definedName name="_xlnm._FilterDatabase" localSheetId="6" hidden="1">'002_2 - Propustek km 22,1...'!$C$120:$K$182</definedName>
    <definedName name="_xlnm.Print_Area" localSheetId="6">'002_2 - Propustek km 22,1...'!$C$4:$J$76,'002_2 - Propustek km 22,1...'!$C$82:$J$102,'002_2 - Propustek km 22,1...'!$C$108:$K$182</definedName>
    <definedName name="_xlnm.Print_Titles" localSheetId="6">'002_2 - Propustek km 22,1...'!$120:$120</definedName>
    <definedName name="_xlnm._FilterDatabase" localSheetId="7" hidden="1">'002_3 - Propustek km 22,1...'!$C$121:$K$151</definedName>
    <definedName name="_xlnm.Print_Area" localSheetId="7">'002_3 - Propustek km 22,1...'!$C$4:$J$76,'002_3 - Propustek km 22,1...'!$C$82:$J$103,'002_3 - Propustek km 22,1...'!$C$109:$K$151</definedName>
    <definedName name="_xlnm.Print_Titles" localSheetId="7">'002_3 - Propustek km 22,1...'!$121:$121</definedName>
    <definedName name="_xlnm._FilterDatabase" localSheetId="8" hidden="1">'002_4 - Propustek km 22,1...'!$C$116:$K$120</definedName>
    <definedName name="_xlnm.Print_Area" localSheetId="8">'002_4 - Propustek km 22,1...'!$C$4:$J$76,'002_4 - Propustek km 22,1...'!$C$82:$J$98,'002_4 - Propustek km 22,1...'!$C$104:$K$120</definedName>
    <definedName name="_xlnm.Print_Titles" localSheetId="8">'002_4 - Propustek km 22,1...'!$116:$116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19"/>
  <c r="BH119"/>
  <c r="BG119"/>
  <c r="BF119"/>
  <c r="T119"/>
  <c r="T118"/>
  <c r="T117"/>
  <c r="R119"/>
  <c r="R118"/>
  <c r="R117"/>
  <c r="P119"/>
  <c r="P118"/>
  <c r="P117"/>
  <c i="1" r="AU102"/>
  <c i="9"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8" r="J37"/>
  <c r="J36"/>
  <c i="1" r="AY101"/>
  <c i="8" r="J35"/>
  <c i="1" r="AX101"/>
  <c i="8" r="BI150"/>
  <c r="BH150"/>
  <c r="BG150"/>
  <c r="BF150"/>
  <c r="T150"/>
  <c r="T149"/>
  <c r="R150"/>
  <c r="R149"/>
  <c r="P150"/>
  <c r="P149"/>
  <c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7" r="R168"/>
  <c r="J37"/>
  <c r="J36"/>
  <c i="1" r="AY100"/>
  <c i="7" r="J35"/>
  <c i="1" r="AX100"/>
  <c i="7" r="BI181"/>
  <c r="BH181"/>
  <c r="BG181"/>
  <c r="BF181"/>
  <c r="T181"/>
  <c r="T180"/>
  <c r="R181"/>
  <c r="R180"/>
  <c r="P181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6" r="J37"/>
  <c r="J36"/>
  <c i="1" r="AY99"/>
  <c i="6" r="J35"/>
  <c i="1" r="AX99"/>
  <c i="6"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5" r="J37"/>
  <c r="J36"/>
  <c i="1" r="AY98"/>
  <c i="5" r="J35"/>
  <c i="1" r="AX98"/>
  <c i="5" r="BI119"/>
  <c r="BH119"/>
  <c r="BG119"/>
  <c r="BF119"/>
  <c r="T119"/>
  <c r="T118"/>
  <c r="T117"/>
  <c r="R119"/>
  <c r="R118"/>
  <c r="R117"/>
  <c r="P119"/>
  <c r="P118"/>
  <c r="P117"/>
  <c i="1" r="AU98"/>
  <c i="5"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4" r="J37"/>
  <c r="J36"/>
  <c i="1" r="AY97"/>
  <c i="4" r="J35"/>
  <c i="1" r="AX97"/>
  <c i="4" r="BI150"/>
  <c r="BH150"/>
  <c r="BG150"/>
  <c r="BF150"/>
  <c r="T150"/>
  <c r="T149"/>
  <c r="R150"/>
  <c r="R149"/>
  <c r="P150"/>
  <c r="P149"/>
  <c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3" r="J37"/>
  <c r="J36"/>
  <c i="1" r="AY96"/>
  <c i="3" r="J35"/>
  <c i="1" r="AX96"/>
  <c i="3"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2" r="J37"/>
  <c r="J36"/>
  <c i="1" r="AY95"/>
  <c i="2" r="J35"/>
  <c i="1" r="AX95"/>
  <c i="2" r="BI322"/>
  <c r="BH322"/>
  <c r="BG322"/>
  <c r="BF322"/>
  <c r="T322"/>
  <c r="R322"/>
  <c r="P322"/>
  <c r="BI319"/>
  <c r="BH319"/>
  <c r="BG319"/>
  <c r="BF319"/>
  <c r="T319"/>
  <c r="R319"/>
  <c r="P319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T291"/>
  <c r="R292"/>
  <c r="R291"/>
  <c r="P292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9" r="BK119"/>
  <c r="J119"/>
  <c i="8" r="BK150"/>
  <c r="J150"/>
  <c r="J143"/>
  <c r="BK141"/>
  <c r="J137"/>
  <c r="BK133"/>
  <c r="J131"/>
  <c r="J125"/>
  <c i="7" r="J181"/>
  <c r="J177"/>
  <c r="J172"/>
  <c r="BK169"/>
  <c r="BK162"/>
  <c r="BK160"/>
  <c r="J155"/>
  <c r="BK150"/>
  <c r="BK148"/>
  <c r="J142"/>
  <c r="BK140"/>
  <c r="BK137"/>
  <c i="6" r="J328"/>
  <c r="BK325"/>
  <c r="J322"/>
  <c r="J319"/>
  <c r="J316"/>
  <c r="BK313"/>
  <c r="J299"/>
  <c r="BK296"/>
  <c r="J282"/>
  <c r="BK274"/>
  <c r="BK271"/>
  <c r="BK268"/>
  <c r="BK263"/>
  <c r="J256"/>
  <c r="J254"/>
  <c r="BK250"/>
  <c r="BK246"/>
  <c r="J234"/>
  <c r="BK217"/>
  <c r="J203"/>
  <c r="BK200"/>
  <c r="BK196"/>
  <c r="J194"/>
  <c r="BK192"/>
  <c r="BK188"/>
  <c r="BK185"/>
  <c r="BK180"/>
  <c r="BK176"/>
  <c r="BK173"/>
  <c r="BK165"/>
  <c r="J159"/>
  <c r="J157"/>
  <c r="BK152"/>
  <c r="BK149"/>
  <c r="J135"/>
  <c r="BK131"/>
  <c i="5" r="J119"/>
  <c i="4" r="J150"/>
  <c r="J143"/>
  <c r="J141"/>
  <c r="J135"/>
  <c r="J133"/>
  <c r="J127"/>
  <c i="3" r="J174"/>
  <c r="BK168"/>
  <c r="J161"/>
  <c r="BK159"/>
  <c r="J151"/>
  <c r="BK149"/>
  <c r="J145"/>
  <c r="BK139"/>
  <c i="2" r="BK314"/>
  <c r="J311"/>
  <c r="BK302"/>
  <c r="J296"/>
  <c r="J292"/>
  <c r="BK289"/>
  <c r="J286"/>
  <c r="J279"/>
  <c r="BK277"/>
  <c r="BK272"/>
  <c r="BK268"/>
  <c r="BK262"/>
  <c r="BK259"/>
  <c r="BK257"/>
  <c r="J249"/>
  <c r="J245"/>
  <c r="BK237"/>
  <c r="J234"/>
  <c r="J231"/>
  <c r="BK226"/>
  <c r="BK224"/>
  <c r="BK221"/>
  <c r="BK213"/>
  <c r="J195"/>
  <c r="BK184"/>
  <c r="J176"/>
  <c r="J172"/>
  <c r="J169"/>
  <c r="J167"/>
  <c r="J158"/>
  <c r="J156"/>
  <c r="J154"/>
  <c r="BK148"/>
  <c r="J145"/>
  <c r="BK143"/>
  <c r="BK134"/>
  <c i="1" r="AS94"/>
  <c i="8" r="BK147"/>
  <c r="J133"/>
  <c r="J127"/>
  <c i="7" r="J174"/>
  <c r="BK166"/>
  <c r="J162"/>
  <c r="J160"/>
  <c r="J157"/>
  <c r="J152"/>
  <c r="J150"/>
  <c r="J148"/>
  <c r="J145"/>
  <c r="BK133"/>
  <c r="J130"/>
  <c r="J126"/>
  <c i="6" r="BK335"/>
  <c r="J335"/>
  <c r="BK332"/>
  <c r="J332"/>
  <c r="BK328"/>
  <c r="BK316"/>
  <c r="J286"/>
  <c r="J284"/>
  <c r="BK282"/>
  <c r="J279"/>
  <c r="J271"/>
  <c r="J265"/>
  <c r="J259"/>
  <c r="BK242"/>
  <c r="BK228"/>
  <c r="J224"/>
  <c r="BK221"/>
  <c r="J214"/>
  <c r="BK210"/>
  <c r="J206"/>
  <c r="BK203"/>
  <c r="J200"/>
  <c r="BK194"/>
  <c r="J185"/>
  <c r="J173"/>
  <c r="BK171"/>
  <c r="BK169"/>
  <c r="J165"/>
  <c r="BK161"/>
  <c r="BK159"/>
  <c r="J152"/>
  <c r="J146"/>
  <c r="J144"/>
  <c r="J131"/>
  <c i="5" r="BK119"/>
  <c i="4" r="BK150"/>
  <c r="BK147"/>
  <c r="J131"/>
  <c r="BK127"/>
  <c r="BK125"/>
  <c i="3" r="BK174"/>
  <c r="J168"/>
  <c i="2" r="BK305"/>
  <c r="BK292"/>
  <c r="J289"/>
  <c r="BK286"/>
  <c r="J274"/>
  <c r="J268"/>
  <c r="J265"/>
  <c r="J262"/>
  <c r="J259"/>
  <c r="BK253"/>
  <c r="BK245"/>
  <c r="J241"/>
  <c r="J237"/>
  <c r="J226"/>
  <c r="J224"/>
  <c r="J217"/>
  <c r="BK210"/>
  <c r="J206"/>
  <c r="J202"/>
  <c r="BK198"/>
  <c r="BK195"/>
  <c r="J188"/>
  <c r="BK186"/>
  <c r="J184"/>
  <c r="J181"/>
  <c r="BK176"/>
  <c r="BK172"/>
  <c r="BK169"/>
  <c r="J164"/>
  <c r="BK160"/>
  <c r="BK154"/>
  <c r="J151"/>
  <c r="J143"/>
  <c r="BK136"/>
  <c r="BK132"/>
  <c i="8" r="J147"/>
  <c r="BK143"/>
  <c r="J141"/>
  <c r="BK137"/>
  <c r="BK135"/>
  <c r="J135"/>
  <c r="BK131"/>
  <c r="BK127"/>
  <c r="BK125"/>
  <c i="7" r="BK181"/>
  <c r="BK177"/>
  <c r="BK174"/>
  <c r="BK172"/>
  <c r="J169"/>
  <c r="J166"/>
  <c r="BK164"/>
  <c r="BK157"/>
  <c r="BK155"/>
  <c r="BK145"/>
  <c r="BK142"/>
  <c r="J140"/>
  <c r="J133"/>
  <c r="BK130"/>
  <c r="BK126"/>
  <c r="J124"/>
  <c i="6" r="BK322"/>
  <c r="J313"/>
  <c r="J310"/>
  <c r="BK306"/>
  <c r="BK302"/>
  <c r="BK299"/>
  <c r="J296"/>
  <c r="J292"/>
  <c r="J289"/>
  <c r="BK286"/>
  <c r="BK277"/>
  <c r="J268"/>
  <c r="J263"/>
  <c r="J246"/>
  <c r="J242"/>
  <c r="BK238"/>
  <c r="J236"/>
  <c r="BK234"/>
  <c r="J230"/>
  <c r="BK224"/>
  <c r="J192"/>
  <c r="J188"/>
  <c r="J180"/>
  <c r="J169"/>
  <c r="J161"/>
  <c r="BK157"/>
  <c r="BK155"/>
  <c r="J155"/>
  <c r="J149"/>
  <c r="BK146"/>
  <c r="J133"/>
  <c i="4" r="BK141"/>
  <c r="BK137"/>
  <c r="BK133"/>
  <c r="BK131"/>
  <c r="J125"/>
  <c i="3" r="J171"/>
  <c r="BK165"/>
  <c r="J165"/>
  <c r="BK161"/>
  <c r="J159"/>
  <c r="J156"/>
  <c r="BK154"/>
  <c r="BK151"/>
  <c r="J147"/>
  <c r="J141"/>
  <c r="BK136"/>
  <c r="J132"/>
  <c r="BK130"/>
  <c r="J126"/>
  <c r="J124"/>
  <c i="2" r="J308"/>
  <c r="BK299"/>
  <c r="BK284"/>
  <c r="J282"/>
  <c r="BK265"/>
  <c r="BK241"/>
  <c r="J239"/>
  <c r="BK217"/>
  <c r="J210"/>
  <c r="BK206"/>
  <c r="J192"/>
  <c r="J190"/>
  <c r="J186"/>
  <c r="BK181"/>
  <c r="J160"/>
  <c r="BK158"/>
  <c r="J134"/>
  <c r="J132"/>
  <c i="7" r="J164"/>
  <c r="BK152"/>
  <c r="J137"/>
  <c r="BK124"/>
  <c i="6" r="J325"/>
  <c r="BK319"/>
  <c r="BK310"/>
  <c r="J306"/>
  <c r="J302"/>
  <c r="BK292"/>
  <c r="BK289"/>
  <c r="BK284"/>
  <c r="BK279"/>
  <c r="J277"/>
  <c r="J274"/>
  <c r="BK265"/>
  <c r="BK259"/>
  <c r="BK256"/>
  <c r="BK254"/>
  <c r="J250"/>
  <c r="J238"/>
  <c r="BK236"/>
  <c r="BK230"/>
  <c r="J228"/>
  <c r="J221"/>
  <c r="J217"/>
  <c r="BK214"/>
  <c r="J210"/>
  <c r="BK206"/>
  <c r="J196"/>
  <c r="J176"/>
  <c r="J171"/>
  <c r="BK144"/>
  <c r="BK135"/>
  <c r="BK133"/>
  <c i="4" r="J147"/>
  <c r="BK143"/>
  <c r="J137"/>
  <c r="BK135"/>
  <c i="3" r="BK171"/>
  <c r="BK163"/>
  <c r="J163"/>
  <c r="BK156"/>
  <c r="J154"/>
  <c r="J149"/>
  <c r="BK147"/>
  <c r="BK145"/>
  <c r="BK141"/>
  <c r="J139"/>
  <c r="J136"/>
  <c r="BK132"/>
  <c r="J130"/>
  <c r="BK126"/>
  <c r="BK124"/>
  <c i="2" r="BK322"/>
  <c r="J322"/>
  <c r="BK319"/>
  <c r="J319"/>
  <c r="J314"/>
  <c r="BK311"/>
  <c r="BK308"/>
  <c r="J305"/>
  <c r="J302"/>
  <c r="J299"/>
  <c r="BK296"/>
  <c r="J284"/>
  <c r="BK282"/>
  <c r="BK279"/>
  <c r="J277"/>
  <c r="BK274"/>
  <c r="J272"/>
  <c r="J257"/>
  <c r="J253"/>
  <c r="BK249"/>
  <c r="BK239"/>
  <c r="BK234"/>
  <c r="BK231"/>
  <c r="J221"/>
  <c r="J213"/>
  <c r="BK202"/>
  <c r="J198"/>
  <c r="BK192"/>
  <c r="BK190"/>
  <c r="BK188"/>
  <c r="BK167"/>
  <c r="BK164"/>
  <c r="BK156"/>
  <c r="BK151"/>
  <c r="J148"/>
  <c r="BK145"/>
  <c r="J136"/>
  <c i="9" r="F36"/>
  <c i="1" r="BC102"/>
  <c i="5" r="F36"/>
  <c i="1" r="BC98"/>
  <c i="9" r="F35"/>
  <c i="1" r="BB102"/>
  <c i="5" r="J34"/>
  <c i="1" r="AW98"/>
  <c i="9" r="F37"/>
  <c i="1" r="BD102"/>
  <c i="5" r="F35"/>
  <c i="1" r="BB98"/>
  <c i="9" r="J34"/>
  <c i="1" r="AW102"/>
  <c i="5" r="F37"/>
  <c i="1" r="BD98"/>
  <c i="2" l="1" r="P131"/>
  <c r="P153"/>
  <c r="R180"/>
  <c r="R201"/>
  <c r="R230"/>
  <c r="R236"/>
  <c r="P281"/>
  <c r="T295"/>
  <c r="T294"/>
  <c r="R318"/>
  <c r="R317"/>
  <c i="3" r="R123"/>
  <c r="T138"/>
  <c r="T167"/>
  <c i="4" r="R124"/>
  <c r="R130"/>
  <c r="R140"/>
  <c i="6" r="BK130"/>
  <c r="J130"/>
  <c r="J98"/>
  <c r="R130"/>
  <c r="R154"/>
  <c r="T184"/>
  <c r="T209"/>
  <c r="R227"/>
  <c r="T233"/>
  <c r="T281"/>
  <c r="BK295"/>
  <c r="BK294"/>
  <c r="J294"/>
  <c r="J106"/>
  <c r="BK331"/>
  <c r="J331"/>
  <c r="J108"/>
  <c i="7" r="BE157"/>
  <c i="2" r="R131"/>
  <c r="T153"/>
  <c r="T180"/>
  <c r="P201"/>
  <c r="P230"/>
  <c r="P236"/>
  <c r="T281"/>
  <c r="R295"/>
  <c r="R294"/>
  <c r="BK318"/>
  <c r="BK317"/>
  <c r="J317"/>
  <c r="J108"/>
  <c r="T318"/>
  <c r="T317"/>
  <c i="3" r="T123"/>
  <c r="T122"/>
  <c r="T121"/>
  <c r="R138"/>
  <c r="R167"/>
  <c i="4" r="BK124"/>
  <c r="P124"/>
  <c r="T130"/>
  <c r="P140"/>
  <c i="6" r="T130"/>
  <c r="BK184"/>
  <c r="J184"/>
  <c r="J100"/>
  <c r="BK227"/>
  <c r="J227"/>
  <c r="J102"/>
  <c r="BK233"/>
  <c r="J233"/>
  <c r="J103"/>
  <c r="BK281"/>
  <c r="J281"/>
  <c r="J104"/>
  <c r="R295"/>
  <c r="R294"/>
  <c r="R291"/>
  <c r="T331"/>
  <c i="7" r="BK123"/>
  <c r="J123"/>
  <c r="J98"/>
  <c r="BK139"/>
  <c r="J139"/>
  <c r="J99"/>
  <c r="R139"/>
  <c r="P168"/>
  <c i="8" r="T124"/>
  <c i="2" r="T131"/>
  <c r="R153"/>
  <c r="P180"/>
  <c r="T201"/>
  <c r="BK236"/>
  <c r="J236"/>
  <c r="J103"/>
  <c r="BK281"/>
  <c r="J281"/>
  <c r="J104"/>
  <c r="P295"/>
  <c r="P294"/>
  <c i="3" r="BK123"/>
  <c r="J123"/>
  <c r="J98"/>
  <c r="BK138"/>
  <c r="J138"/>
  <c r="J99"/>
  <c r="BK167"/>
  <c r="J167"/>
  <c r="J100"/>
  <c i="4" r="BK130"/>
  <c r="J130"/>
  <c r="J99"/>
  <c r="BK140"/>
  <c r="J140"/>
  <c r="J100"/>
  <c i="6" r="P130"/>
  <c r="P154"/>
  <c r="P184"/>
  <c r="BK209"/>
  <c r="J209"/>
  <c r="J101"/>
  <c r="R209"/>
  <c r="T227"/>
  <c r="R233"/>
  <c r="R281"/>
  <c r="P295"/>
  <c r="P294"/>
  <c r="P291"/>
  <c r="P331"/>
  <c i="7" r="R123"/>
  <c r="R122"/>
  <c r="R121"/>
  <c r="P139"/>
  <c r="BK168"/>
  <c r="J168"/>
  <c r="J100"/>
  <c i="8" r="R140"/>
  <c i="2" r="BK131"/>
  <c r="J131"/>
  <c r="J98"/>
  <c r="BK153"/>
  <c r="J153"/>
  <c r="J99"/>
  <c r="BK180"/>
  <c r="J180"/>
  <c r="J100"/>
  <c r="BK201"/>
  <c r="J201"/>
  <c r="J101"/>
  <c r="BK230"/>
  <c r="J230"/>
  <c r="J102"/>
  <c r="T230"/>
  <c r="T236"/>
  <c r="R281"/>
  <c r="BK295"/>
  <c r="J295"/>
  <c r="J107"/>
  <c r="P318"/>
  <c r="P317"/>
  <c i="3" r="P123"/>
  <c r="P138"/>
  <c r="P167"/>
  <c i="4" r="T124"/>
  <c r="P130"/>
  <c r="T140"/>
  <c i="6" r="BK154"/>
  <c r="J154"/>
  <c r="J99"/>
  <c r="T154"/>
  <c r="R184"/>
  <c r="P209"/>
  <c r="P227"/>
  <c r="P233"/>
  <c r="P281"/>
  <c r="T295"/>
  <c r="T294"/>
  <c r="T291"/>
  <c r="R331"/>
  <c i="7" r="P123"/>
  <c r="P122"/>
  <c r="P121"/>
  <c i="1" r="AU100"/>
  <c i="7" r="T123"/>
  <c r="T139"/>
  <c r="T168"/>
  <c i="8" r="BK124"/>
  <c r="J124"/>
  <c r="J98"/>
  <c r="P124"/>
  <c r="R124"/>
  <c r="BK130"/>
  <c r="J130"/>
  <c r="J99"/>
  <c r="P130"/>
  <c r="R130"/>
  <c r="T130"/>
  <c r="BK140"/>
  <c r="J140"/>
  <c r="J100"/>
  <c r="P140"/>
  <c r="T140"/>
  <c i="2" r="BE132"/>
  <c r="BE158"/>
  <c r="BE169"/>
  <c r="BE176"/>
  <c r="BE181"/>
  <c r="BE184"/>
  <c r="BE224"/>
  <c r="BE226"/>
  <c r="BE241"/>
  <c r="BE245"/>
  <c r="BE253"/>
  <c r="BE262"/>
  <c r="BE265"/>
  <c r="BE286"/>
  <c r="BE296"/>
  <c r="BE319"/>
  <c r="BE322"/>
  <c i="3" r="E111"/>
  <c r="BE149"/>
  <c r="BE154"/>
  <c r="BE159"/>
  <c r="BE163"/>
  <c r="BE174"/>
  <c i="4" r="E85"/>
  <c r="J89"/>
  <c r="F119"/>
  <c r="BE133"/>
  <c r="BE150"/>
  <c i="5" r="J89"/>
  <c r="F92"/>
  <c i="6" r="E118"/>
  <c r="BE149"/>
  <c r="BE155"/>
  <c r="BE157"/>
  <c r="BE159"/>
  <c r="BE161"/>
  <c r="BE171"/>
  <c r="BE185"/>
  <c r="BE188"/>
  <c r="BE192"/>
  <c r="BE194"/>
  <c r="BE196"/>
  <c r="BE200"/>
  <c r="BE242"/>
  <c r="BE265"/>
  <c r="BE268"/>
  <c r="BE282"/>
  <c r="BE299"/>
  <c r="BE325"/>
  <c i="7" r="J89"/>
  <c r="BE130"/>
  <c r="BE140"/>
  <c r="BE145"/>
  <c r="BE155"/>
  <c i="2" r="E85"/>
  <c r="J89"/>
  <c r="F92"/>
  <c r="BE134"/>
  <c r="BE143"/>
  <c r="BE148"/>
  <c r="BE151"/>
  <c r="BE154"/>
  <c r="BE164"/>
  <c r="BE172"/>
  <c r="BE186"/>
  <c r="BE195"/>
  <c r="BE210"/>
  <c r="BE221"/>
  <c r="BE234"/>
  <c r="BE249"/>
  <c r="BE257"/>
  <c r="BE259"/>
  <c r="BE272"/>
  <c r="BE277"/>
  <c r="BE289"/>
  <c r="BE292"/>
  <c r="BE305"/>
  <c r="BE308"/>
  <c r="BE314"/>
  <c i="3" r="F92"/>
  <c r="BE161"/>
  <c i="4" r="BE143"/>
  <c r="BE147"/>
  <c i="5" r="E85"/>
  <c r="BE119"/>
  <c i="6" r="F125"/>
  <c r="BE131"/>
  <c r="BE135"/>
  <c r="BE173"/>
  <c r="BE176"/>
  <c r="BE180"/>
  <c r="BE206"/>
  <c r="BE217"/>
  <c r="BE230"/>
  <c r="BE246"/>
  <c r="BE250"/>
  <c r="BE259"/>
  <c r="BE263"/>
  <c r="BE271"/>
  <c r="BE279"/>
  <c r="BE310"/>
  <c r="BE316"/>
  <c r="BK291"/>
  <c r="J291"/>
  <c r="J105"/>
  <c i="7" r="E85"/>
  <c r="BE133"/>
  <c r="BE148"/>
  <c r="BE150"/>
  <c r="BE160"/>
  <c r="BE172"/>
  <c r="BE174"/>
  <c r="BE177"/>
  <c i="8" r="J116"/>
  <c r="F119"/>
  <c r="BE137"/>
  <c i="2" r="BE145"/>
  <c r="BE156"/>
  <c r="BE167"/>
  <c r="BE190"/>
  <c r="BE213"/>
  <c r="BE231"/>
  <c r="BE237"/>
  <c r="BE268"/>
  <c r="BE274"/>
  <c r="BE279"/>
  <c r="BE282"/>
  <c r="BE299"/>
  <c r="BE302"/>
  <c r="BE311"/>
  <c r="BK291"/>
  <c r="J291"/>
  <c r="J105"/>
  <c i="3" r="J89"/>
  <c r="BE124"/>
  <c r="BE130"/>
  <c r="BE139"/>
  <c r="BE151"/>
  <c r="BE165"/>
  <c r="BE168"/>
  <c r="BE171"/>
  <c i="4" r="BE127"/>
  <c r="BE135"/>
  <c r="BE141"/>
  <c r="BK146"/>
  <c r="J146"/>
  <c r="J101"/>
  <c i="6" r="J89"/>
  <c r="BE146"/>
  <c r="BE152"/>
  <c r="BE236"/>
  <c r="BE254"/>
  <c r="BE274"/>
  <c r="BE289"/>
  <c r="BE296"/>
  <c r="BE302"/>
  <c r="BE319"/>
  <c r="BE322"/>
  <c r="BE328"/>
  <c r="BE332"/>
  <c r="BE335"/>
  <c i="7" r="F92"/>
  <c r="BE137"/>
  <c r="BE162"/>
  <c r="BK180"/>
  <c r="J180"/>
  <c r="J101"/>
  <c i="8" r="BE125"/>
  <c r="BE131"/>
  <c i="2" r="BE136"/>
  <c r="BE160"/>
  <c r="BE188"/>
  <c r="BE192"/>
  <c r="BE198"/>
  <c r="BE202"/>
  <c r="BE206"/>
  <c r="BE217"/>
  <c r="BE239"/>
  <c r="BE284"/>
  <c i="3" r="BE126"/>
  <c r="BE132"/>
  <c r="BE136"/>
  <c r="BE141"/>
  <c r="BE145"/>
  <c r="BE147"/>
  <c r="BE156"/>
  <c r="BK173"/>
  <c r="J173"/>
  <c r="J101"/>
  <c i="4" r="BE125"/>
  <c r="BE131"/>
  <c r="BE137"/>
  <c r="BK149"/>
  <c r="J149"/>
  <c r="J102"/>
  <c i="5" r="BK118"/>
  <c r="J118"/>
  <c r="J97"/>
  <c i="6" r="BE133"/>
  <c r="BE144"/>
  <c r="BE165"/>
  <c r="BE169"/>
  <c r="BE203"/>
  <c r="BE210"/>
  <c r="BE214"/>
  <c r="BE221"/>
  <c r="BE224"/>
  <c r="BE228"/>
  <c r="BE234"/>
  <c r="BE238"/>
  <c r="BE256"/>
  <c r="BE277"/>
  <c r="BE284"/>
  <c r="BE286"/>
  <c r="BE292"/>
  <c r="BE306"/>
  <c r="BE313"/>
  <c i="7" r="BE124"/>
  <c r="BE126"/>
  <c r="BE142"/>
  <c r="BE152"/>
  <c r="BE164"/>
  <c r="BE166"/>
  <c r="BE169"/>
  <c r="BE181"/>
  <c i="8" r="E85"/>
  <c r="BE127"/>
  <c r="BE133"/>
  <c r="BE135"/>
  <c r="BE141"/>
  <c r="BE143"/>
  <c r="BE147"/>
  <c r="BE150"/>
  <c r="BK146"/>
  <c r="J146"/>
  <c r="J101"/>
  <c r="BK149"/>
  <c r="J149"/>
  <c r="J102"/>
  <c i="9" r="E85"/>
  <c r="J89"/>
  <c r="F92"/>
  <c r="BE119"/>
  <c r="BK118"/>
  <c r="J118"/>
  <c r="J97"/>
  <c i="3" r="J34"/>
  <c i="1" r="AW96"/>
  <c i="6" r="F37"/>
  <c i="1" r="BD99"/>
  <c i="3" r="F35"/>
  <c i="1" r="BB96"/>
  <c i="4" r="F37"/>
  <c i="1" r="BD97"/>
  <c i="6" r="F36"/>
  <c i="1" r="BC99"/>
  <c i="4" r="F36"/>
  <c i="1" r="BC97"/>
  <c i="6" r="F35"/>
  <c i="1" r="BB99"/>
  <c i="6" r="J34"/>
  <c i="1" r="AW99"/>
  <c i="8" r="F35"/>
  <c i="1" r="BB101"/>
  <c i="5" r="F34"/>
  <c i="1" r="BA98"/>
  <c i="9" r="F34"/>
  <c i="1" r="BA102"/>
  <c i="4" r="J34"/>
  <c i="1" r="AW97"/>
  <c i="6" r="F34"/>
  <c i="1" r="BA99"/>
  <c i="3" r="F34"/>
  <c i="1" r="BA96"/>
  <c i="7" r="F36"/>
  <c i="1" r="BC100"/>
  <c i="2" r="F35"/>
  <c i="1" r="BB95"/>
  <c i="2" r="F37"/>
  <c i="1" r="BD95"/>
  <c i="8" r="F34"/>
  <c i="1" r="BA101"/>
  <c i="8" r="F37"/>
  <c i="1" r="BD101"/>
  <c i="9" r="J33"/>
  <c i="1" r="AV102"/>
  <c r="AT102"/>
  <c i="2" r="J34"/>
  <c i="1" r="AW95"/>
  <c i="2" r="F36"/>
  <c i="1" r="BC95"/>
  <c i="3" r="F37"/>
  <c i="1" r="BD96"/>
  <c i="7" r="F35"/>
  <c i="1" r="BB100"/>
  <c i="8" r="F36"/>
  <c i="1" r="BC101"/>
  <c i="4" r="F34"/>
  <c i="1" r="BA97"/>
  <c i="7" r="J34"/>
  <c i="1" r="AW100"/>
  <c i="3" r="F36"/>
  <c i="1" r="BC96"/>
  <c i="7" r="F34"/>
  <c i="1" r="BA100"/>
  <c i="7" r="F37"/>
  <c i="1" r="BD100"/>
  <c i="2" r="F34"/>
  <c i="1" r="BA95"/>
  <c i="4" r="F35"/>
  <c i="1" r="BB97"/>
  <c i="8" r="J34"/>
  <c i="1" r="AW101"/>
  <c i="5" r="J33"/>
  <c i="1" r="AV98"/>
  <c r="AT98"/>
  <c i="8" l="1" r="P123"/>
  <c r="P122"/>
  <c i="1" r="AU101"/>
  <c i="7" r="T122"/>
  <c r="T121"/>
  <c i="6" r="P129"/>
  <c r="P128"/>
  <c i="1" r="AU99"/>
  <c i="6" r="R129"/>
  <c r="R128"/>
  <c i="8" r="R123"/>
  <c r="R122"/>
  <c i="2" r="T130"/>
  <c r="T129"/>
  <c i="8" r="T123"/>
  <c r="T122"/>
  <c i="6" r="T129"/>
  <c r="T128"/>
  <c i="4" r="T123"/>
  <c r="T122"/>
  <c r="P123"/>
  <c r="P122"/>
  <c i="1" r="AU97"/>
  <c i="4" r="BK123"/>
  <c r="J123"/>
  <c r="J97"/>
  <c i="2" r="R130"/>
  <c r="R129"/>
  <c i="3" r="R122"/>
  <c r="R121"/>
  <c i="2" r="P130"/>
  <c r="P129"/>
  <c i="1" r="AU95"/>
  <c i="3" r="P122"/>
  <c r="P121"/>
  <c i="1" r="AU96"/>
  <c i="4" r="R123"/>
  <c r="R122"/>
  <c r="J124"/>
  <c r="J98"/>
  <c i="6" r="J295"/>
  <c r="J107"/>
  <c i="2" r="BK130"/>
  <c r="J318"/>
  <c r="J109"/>
  <c i="3" r="BK122"/>
  <c r="J122"/>
  <c r="J97"/>
  <c i="6" r="BK129"/>
  <c r="J129"/>
  <c r="J97"/>
  <c i="7" r="BK122"/>
  <c r="J122"/>
  <c r="J97"/>
  <c i="2" r="BK294"/>
  <c r="J294"/>
  <c r="J106"/>
  <c i="5" r="BK117"/>
  <c r="J117"/>
  <c i="8" r="BK123"/>
  <c r="J123"/>
  <c r="J97"/>
  <c i="9" r="BK117"/>
  <c r="J117"/>
  <c r="J96"/>
  <c i="1" r="BC94"/>
  <c r="AY94"/>
  <c i="3" r="J33"/>
  <c i="1" r="AV96"/>
  <c r="AT96"/>
  <c i="4" r="F33"/>
  <c i="1" r="AZ97"/>
  <c i="7" r="F33"/>
  <c i="1" r="AZ100"/>
  <c i="3" r="F33"/>
  <c i="1" r="AZ96"/>
  <c i="6" r="J33"/>
  <c i="1" r="AV99"/>
  <c r="AT99"/>
  <c i="8" r="F33"/>
  <c i="1" r="AZ101"/>
  <c i="5" r="J30"/>
  <c i="1" r="AG98"/>
  <c r="AN98"/>
  <c i="6" r="F33"/>
  <c i="1" r="AZ99"/>
  <c r="BA94"/>
  <c r="W30"/>
  <c i="4" r="J33"/>
  <c i="1" r="AV97"/>
  <c r="AT97"/>
  <c i="2" r="F33"/>
  <c i="1" r="AZ95"/>
  <c i="7" r="J33"/>
  <c i="1" r="AV100"/>
  <c r="AT100"/>
  <c i="5" r="F33"/>
  <c i="1" r="AZ98"/>
  <c i="9" r="F33"/>
  <c i="1" r="AZ102"/>
  <c r="BD94"/>
  <c r="W33"/>
  <c r="BB94"/>
  <c r="W31"/>
  <c i="2" r="J33"/>
  <c i="1" r="AV95"/>
  <c r="AT95"/>
  <c i="8" r="J33"/>
  <c i="1" r="AV101"/>
  <c r="AT101"/>
  <c i="2" l="1" r="BK129"/>
  <c r="J129"/>
  <c i="4" r="BK122"/>
  <c r="J122"/>
  <c i="5" r="J96"/>
  <c i="6" r="BK128"/>
  <c r="J128"/>
  <c r="J96"/>
  <c i="2" r="J130"/>
  <c r="J97"/>
  <c i="3" r="BK121"/>
  <c r="J121"/>
  <c r="J96"/>
  <c i="5" r="J39"/>
  <c i="7" r="BK121"/>
  <c r="J121"/>
  <c r="J96"/>
  <c i="8" r="BK122"/>
  <c r="J122"/>
  <c r="J96"/>
  <c i="2" r="J30"/>
  <c i="1" r="AG95"/>
  <c r="AN95"/>
  <c r="AW94"/>
  <c r="AK30"/>
  <c r="AX94"/>
  <c i="4" r="J30"/>
  <c i="1" r="AG97"/>
  <c r="AN97"/>
  <c r="W32"/>
  <c r="AZ94"/>
  <c r="AV94"/>
  <c r="AK29"/>
  <c r="AU94"/>
  <c i="9" r="J30"/>
  <c i="1" r="AG102"/>
  <c r="AN102"/>
  <c i="2" l="1" r="J96"/>
  <c r="J39"/>
  <c i="4" r="J96"/>
  <c r="J39"/>
  <c i="9" r="J39"/>
  <c i="3" r="J30"/>
  <c i="1" r="AG96"/>
  <c r="AN96"/>
  <c i="6" r="J30"/>
  <c i="1" r="AG99"/>
  <c r="AN99"/>
  <c r="W29"/>
  <c i="7" r="J30"/>
  <c i="1" r="AG100"/>
  <c r="AN100"/>
  <c i="8" r="J30"/>
  <c i="1" r="AG101"/>
  <c r="AN101"/>
  <c r="AT94"/>
  <c i="6" l="1" r="J39"/>
  <c i="3" r="J39"/>
  <c i="7" r="J39"/>
  <c i="8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<sst xmlns="http://schemas.openxmlformats.org/spreadsheetml/2006/main">
  <si>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</si>
  <si>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</si>
  <si>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</si>
  <si>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</si>
  <si>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</si>
  <si>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{6006c59f-70cd-4c57-ab68-92b4c013fe1d}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</si>
  <si>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</si>
  <si>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</si>
  <si>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</si>
  <si>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</si>
  <si>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</si>
  <si>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</si>
  <si>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</si>
  <si>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</si>
  <si>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</si>
  <si>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</si>
  <si>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</si>
  <si>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na trati Dobříš - Vrané nad Vltavou</t>
  </si>
  <si>
    <t>KSO:</t>
  </si>
  <si>
    <t>CC-CZ:</t>
  </si>
  <si>
    <t>Místo:</t>
  </si>
  <si>
    <t>Čísovice - Měchenice</t>
  </si>
  <si>
    <t>Datum:</t>
  </si>
  <si>
    <t>22. 4. 2020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</si>
  <si>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</si>
  <si>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</si>
  <si>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</si>
  <si>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</si>
  <si>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</si>
  <si>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</si>
  <si>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</si>
  <si>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</si>
  <si>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</si>
  <si>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</si>
  <si>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</si>
  <si>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</si>
  <si>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</si>
  <si>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</si>
  <si>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</si>
  <si>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</si>
  <si>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</si>
  <si>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</si>
  <si>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</si>
  <si>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</si>
  <si>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</si>
  <si>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</si>
  <si>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</si>
  <si>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</si>
  <si>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</si>
  <si>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</si>
  <si>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</si>
  <si>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</si>
  <si>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</si>
  <si>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</si>
  <si>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</si>
  <si>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</si>
  <si>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</si>
  <si>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</si>
  <si>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</si>
  <si>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</si>
  <si>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</si>
  <si>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</si>
  <si>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</si>
  <si>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</si>
  <si>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</si>
  <si>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</si>
  <si>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</si>
  <si>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</si>
  <si>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</si>
  <si>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</si>
  <si>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</si>
  <si>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</si>
  <si>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</si>
  <si>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</si>
  <si>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</si>
  <si>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</si>
  <si>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</si>
  <si>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</si>
  <si>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</si>
  <si>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001_1</t>
  </si>
  <si>
    <t>Most km 19,857 - objekt</t>
  </si>
  <si>
    <t>STA</t>
  </si>
  <si>
    <t>1</t>
  </si>
  <si>
    <t>{8433492f-32b0-4a76-8a5e-ec00ffd9cfd0}</t>
  </si>
  <si>
    <t>2</t>
  </si>
  <si>
    <t>001_2</t>
  </si>
  <si>
    <t>Most km 19,857 . železniční svršek</t>
  </si>
  <si>
    <t>{70af1147-3171-409b-9af5-4322d1c826f6}</t>
  </si>
  <si>
    <t>001_3</t>
  </si>
  <si>
    <t>Most km 19,857 - VRN</t>
  </si>
  <si>
    <t>{339a8a00-6303-49ee-8543-c5d7e0b64188}</t>
  </si>
  <si>
    <t>001_4</t>
  </si>
  <si>
    <t>Most km 19,857 - DSPS</t>
  </si>
  <si>
    <t>{e67e9268-ad3b-4cff-bb11-11d8f437a2fd}</t>
  </si>
  <si>
    <t>002_1</t>
  </si>
  <si>
    <t>Propustek km 22,100 - objekt</t>
  </si>
  <si>
    <t>{a6510746-3657-4389-89df-9243123d24e8}</t>
  </si>
  <si>
    <t>002_2</t>
  </si>
  <si>
    <t>Propustek km 22,110 - železniční svršek</t>
  </si>
  <si>
    <t>{d51baf8c-ec33-4aed-af5d-d5ff3ac4ce9d}</t>
  </si>
  <si>
    <t>002_3</t>
  </si>
  <si>
    <t>Propustek km 22,110 - VRN</t>
  </si>
  <si>
    <t>{6f553946-cbfa-4944-b6bc-44a4eaf7f84c}</t>
  </si>
  <si>
    <t>002_4</t>
  </si>
  <si>
    <t>Propustek km 22,110 - DSPS</t>
  </si>
  <si>
    <t>{8fbc387d-5a9d-4592-afa3-adc971b5925b}</t>
  </si>
  <si>
    <t>KRYCÍ LIST SOUPISU PRACÍ</t>
  </si>
  <si>
    <t>Objekt:</t>
  </si>
  <si>
    <t>001_1 - Most km 19,857 -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</si>
  <si>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</si>
  <si>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</si>
  <si>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</si>
  <si>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</si>
  <si>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</si>
  <si>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</si>
  <si>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</si>
  <si>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</si>
  <si>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</si>
  <si>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</si>
  <si>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</si>
  <si>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</si>
  <si>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</si>
  <si>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</si>
  <si>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</si>
  <si>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</si>
  <si>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</si>
  <si>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</si>
  <si>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</si>
  <si>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</si>
  <si>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</si>
  <si>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</si>
  <si>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</si>
  <si>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</si>
  <si>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</si>
  <si>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</si>
  <si>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</si>
  <si>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</si>
  <si>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</si>
  <si>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</si>
  <si>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</si>
  <si>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</si>
  <si>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</si>
  <si>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</si>
  <si>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</si>
  <si>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</si>
  <si>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</si>
  <si>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</si>
  <si>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</si>
  <si>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2020 01</t>
  </si>
  <si>
    <t>4</t>
  </si>
  <si>
    <t>-395372187</t>
  </si>
  <si>
    <t>PP</t>
  </si>
  <si>
    <t>111251102</t>
  </si>
  <si>
    <t>Odstranění křovin a stromů průměru kmene do 100 mm i s kořeny sklonu terénu do 1:5 z celkové plochy přes 100 do 500 m2 strojně</t>
  </si>
  <si>
    <t>-1269376900</t>
  </si>
  <si>
    <t>3</t>
  </si>
  <si>
    <t>122252502</t>
  </si>
  <si>
    <t>Odkopávky a prokopávky nezapažené pro spodní stavbu železnic v hornině třídy těžitelnosti I, skupiny 3 objem do 1000 m3 strojně</t>
  </si>
  <si>
    <t>m3</t>
  </si>
  <si>
    <t>-1390396948</t>
  </si>
  <si>
    <t>VV</t>
  </si>
  <si>
    <t>"pro izolaci" 117,76</t>
  </si>
  <si>
    <t>"pro gabiony" 31,390</t>
  </si>
  <si>
    <t>"skluzy" 3,151</t>
  </si>
  <si>
    <t>"odkrytí nosné konstrukce propustku pod mostem" 20,661</t>
  </si>
  <si>
    <t>Součet</t>
  </si>
  <si>
    <t>162751117</t>
  </si>
  <si>
    <t>Vodorovné přemístění do 10000 m výkopku/sypaniny z horniny třídy těžitelnosti I, skupiny 1 až 3</t>
  </si>
  <si>
    <t>-1789609210</t>
  </si>
  <si>
    <t>5</t>
  </si>
  <si>
    <t>162751119</t>
  </si>
  <si>
    <t>Příplatek k vodorovnému přemístění výkopku/sypaniny z horniny třídy těžitelnosti I, skupiny 1 až 3 ZKD 1000 m přes 10000 m</t>
  </si>
  <si>
    <t>-1880107787</t>
  </si>
  <si>
    <t>172,961*20</t>
  </si>
  <si>
    <t>6</t>
  </si>
  <si>
    <t>171201231</t>
  </si>
  <si>
    <t>Poplatek za uložení zeminy a kamení na recyklační skládce (skládkovné) kód odpadu 17 05 04</t>
  </si>
  <si>
    <t>t</t>
  </si>
  <si>
    <t>871232051</t>
  </si>
  <si>
    <t>172,962*1,8</t>
  </si>
  <si>
    <t>7</t>
  </si>
  <si>
    <t>171251201</t>
  </si>
  <si>
    <t>Uložení sypaniny na skládky nebo meziskládky</t>
  </si>
  <si>
    <t>-1763810030</t>
  </si>
  <si>
    <t xml:space="preserve"> Zakládání</t>
  </si>
  <si>
    <t>8</t>
  </si>
  <si>
    <t>212792212</t>
  </si>
  <si>
    <t>Odvodnění mostní opěry - drenážní flexibilní plastové potrubí DN 160</t>
  </si>
  <si>
    <t>m</t>
  </si>
  <si>
    <t>-1632082445</t>
  </si>
  <si>
    <t>9</t>
  </si>
  <si>
    <t>221213121</t>
  </si>
  <si>
    <t>Vrty pro injektování za rubem ostění přenosnými kladivy hornina tř IV</t>
  </si>
  <si>
    <t>-538681308</t>
  </si>
  <si>
    <t>10</t>
  </si>
  <si>
    <t>221213129</t>
  </si>
  <si>
    <t>Příplatek za vrty dovrchní pro injektování za rubem ostění přenosnými kladivy hornina tř IV</t>
  </si>
  <si>
    <t>-49202671</t>
  </si>
  <si>
    <t>11</t>
  </si>
  <si>
    <t>273311126</t>
  </si>
  <si>
    <t>Základové desky z betonu prostého C 20/25</t>
  </si>
  <si>
    <t>-931034677</t>
  </si>
  <si>
    <t>P</t>
  </si>
  <si>
    <t>Poznámka k položce:_x000d_
Podkladní beton pod gabiony</t>
  </si>
  <si>
    <t>4*6,15*1,5*0,15</t>
  </si>
  <si>
    <t>12</t>
  </si>
  <si>
    <t>273354111</t>
  </si>
  <si>
    <t>Bednění základových desek - zřízení</t>
  </si>
  <si>
    <t>1670383225</t>
  </si>
  <si>
    <t>(2*1,5+2*6,15)*4*0,15</t>
  </si>
  <si>
    <t>13</t>
  </si>
  <si>
    <t>273354211</t>
  </si>
  <si>
    <t>Bednění základových desek - odstranění</t>
  </si>
  <si>
    <t>253640190</t>
  </si>
  <si>
    <t>14</t>
  </si>
  <si>
    <t>273361411</t>
  </si>
  <si>
    <t>Výztuž základových desek ze svařovaných sítí do 3,5 kg/m2</t>
  </si>
  <si>
    <t>1832401332</t>
  </si>
  <si>
    <t>Poznámka k položce:_x000d_
Do desek pod gabiony</t>
  </si>
  <si>
    <t>281604110.R</t>
  </si>
  <si>
    <t>Injektování aktivovanými směsmi nízkotlaké vzestupné tlakem do 0,6 MPa</t>
  </si>
  <si>
    <t>-1207693450</t>
  </si>
  <si>
    <t>Poznámka k položce:_x000d_
Injektáž kamenné klenby.Pro injektážní směs bude použit MFC (micro-fine-cemernt) při předpokládané průměrné mezerovitosti 10%. Injektáž bude probíhat přes nasazené pakry.</t>
  </si>
  <si>
    <t>3,8*7,5*0,6*0,1</t>
  </si>
  <si>
    <t>16</t>
  </si>
  <si>
    <t>281604120.R</t>
  </si>
  <si>
    <t xml:space="preserve">Injektování aktivovanými směsmi  sestupné tlakem do 0,6 MPa</t>
  </si>
  <si>
    <t>1673802763</t>
  </si>
  <si>
    <t>Poznámka k položce:_x000d_
Cementová injektáž spodní stavby při předpokládané mezerovitosti 10%</t>
  </si>
  <si>
    <t>(2,5+2,4)*7,5*1,0*0,1</t>
  </si>
  <si>
    <t>Svislé a kompletní konstrukce</t>
  </si>
  <si>
    <t>17</t>
  </si>
  <si>
    <t>317171130.R</t>
  </si>
  <si>
    <t>Kotvení monolitického betonu římsy do mostovky kotvou do vývrtu</t>
  </si>
  <si>
    <t>kus</t>
  </si>
  <si>
    <t>-564507120</t>
  </si>
  <si>
    <t xml:space="preserve">Poznámka k položce:_x000d_
Kotvení  říms -cementová zálivka včetně materiálu kotvy</t>
  </si>
  <si>
    <t>18</t>
  </si>
  <si>
    <t>317321118</t>
  </si>
  <si>
    <t>Mostní římsy ze ŽB C 30/37</t>
  </si>
  <si>
    <t>371021790</t>
  </si>
  <si>
    <t>19</t>
  </si>
  <si>
    <t>317353121</t>
  </si>
  <si>
    <t>Bednění mostních říms všech tvarů - zřízení</t>
  </si>
  <si>
    <t>-347520622</t>
  </si>
  <si>
    <t>20</t>
  </si>
  <si>
    <t>317353221</t>
  </si>
  <si>
    <t>Bednění mostních říms všech tvarů - odstranění</t>
  </si>
  <si>
    <t>1489004852</t>
  </si>
  <si>
    <t>317361116</t>
  </si>
  <si>
    <t>Výztuž mostních říms z betonářské oceli 10 505</t>
  </si>
  <si>
    <t>-255520690</t>
  </si>
  <si>
    <t>22</t>
  </si>
  <si>
    <t>326214111.R</t>
  </si>
  <si>
    <t>Zdivo LTM z gabionů dvouzákrutová síť pozinkovaná vyplněná kamenem s urovnáním hran,atypické provedení</t>
  </si>
  <si>
    <t>-1831777811</t>
  </si>
  <si>
    <t>6,15*1*(1,5+1,5+1,1+1,1)</t>
  </si>
  <si>
    <t>23</t>
  </si>
  <si>
    <t>327361016</t>
  </si>
  <si>
    <t>Výztuž opěrných zdí a valů D nad 12 mm z betonářské oceli 10 505</t>
  </si>
  <si>
    <t>-1183338736</t>
  </si>
  <si>
    <t>Poznámka k položce:_x000d_
Příčné sepnutí gabionů</t>
  </si>
  <si>
    <t>24</t>
  </si>
  <si>
    <t>977131100.R</t>
  </si>
  <si>
    <t>Vrty příklepovými vrtáky D do 32 mm do kamenného zdiva</t>
  </si>
  <si>
    <t>-1476405393</t>
  </si>
  <si>
    <t>Poznámka k položce:_x000d_
Vrty pro kotvení žb.říms</t>
  </si>
  <si>
    <t>Vodorovné konstrukce</t>
  </si>
  <si>
    <t>25</t>
  </si>
  <si>
    <t>420321100.R</t>
  </si>
  <si>
    <t>Mostní nosné konstrukce deskové z kamene</t>
  </si>
  <si>
    <t>-143637565</t>
  </si>
  <si>
    <t>Poznámka k položce:_x000d_
oprava, případná výměna poškozených kamenných desek propustku pod mostem</t>
  </si>
  <si>
    <t>(7,42+1,35)*0,28*1,5</t>
  </si>
  <si>
    <t>26</t>
  </si>
  <si>
    <t>451475121</t>
  </si>
  <si>
    <t>Podkladní vrstva plastbetonová samonivelační první vrstva tl 10 mm</t>
  </si>
  <si>
    <t>418803703</t>
  </si>
  <si>
    <t>Poznámka k položce:_x000d_
Pod sloupky zábradlí</t>
  </si>
  <si>
    <t>2*12*0,23*0,27</t>
  </si>
  <si>
    <t>27</t>
  </si>
  <si>
    <t>451475122</t>
  </si>
  <si>
    <t>Podkladní vrstva plastbetonová samonivelační každá další vrstva tl 10 mm</t>
  </si>
  <si>
    <t>916779916</t>
  </si>
  <si>
    <t>0,5*2*12*0,23*0,27</t>
  </si>
  <si>
    <t>28</t>
  </si>
  <si>
    <t>452471101</t>
  </si>
  <si>
    <t>Podkladní vrstva z modifikované malty cementové tl do 10 mm</t>
  </si>
  <si>
    <t>-915951262</t>
  </si>
  <si>
    <t>Poznámka k položce:_x000d_
Cementové lože pro osazení nové kamenné desky</t>
  </si>
  <si>
    <t>2*0,1*7,42</t>
  </si>
  <si>
    <t>29</t>
  </si>
  <si>
    <t>457311114</t>
  </si>
  <si>
    <t>Vyrovnávací nebo spádový beton C 12/15 včetně úpravy povrchu</t>
  </si>
  <si>
    <t>-625715381</t>
  </si>
  <si>
    <t>Poznámka k položce:_x000d_
Podkladní beton pod izolaci tl.100mm</t>
  </si>
  <si>
    <t>1,1*19,0*0,15*6</t>
  </si>
  <si>
    <t>30</t>
  </si>
  <si>
    <t>458501112</t>
  </si>
  <si>
    <t>Výplňové klíny za opěrou z kameniva drceného hutněného po vrstvách</t>
  </si>
  <si>
    <t>588619550</t>
  </si>
  <si>
    <t>Poznámka k položce:_x000d_
Hutněný zásyp klenby a přechodových oblastí po vrstvách, max. tl. vrstvy 0,30m na id=min.0,8, resp. 0,95</t>
  </si>
  <si>
    <t>31</t>
  </si>
  <si>
    <t>465513117</t>
  </si>
  <si>
    <t>Oprava dlažeb z lomového kamene na maltu s vyspárováním s dodáním kamene tl 200 mm</t>
  </si>
  <si>
    <t>-453220518</t>
  </si>
  <si>
    <t>32</t>
  </si>
  <si>
    <t>465513256</t>
  </si>
  <si>
    <t>Dlažba svahu u opěr z upraveného lomového žulového kamene tl 250 mm do lože C 25/30 pl do 10 m2</t>
  </si>
  <si>
    <t>-539585802</t>
  </si>
  <si>
    <t>Poznámka k položce:_x000d_
Skluz z lomového kamene</t>
  </si>
  <si>
    <t>2*0,6*7,4</t>
  </si>
  <si>
    <t>Úpravy povrchů, podlahy a osazování výplní</t>
  </si>
  <si>
    <t>33</t>
  </si>
  <si>
    <t>628613233</t>
  </si>
  <si>
    <t>Protikorozní ochrana OK mostu III. tř.- základní a podkladní epoxidový, vrchní PU nátěr s metalizací</t>
  </si>
  <si>
    <t>1896033055</t>
  </si>
  <si>
    <t>Poznámka k položce:_x000d_
PKO zábradlí</t>
  </si>
  <si>
    <t>34</t>
  </si>
  <si>
    <t>M</t>
  </si>
  <si>
    <t>15625102</t>
  </si>
  <si>
    <t>drát metalizační ZnAl D 3mm</t>
  </si>
  <si>
    <t>kg</t>
  </si>
  <si>
    <t>-423453246</t>
  </si>
  <si>
    <t>Ostatní konstrukce a práce-bourání</t>
  </si>
  <si>
    <t>35</t>
  </si>
  <si>
    <t>911122112</t>
  </si>
  <si>
    <t>Výroba dílů ocelového zábradlí přes 50 kg při opravách mostů</t>
  </si>
  <si>
    <t>1159303476</t>
  </si>
  <si>
    <t>36</t>
  </si>
  <si>
    <t>911122212</t>
  </si>
  <si>
    <t>Montáž dílů ocelového zábradlí přes 50 kg při opravách mostů</t>
  </si>
  <si>
    <t>698565530</t>
  </si>
  <si>
    <t>37</t>
  </si>
  <si>
    <t>13010460.R</t>
  </si>
  <si>
    <t>ocel jakosti S235JR</t>
  </si>
  <si>
    <t>1727943438</t>
  </si>
  <si>
    <t>Poznámka k položce:_x000d_
Hmotnost: 99,00 kg/m</t>
  </si>
  <si>
    <t>"prořez 5%" 1,154*1,05</t>
  </si>
  <si>
    <t>38</t>
  </si>
  <si>
    <t>919724122</t>
  </si>
  <si>
    <t>Drenážní geosyntetikum oboustranně laminované geotextilií</t>
  </si>
  <si>
    <t>-2037053748</t>
  </si>
  <si>
    <t>Poznámka k položce:_x000d_
Protierozní ochjrana svahu</t>
  </si>
  <si>
    <t>4*30*1,25</t>
  </si>
  <si>
    <t>39</t>
  </si>
  <si>
    <t>941111121</t>
  </si>
  <si>
    <t>Montáž lešení řadového trubkového lehkého s podlahami zatížení do 200 kg/m2 š do 1,2 m v do 10 m</t>
  </si>
  <si>
    <t>-388784115</t>
  </si>
  <si>
    <t>Poznámka k položce:_x000d_
Lešení podél křídel a opěr</t>
  </si>
  <si>
    <t>2*26+2*12,5+2*7,5*2,5</t>
  </si>
  <si>
    <t>40</t>
  </si>
  <si>
    <t>941111221</t>
  </si>
  <si>
    <t>Příplatek k lešení řadovému trubkovému lehkému s podlahami š 1,2 m v 10 m za první a ZKD den použití</t>
  </si>
  <si>
    <t>503676010</t>
  </si>
  <si>
    <t>Poznámka k položce:_x000d_
Předpoklad 20 dní</t>
  </si>
  <si>
    <t>114,5*20</t>
  </si>
  <si>
    <t>41</t>
  </si>
  <si>
    <t>941111821</t>
  </si>
  <si>
    <t>Demontáž lešení řadového trubkového lehkého s podlahami zatížení do 200 kg/m2 š do 1,2 m v do 10 m</t>
  </si>
  <si>
    <t>181811809</t>
  </si>
  <si>
    <t>42</t>
  </si>
  <si>
    <t>952904111</t>
  </si>
  <si>
    <t>Čištění mostních objektů - strojní odstranění nánosů z otvorů</t>
  </si>
  <si>
    <t>1224082979</t>
  </si>
  <si>
    <t>0,1*83</t>
  </si>
  <si>
    <t>43</t>
  </si>
  <si>
    <t>985121222</t>
  </si>
  <si>
    <t>Tryskání degradovaného betonu líce kleneb vodou pod tlakem do 1250 barů</t>
  </si>
  <si>
    <t>-785041852</t>
  </si>
  <si>
    <t>Poznámka k položce:_x000d_
před spárováním 800 bar a po spárování 1250 bar, 100% plochy</t>
  </si>
  <si>
    <t>44</t>
  </si>
  <si>
    <t>985142211</t>
  </si>
  <si>
    <t>Vysekání spojovací hmoty ze spár zdiva hl přes 40 mm dl do 6 m/m2</t>
  </si>
  <si>
    <t>-1703512647</t>
  </si>
  <si>
    <t>Poznámka k položce:_x000d_
100% plochy zdiva</t>
  </si>
  <si>
    <t>45</t>
  </si>
  <si>
    <t>985223212</t>
  </si>
  <si>
    <t>Přezdívání kamenného zdiva do aktivované malty přes 3 m3</t>
  </si>
  <si>
    <t>873638782</t>
  </si>
  <si>
    <t>Poznámka k položce:_x000d_
Přezdívání vybouleného a narušeného zdiva (rozebrání a zpětné přezdění)</t>
  </si>
  <si>
    <t>(5,7+9,9+9,9+5,6)*0,8*0,8</t>
  </si>
  <si>
    <t>46</t>
  </si>
  <si>
    <t>966075141</t>
  </si>
  <si>
    <t>Odstranění kovového zábradlí vcelku</t>
  </si>
  <si>
    <t>1430169024</t>
  </si>
  <si>
    <t>47</t>
  </si>
  <si>
    <t>985232112</t>
  </si>
  <si>
    <t>Hloubkové spárování zdiva aktivovanou maltou spára hl do 80 mm dl do 12 m/m2</t>
  </si>
  <si>
    <t>-1327095677</t>
  </si>
  <si>
    <t>Poznámka k položce:_x000d_
Hloubkové spárovámí včetně vysekání staré malty, spárovací malta bude včetně přísady pro zvýšení přilnavosti.</t>
  </si>
  <si>
    <t>48</t>
  </si>
  <si>
    <t>985441322</t>
  </si>
  <si>
    <t>Přídavná šroubovitá nerezová výztuž 2 táhla D 6 mm v drážce v ŽB kci</t>
  </si>
  <si>
    <t>591059677</t>
  </si>
  <si>
    <t>49</t>
  </si>
  <si>
    <t>985442213</t>
  </si>
  <si>
    <t>Přídavná šroubovitá nerezová výztuž 1 kotva D 8 mm v jádrovém vrtu</t>
  </si>
  <si>
    <t>-1530051661</t>
  </si>
  <si>
    <t>997</t>
  </si>
  <si>
    <t>Přesun sutě</t>
  </si>
  <si>
    <t>50</t>
  </si>
  <si>
    <t>997013601</t>
  </si>
  <si>
    <t>Poplatek za uložení na skládce (skládkovné) stavebního odpadu betonového kód odpadu 17 01 01</t>
  </si>
  <si>
    <t>-272325872</t>
  </si>
  <si>
    <t>51</t>
  </si>
  <si>
    <t>997211511</t>
  </si>
  <si>
    <t>Vodorovná doprava suti po suchu na vzdálenost do 1 km</t>
  </si>
  <si>
    <t>-215953013</t>
  </si>
  <si>
    <t>52</t>
  </si>
  <si>
    <t>997211519</t>
  </si>
  <si>
    <t>Příplatek ZKD 1 km u vodorovné dopravy suti</t>
  </si>
  <si>
    <t>-283483120</t>
  </si>
  <si>
    <t>25,876*29</t>
  </si>
  <si>
    <t>53</t>
  </si>
  <si>
    <t>997211611</t>
  </si>
  <si>
    <t>Nakládání suti na dopravní prostředky pro vodorovnou dopravu</t>
  </si>
  <si>
    <t>1892902768</t>
  </si>
  <si>
    <t>998</t>
  </si>
  <si>
    <t>Přesun hmot</t>
  </si>
  <si>
    <t>54</t>
  </si>
  <si>
    <t>998212111</t>
  </si>
  <si>
    <t>Přesun hmot pro mosty zděné, monolitické betonové nebo ocelové v do 20 m</t>
  </si>
  <si>
    <t>842764456</t>
  </si>
  <si>
    <t>PSV</t>
  </si>
  <si>
    <t>Práce a dodávky PSV</t>
  </si>
  <si>
    <t>711</t>
  </si>
  <si>
    <t>Izolace proti vodě, vlhkosti a plynům</t>
  </si>
  <si>
    <t>55</t>
  </si>
  <si>
    <t>711331382</t>
  </si>
  <si>
    <t>Provedení hydroizolace mostovek pásy na sucho AIP nebo tkaniny</t>
  </si>
  <si>
    <t>1169276735</t>
  </si>
  <si>
    <t>Poznámka k položce:_x000d_
NAIP dle výkresu skladba C</t>
  </si>
  <si>
    <t>56</t>
  </si>
  <si>
    <t>628331655.R</t>
  </si>
  <si>
    <t xml:space="preserve">pás asfaltový natavitelný  - schváklený systém SŽDC</t>
  </si>
  <si>
    <t>-318256986</t>
  </si>
  <si>
    <t>183,4*1,15 "Přepočtené koeficientem množství</t>
  </si>
  <si>
    <t>57</t>
  </si>
  <si>
    <t>711491000.R</t>
  </si>
  <si>
    <t>Dodávka + montáž přichycení SVI nerezovou lištou včetně navrtání, osazení hmoždinek a zatmelení</t>
  </si>
  <si>
    <t>1761708386</t>
  </si>
  <si>
    <t>6,9+7,2</t>
  </si>
  <si>
    <t>58</t>
  </si>
  <si>
    <t>711491171</t>
  </si>
  <si>
    <t>Provedení izolace proti tlakové vodě vodorovné z textilií vrstva podkladní</t>
  </si>
  <si>
    <t>679085183</t>
  </si>
  <si>
    <t>Poznámka k položce:_x000d_
Podkladní geotextilie s vytažením pod ozub římsy</t>
  </si>
  <si>
    <t>59</t>
  </si>
  <si>
    <t>69311084</t>
  </si>
  <si>
    <t>geotextilie netkaná separační, ochranná, filtrační, drenážní PP 700g/m2</t>
  </si>
  <si>
    <t>-300458012</t>
  </si>
  <si>
    <t>183,4*1,05 "Přepočtené koeficientem množství</t>
  </si>
  <si>
    <t>60</t>
  </si>
  <si>
    <t>711491172</t>
  </si>
  <si>
    <t>Provedení izolace proti tlakové vodě vodorovné z textilií vrstva ochranná</t>
  </si>
  <si>
    <t>-140607474</t>
  </si>
  <si>
    <t xml:space="preserve">Poznámka k položce:_x000d_
Ochranná  geotextilie s vytažením pod ozub římsy</t>
  </si>
  <si>
    <t>61</t>
  </si>
  <si>
    <t>69311087</t>
  </si>
  <si>
    <t>geotextilie netkaná separační, ochranná, filtrační, drenážní PP 1200g/m2</t>
  </si>
  <si>
    <t>804599774</t>
  </si>
  <si>
    <t>Práce a dodávky M</t>
  </si>
  <si>
    <t>46-M</t>
  </si>
  <si>
    <t>Zemní práce při extr.mont.pracích</t>
  </si>
  <si>
    <t>62</t>
  </si>
  <si>
    <t>388995100.R</t>
  </si>
  <si>
    <t xml:space="preserve">Osazení a dodávka  kabelovodu HDPE do konstrukce římsy tvaru žlab s víkem</t>
  </si>
  <si>
    <t>64</t>
  </si>
  <si>
    <t>-2105922227</t>
  </si>
  <si>
    <t>Poznámka k položce:_x000d_
Žlab kabelový PVC dle PD kopmpletní dodávka a montáž.</t>
  </si>
  <si>
    <t>63</t>
  </si>
  <si>
    <t>460010026.R</t>
  </si>
  <si>
    <t>Vytyčení trasy vedení kabelového podzemního v terénu volném podél trati</t>
  </si>
  <si>
    <t>kpl</t>
  </si>
  <si>
    <t>-2143041247</t>
  </si>
  <si>
    <t>001_2 - Most km 19,857 . železniční svršek</t>
  </si>
  <si>
    <t xml:space="preserve">    5 - Komunikace</t>
  </si>
  <si>
    <t xml:space="preserve">    9 - Ostatní konstrukce a práce, bourání</t>
  </si>
  <si>
    <t>339683841</t>
  </si>
  <si>
    <t>-758407786</t>
  </si>
  <si>
    <t xml:space="preserve">Poznámka k položce:_x000d_
předpoklad skládky  30km</t>
  </si>
  <si>
    <t>82,6*20</t>
  </si>
  <si>
    <t>167151101</t>
  </si>
  <si>
    <t>Nakládání výkopku z hornin třídy těžitelnosti I, skupiny 1 až 3 do 100 m3</t>
  </si>
  <si>
    <t>-700066202</t>
  </si>
  <si>
    <t>171201220.R</t>
  </si>
  <si>
    <t>Poplatek za uložení na skládce (skládkovné) zeminy a kamení kód odpadu 17 05 08</t>
  </si>
  <si>
    <t>1955170839</t>
  </si>
  <si>
    <t>Poznámka k položce:_x000d_
Železbniční štěrk kol.lože</t>
  </si>
  <si>
    <t>82,6*1,8</t>
  </si>
  <si>
    <t>1383616015</t>
  </si>
  <si>
    <t>Komunikace</t>
  </si>
  <si>
    <t>511532111</t>
  </si>
  <si>
    <t>Kolejové lože z kameniva hrubého drceného</t>
  </si>
  <si>
    <t>1032403480</t>
  </si>
  <si>
    <t>511552114.R</t>
  </si>
  <si>
    <t>Doplnění kolejového lože ze samovýsypných nebo výsypných vozů</t>
  </si>
  <si>
    <t>82356570</t>
  </si>
  <si>
    <t>Poznámka k položce:_x000d_
2 vozy</t>
  </si>
  <si>
    <t>2*35*1,9</t>
  </si>
  <si>
    <t>511552115.R</t>
  </si>
  <si>
    <t>Vůz výsypný Sas</t>
  </si>
  <si>
    <t>ks</t>
  </si>
  <si>
    <t>-78033699</t>
  </si>
  <si>
    <t>512502121</t>
  </si>
  <si>
    <t>Odstranění kolejového lože z kameniva po rozebrání koleje</t>
  </si>
  <si>
    <t>-1439983825</t>
  </si>
  <si>
    <t>512502993</t>
  </si>
  <si>
    <t>Příplatek za ztížení odstranění lože z kameniva po rozebrání koleje překážka po obou stranách</t>
  </si>
  <si>
    <t>-706013620</t>
  </si>
  <si>
    <t>521353100.R</t>
  </si>
  <si>
    <t>Kolej z kolejnic S49 rozdělení c pražce betonové v ose</t>
  </si>
  <si>
    <t>-226234592</t>
  </si>
  <si>
    <t>Poznámka k položce:_x000d_
Zpětná montáž koleje na betonových pražcí s použitím stávajícího materiálu žel.svršku</t>
  </si>
  <si>
    <t>525040022</t>
  </si>
  <si>
    <t>Rozebrání koleje na pražcích betonových v ose</t>
  </si>
  <si>
    <t>1648384389</t>
  </si>
  <si>
    <t>543191110.R</t>
  </si>
  <si>
    <t>Směrové a výškové vyrovnání koleje automatickou podbíječkou</t>
  </si>
  <si>
    <t>km</t>
  </si>
  <si>
    <t>-963543581</t>
  </si>
  <si>
    <t>Poznámka k položce:_x000d_
ASP včetně PUŠL</t>
  </si>
  <si>
    <t>548121313</t>
  </si>
  <si>
    <t>Jednotlivý svar kolejnic termitem, krátký předehřev, široká spára, tvar S 49</t>
  </si>
  <si>
    <t>-220847159</t>
  </si>
  <si>
    <t>548919997.R</t>
  </si>
  <si>
    <t>Dosažení dovolené upínací teploty v BK prodloužením kolejnicového pásu v koleji tv. S49</t>
  </si>
  <si>
    <t>svar</t>
  </si>
  <si>
    <t>1114249824</t>
  </si>
  <si>
    <t>548919998.R</t>
  </si>
  <si>
    <t>Umožnění volné dilatace kolejnice demontáž a montáž upevňovadel bez osazení kluzných podložek rozdělení pražců "d"</t>
  </si>
  <si>
    <t>674536127</t>
  </si>
  <si>
    <t>548930011</t>
  </si>
  <si>
    <t>Řezání kolejnic pilou</t>
  </si>
  <si>
    <t>2028300227</t>
  </si>
  <si>
    <t>Ostatní konstrukce a práce, bourání</t>
  </si>
  <si>
    <t>929595311</t>
  </si>
  <si>
    <t>Úprava banketové stezky na hl nad 100 do 200 mm</t>
  </si>
  <si>
    <t>656133810</t>
  </si>
  <si>
    <t>2*0,4*28</t>
  </si>
  <si>
    <t>939902121</t>
  </si>
  <si>
    <t>Práce motorovou lokomotivou</t>
  </si>
  <si>
    <t>hod</t>
  </si>
  <si>
    <t>1295406276</t>
  </si>
  <si>
    <t>998242011</t>
  </si>
  <si>
    <t>Přesun hmot pro železniční svršek drah kolejových o sklonu 0,8 %</t>
  </si>
  <si>
    <t>1383146349</t>
  </si>
  <si>
    <t>001_3 - Most km 19,857 -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</si>
  <si>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</si>
  <si>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</si>
  <si>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</si>
  <si>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</si>
  <si>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</si>
  <si>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</si>
  <si>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</si>
  <si>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</si>
  <si>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</si>
  <si>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</si>
  <si>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</si>
  <si>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</si>
  <si>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1024</t>
  </si>
  <si>
    <t>732153985</t>
  </si>
  <si>
    <t>012203000</t>
  </si>
  <si>
    <t>Geodetické práce při provádění stavby</t>
  </si>
  <si>
    <t>1043542615</t>
  </si>
  <si>
    <t>Poznámka k položce:_x000d_
Včetně osazení nové geodetické značky</t>
  </si>
  <si>
    <t>VRN3</t>
  </si>
  <si>
    <t>Zařízení staveniště</t>
  </si>
  <si>
    <t>030001000</t>
  </si>
  <si>
    <t>884374484</t>
  </si>
  <si>
    <t>032803000</t>
  </si>
  <si>
    <t>Ostatní vybavení staveniště</t>
  </si>
  <si>
    <t>-1817603994</t>
  </si>
  <si>
    <t>034002000</t>
  </si>
  <si>
    <t>Zabezpečení staveniště</t>
  </si>
  <si>
    <t>…</t>
  </si>
  <si>
    <t>742753101</t>
  </si>
  <si>
    <t>039002000</t>
  </si>
  <si>
    <t>Zrušení zařízení staveniště</t>
  </si>
  <si>
    <t>453762124</t>
  </si>
  <si>
    <t>Poznámka k položce:_x000d_
Včetně uvedení dotčených pozemků do původního stavu</t>
  </si>
  <si>
    <t>VRN6</t>
  </si>
  <si>
    <t>Územní vlivy</t>
  </si>
  <si>
    <t>060001000</t>
  </si>
  <si>
    <t>359739019</t>
  </si>
  <si>
    <t>065002000</t>
  </si>
  <si>
    <t>Mimostaveništní doprava materiálů a mechanizace</t>
  </si>
  <si>
    <t>-1619051310</t>
  </si>
  <si>
    <t>Poznámka k položce:_x000d_
Přepravy, které nejsou zakalkulovány v rozpočtu včetně ASP a PUŠL</t>
  </si>
  <si>
    <t>VRN7</t>
  </si>
  <si>
    <t>Provozní vlivy</t>
  </si>
  <si>
    <t>070001000</t>
  </si>
  <si>
    <t>498291345</t>
  </si>
  <si>
    <t>VRN8</t>
  </si>
  <si>
    <t>Přesun stavebních kapacit</t>
  </si>
  <si>
    <t>081103000</t>
  </si>
  <si>
    <t>Denní doprava pracovníků na pracoviště</t>
  </si>
  <si>
    <t>-1948118212</t>
  </si>
  <si>
    <t>001_4 - Most km 19,857 - DSPS</t>
  </si>
  <si>
    <t>VRN1 - Průzkumné, geodetické a projektové práce</t>
  </si>
  <si>
    <t>013254000</t>
  </si>
  <si>
    <t>Dokumentace skutečného provedení stavby</t>
  </si>
  <si>
    <t>-1824813741</t>
  </si>
  <si>
    <t>002_1 - Propustek km 22,100 - objekt</t>
  </si>
  <si>
    <t xml:space="preserve">      PSV - Práce a dodávky PSV</t>
  </si>
  <si>
    <t xml:space="preserve">        711 - Izolace proti vodě, vlhkosti a plynům</t>
  </si>
  <si>
    <t>46-M - Zemní práce při extr.mont.pracích</t>
  </si>
  <si>
    <t>1739479036</t>
  </si>
  <si>
    <t>111251101</t>
  </si>
  <si>
    <t>Odstranění křovin a stromů průměru kmene do 100 mm i s kořeny sklonu terénu do 1:5 z celkové plochy do 100 m2 strojně</t>
  </si>
  <si>
    <t>-62505417</t>
  </si>
  <si>
    <t>-1068857550</t>
  </si>
  <si>
    <t>"výkop mezi římsami" (2*3,95)*3,45*1,1</t>
  </si>
  <si>
    <t>"svahování v kolejišti" 9,16+9,94</t>
  </si>
  <si>
    <t>"pro gabiony" 9,47+3,12</t>
  </si>
  <si>
    <t>"svahování k vodoteči" 0,77+1,16+1,32+0,9</t>
  </si>
  <si>
    <t>"vtokové prahy" 0,92+0,92</t>
  </si>
  <si>
    <t>"pro drenáž" 0,78+0,51</t>
  </si>
  <si>
    <t>-1558230138</t>
  </si>
  <si>
    <t>1987119819</t>
  </si>
  <si>
    <t>68,951*20</t>
  </si>
  <si>
    <t>-1486983970</t>
  </si>
  <si>
    <t>68,951*1,8</t>
  </si>
  <si>
    <t>-1670040046</t>
  </si>
  <si>
    <t>1562273324</t>
  </si>
  <si>
    <t>1311215904</t>
  </si>
  <si>
    <t>-1202730784</t>
  </si>
  <si>
    <t>273311127</t>
  </si>
  <si>
    <t>Základové desky z betonu prostého C 25/30</t>
  </si>
  <si>
    <t>949356021</t>
  </si>
  <si>
    <t xml:space="preserve">Poznámka k položce:_x000d_
Veškeré podkladní  a výplňové betony</t>
  </si>
  <si>
    <t>31,04*0,1+2,165*4,975+6,7</t>
  </si>
  <si>
    <t>273311128</t>
  </si>
  <si>
    <t>Základové desky z betonu prostého C 30/37</t>
  </si>
  <si>
    <t>705489558</t>
  </si>
  <si>
    <t>Poznámka k položce:_x000d_
Vtokový a výtokový práh</t>
  </si>
  <si>
    <t>1,06+0,99</t>
  </si>
  <si>
    <t>-1168229873</t>
  </si>
  <si>
    <t>1313789610</t>
  </si>
  <si>
    <t>-1268700699</t>
  </si>
  <si>
    <t>-777732919</t>
  </si>
  <si>
    <t>(2,5*4,5)*0,5*0,1</t>
  </si>
  <si>
    <t>-1563529941</t>
  </si>
  <si>
    <t>(1,6*4,4)*2*1,0*0,1</t>
  </si>
  <si>
    <t>-1298567978</t>
  </si>
  <si>
    <t>Poznámka k položce:_x000d_
Kotvení žb.desky a říms -cementová zálivka včetně materiálu kotvy</t>
  </si>
  <si>
    <t>1472339602</t>
  </si>
  <si>
    <t>Poznámka k položce:_x000d_
Nové žb. římsy a žb.deska</t>
  </si>
  <si>
    <t>2,18+2,32+7,3</t>
  </si>
  <si>
    <t>-55935281</t>
  </si>
  <si>
    <t>1919505941</t>
  </si>
  <si>
    <t>984740959</t>
  </si>
  <si>
    <t>Poznámka k položce:_x000d_
Výztuž nových žb.říms a desky</t>
  </si>
  <si>
    <t>0,855+1,321</t>
  </si>
  <si>
    <t>124398123</t>
  </si>
  <si>
    <t>2,46*1+1,5*1,5+2,46*1</t>
  </si>
  <si>
    <t>-2129292143</t>
  </si>
  <si>
    <t>Poznámka k položce:_x000d_
Příčné sepnutí gabionů včetně válcovaných profilů</t>
  </si>
  <si>
    <t>-769606202</t>
  </si>
  <si>
    <t>Poznámka k položce:_x000d_
Vrty pro kotvení žb.desky a říms</t>
  </si>
  <si>
    <t>867589316</t>
  </si>
  <si>
    <t>2*7*0,23*0,27</t>
  </si>
  <si>
    <t>-2140411105</t>
  </si>
  <si>
    <t>0,5*2*7*0,23*0,27</t>
  </si>
  <si>
    <t>457451130.R</t>
  </si>
  <si>
    <t>Ochranná betonová vrstva na izolaci přesýpaných objektů tl 50 mm s výztuží sítí beton C 25/30</t>
  </si>
  <si>
    <t>1392628944</t>
  </si>
  <si>
    <t>Poznámka k položce:_x000d_
Tvrdá ochrana vodotěsné izolace včetně vyztužení svařovanou sítí</t>
  </si>
  <si>
    <t>8,2*5</t>
  </si>
  <si>
    <t>356583086</t>
  </si>
  <si>
    <t>Oprava dlažeb z lomového kamene na maltu s vyspárováním do 20 m2 s dodáním kamene tl 200 mm</t>
  </si>
  <si>
    <t>422442251</t>
  </si>
  <si>
    <t>Poznámka k položce:_x000d_
Odláždění podél křídel a u vyústění příčné drenáže</t>
  </si>
  <si>
    <t>-906259504</t>
  </si>
  <si>
    <t>757605849</t>
  </si>
  <si>
    <t>-375427259</t>
  </si>
  <si>
    <t>-1544720099</t>
  </si>
  <si>
    <t>835114360</t>
  </si>
  <si>
    <t>Poznámka k položce:_x000d_
Materiál zábradlí včetně prořezu 3%</t>
  </si>
  <si>
    <t>"Prořez 5%" 0,895*1,05</t>
  </si>
  <si>
    <t>1412712631</t>
  </si>
  <si>
    <t>Poznámka k položce:_x000d_
Protierozní ochrana svahu</t>
  </si>
  <si>
    <t>4*15*1,25</t>
  </si>
  <si>
    <t>1281091707</t>
  </si>
  <si>
    <t>2*7+4,4*2</t>
  </si>
  <si>
    <t>1120363937</t>
  </si>
  <si>
    <t>22,8*20</t>
  </si>
  <si>
    <t>707677470</t>
  </si>
  <si>
    <t>1275550025</t>
  </si>
  <si>
    <t>0,1*7*1,5</t>
  </si>
  <si>
    <t>962021112</t>
  </si>
  <si>
    <t>Bourání mostních zdí a pilířů z kamene</t>
  </si>
  <si>
    <t>1172840059</t>
  </si>
  <si>
    <t>Poznámka k položce:_x000d_
Bourání kamenných částí úlpžných prahů, závěrných zdí a křídel</t>
  </si>
  <si>
    <t>7,274*0,51+7,251*0,57</t>
  </si>
  <si>
    <t>-1774865154</t>
  </si>
  <si>
    <t>593825230</t>
  </si>
  <si>
    <t>1035380157</t>
  </si>
  <si>
    <t>-187421412</t>
  </si>
  <si>
    <t>Poznámka k položce:_x000d_
Úpravy na kolmých křídlecgh, opravy opěr pod novými úložnými prahy, přenesení a osazení části kamenných říms.</t>
  </si>
  <si>
    <t>1881764836</t>
  </si>
  <si>
    <t>1240711072</t>
  </si>
  <si>
    <t>557680914</t>
  </si>
  <si>
    <t>1853571945</t>
  </si>
  <si>
    <t>-1962650306</t>
  </si>
  <si>
    <t>1642075464</t>
  </si>
  <si>
    <t>25,783*29</t>
  </si>
  <si>
    <t>-435291390</t>
  </si>
  <si>
    <t>-124187489</t>
  </si>
  <si>
    <t>-2040632088</t>
  </si>
  <si>
    <t>-473049113</t>
  </si>
  <si>
    <t>22,4*1,15 "Přepočtené koeficientem množství</t>
  </si>
  <si>
    <t>711411001</t>
  </si>
  <si>
    <t>Provedení izolace proti tlakové vodě vodorovné za studena nátěrem penetračním</t>
  </si>
  <si>
    <t>-321242846</t>
  </si>
  <si>
    <t>Poznámka k položce:_x000d_
SVI skladba A+B</t>
  </si>
  <si>
    <t>7,6*6,2</t>
  </si>
  <si>
    <t>11163150</t>
  </si>
  <si>
    <t>lak penetrační asfaltový</t>
  </si>
  <si>
    <t>-1499891033</t>
  </si>
  <si>
    <t>Poznámka k položce:_x000d_
Spotřeba 0,3-0,4kg/m2</t>
  </si>
  <si>
    <t>47,12*0,00035 "Přepočtené koeficientem množství</t>
  </si>
  <si>
    <t>711441559</t>
  </si>
  <si>
    <t>Provedení izolace proti tlakové vodě vodorovné přitavením pásu NAIP</t>
  </si>
  <si>
    <t>1655385578</t>
  </si>
  <si>
    <t>Poznámka k položce:_x000d_
NAIP dle výkresu skladba A+B</t>
  </si>
  <si>
    <t>-917531077</t>
  </si>
  <si>
    <t>47,12*1,15 "Přepočtené koeficientem množství</t>
  </si>
  <si>
    <t>1357765813</t>
  </si>
  <si>
    <t>2*7,6</t>
  </si>
  <si>
    <t>1120786070</t>
  </si>
  <si>
    <t>Poznámka k položce:_x000d_
Podkladní geotextilie pro skladbu C</t>
  </si>
  <si>
    <t>1534822944</t>
  </si>
  <si>
    <t>22,4*1,05 "Přepočtené koeficientem množství</t>
  </si>
  <si>
    <t>1532931964</t>
  </si>
  <si>
    <t>Poznámka k položce:_x000d_
Ochranná geotextilie pro skladbu C</t>
  </si>
  <si>
    <t>-1116063393</t>
  </si>
  <si>
    <t>65</t>
  </si>
  <si>
    <t>388995200.R</t>
  </si>
  <si>
    <t>-608084956</t>
  </si>
  <si>
    <t>66</t>
  </si>
  <si>
    <t>Vytyčení trati kabelového vedení podzemního v terénu volném podél trati</t>
  </si>
  <si>
    <t>soub</t>
  </si>
  <si>
    <t>-514960733</t>
  </si>
  <si>
    <t>002_2 - Propustek km 22,110 - železniční svršek</t>
  </si>
  <si>
    <t>-78907012</t>
  </si>
  <si>
    <t>-1650548334</t>
  </si>
  <si>
    <t>53,100*20</t>
  </si>
  <si>
    <t>1367100318</t>
  </si>
  <si>
    <t>53,100</t>
  </si>
  <si>
    <t>-1725611516</t>
  </si>
  <si>
    <t>53,100*1,8</t>
  </si>
  <si>
    <t>1308024318</t>
  </si>
  <si>
    <t>1971264021</t>
  </si>
  <si>
    <t>-549518382</t>
  </si>
  <si>
    <t>Poznámka k položce:_x000d_
Zahrnuto v objektu SO 101 - most v km 19,857</t>
  </si>
  <si>
    <t>-864318656</t>
  </si>
  <si>
    <t>-1156769234</t>
  </si>
  <si>
    <t>-240840968</t>
  </si>
  <si>
    <t>-1840363318</t>
  </si>
  <si>
    <t>-377789223</t>
  </si>
  <si>
    <t>-1543882815</t>
  </si>
  <si>
    <t>1469752302</t>
  </si>
  <si>
    <t>70671061</t>
  </si>
  <si>
    <t>-1554863133</t>
  </si>
  <si>
    <t>-262755316</t>
  </si>
  <si>
    <t>921901111</t>
  </si>
  <si>
    <t>Rozebrání přejezdu</t>
  </si>
  <si>
    <t>-385855071</t>
  </si>
  <si>
    <t xml:space="preserve">Rozebrání úrovňového přejezdu nebo přejezdu pro vozíky  s uložením vyzískaného materiálu na vzdálenost do 20 m</t>
  </si>
  <si>
    <t>Poznámka k položce:_x000d_
Panelový přechod pro chodce, 2ks panelů mezi kolejnicemi s boční přisypávkou ke kolejnicovým pásům</t>
  </si>
  <si>
    <t>921921100.R</t>
  </si>
  <si>
    <t xml:space="preserve">Úrovňový přejezd,  betonové panely pro chodce</t>
  </si>
  <si>
    <t>-981330260</t>
  </si>
  <si>
    <t xml:space="preserve">Úrovňové přejezdy silniční přes jednu kolej  betonová zádlažbová konstrukce z panelů (vzorový list Ž-11-161-N) na silnici typu S 6,5 (šířka 7 m)</t>
  </si>
  <si>
    <t>-1598828993</t>
  </si>
  <si>
    <t>2*0,4*18</t>
  </si>
  <si>
    <t>-774886513</t>
  </si>
  <si>
    <t>-1645754463</t>
  </si>
  <si>
    <t>002_3 - Propustek km 22,110 - VRN</t>
  </si>
  <si>
    <t>-1012128801</t>
  </si>
  <si>
    <t>-1893124998</t>
  </si>
  <si>
    <t>-1031731646</t>
  </si>
  <si>
    <t>-983737968</t>
  </si>
  <si>
    <t>185737426</t>
  </si>
  <si>
    <t>-1282050953</t>
  </si>
  <si>
    <t>-1444506792</t>
  </si>
  <si>
    <t>1268831798</t>
  </si>
  <si>
    <t>Poznámka k položce:_x000d_
Přeprava mechanizace nezahrnuté v rozpočtu</t>
  </si>
  <si>
    <t>-134574344</t>
  </si>
  <si>
    <t>1496993668</t>
  </si>
  <si>
    <t>002_4 - Propustek km 22,110 - DSPS</t>
  </si>
  <si>
    <t>-1079419962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</si>
</sst>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mostních objektů na trati Dobříš - Vrané nad Vltavou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Čísovice - Měchenice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22. 4. 2020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ROUND(SUM(AG95:AG102),2)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ROUND(SUM(AS95:AS102),2)</f>
        <v>0</v>
      </c>
      <c r="AT94" s="114">
        <f>ROUND(SUM(AV94:AW94),2)</f>
        <v>0</v>
      </c>
      <c r="AU94" s="115">
        <f>ROUND(SUM(AU95:AU102),5)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ROUND(SUM(AZ95:AZ102),2)</f>
        <v>0</v>
      </c>
      <c r="BA94" s="114">
        <f>ROUND(SUM(BA95:BA102),2)</f>
        <v>0</v>
      </c>
      <c r="BB94" s="114">
        <f>ROUND(SUM(BB95:BB102),2)</f>
        <v>0</v>
      </c>
      <c r="BC94" s="114">
        <f>ROUND(SUM(BC95:BC102),2)</f>
        <v>0</v>
      </c>
      <c r="BD94" s="116">
        <f>ROUND(SUM(BD95:BD102),2)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'001_1 - Most km 19,857 -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'001_1 - Most km 19,857 - ...'!P129</f>
        <v>0</v>
      </c>
      <c r="AV95" s="128">
        <f>'001_1 - Most km 19,857 - ...'!J33</f>
        <v>0</v>
      </c>
      <c r="AW95" s="128">
        <f>'001_1 - Most km 19,857 - ...'!J34</f>
        <v>0</v>
      </c>
      <c r="AX95" s="128">
        <f>'001_1 - Most km 19,857 - ...'!J35</f>
        <v>0</v>
      </c>
      <c r="AY95" s="128">
        <f>'001_1 - Most km 19,857 - ...'!J36</f>
        <v>0</v>
      </c>
      <c r="AZ95" s="128">
        <f>'001_1 - Most km 19,857 - ...'!F33</f>
        <v>0</v>
      </c>
      <c r="BA95" s="128">
        <f>'001_1 - Most km 19,857 - ...'!F34</f>
        <v>0</v>
      </c>
      <c r="BB95" s="128">
        <f>'001_1 - Most km 19,857 - ...'!F35</f>
        <v>0</v>
      </c>
      <c r="BC95" s="128">
        <f>'001_1 - Most km 19,857 - ...'!F36</f>
        <v>0</v>
      </c>
      <c r="BD95" s="130">
        <f>'001_1 - Most km 19,857 - 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'001_2 - Most km 19,857 .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v>0</v>
      </c>
      <c r="AT96" s="128">
        <f>ROUND(SUM(AV96:AW96),2)</f>
        <v>0</v>
      </c>
      <c r="AU96" s="129">
        <f>'001_2 - Most km 19,857 . ...'!P121</f>
        <v>0</v>
      </c>
      <c r="AV96" s="128">
        <f>'001_2 - Most km 19,857 . ...'!J33</f>
        <v>0</v>
      </c>
      <c r="AW96" s="128">
        <f>'001_2 - Most km 19,857 . ...'!J34</f>
        <v>0</v>
      </c>
      <c r="AX96" s="128">
        <f>'001_2 - Most km 19,857 . ...'!J35</f>
        <v>0</v>
      </c>
      <c r="AY96" s="128">
        <f>'001_2 - Most km 19,857 . ...'!J36</f>
        <v>0</v>
      </c>
      <c r="AZ96" s="128">
        <f>'001_2 - Most km 19,857 . ...'!F33</f>
        <v>0</v>
      </c>
      <c r="BA96" s="128">
        <f>'001_2 - Most km 19,857 . ...'!F34</f>
        <v>0</v>
      </c>
      <c r="BB96" s="128">
        <f>'001_2 - Most km 19,857 . ...'!F35</f>
        <v>0</v>
      </c>
      <c r="BC96" s="128">
        <f>'001_2 - Most km 19,857 . ...'!F36</f>
        <v>0</v>
      </c>
      <c r="BD96" s="130">
        <f>'001_2 - Most km 19,857 . ...'!F37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7" customFormat="1" ht="16.5" customHeight="1">
      <c r="A97" s="119" t="s">
        <v>78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'001_3 - Most km 19,857 - VRN'!J30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81</v>
      </c>
      <c r="AR97" s="126"/>
      <c r="AS97" s="127">
        <v>0</v>
      </c>
      <c r="AT97" s="128">
        <f>ROUND(SUM(AV97:AW97),2)</f>
        <v>0</v>
      </c>
      <c r="AU97" s="129">
        <f>'001_3 - Most km 19,857 - VRN'!P122</f>
        <v>0</v>
      </c>
      <c r="AV97" s="128">
        <f>'001_3 - Most km 19,857 - VRN'!J33</f>
        <v>0</v>
      </c>
      <c r="AW97" s="128">
        <f>'001_3 - Most km 19,857 - VRN'!J34</f>
        <v>0</v>
      </c>
      <c r="AX97" s="128">
        <f>'001_3 - Most km 19,857 - VRN'!J35</f>
        <v>0</v>
      </c>
      <c r="AY97" s="128">
        <f>'001_3 - Most km 19,857 - VRN'!J36</f>
        <v>0</v>
      </c>
      <c r="AZ97" s="128">
        <f>'001_3 - Most km 19,857 - VRN'!F33</f>
        <v>0</v>
      </c>
      <c r="BA97" s="128">
        <f>'001_3 - Most km 19,857 - VRN'!F34</f>
        <v>0</v>
      </c>
      <c r="BB97" s="128">
        <f>'001_3 - Most km 19,857 - VRN'!F35</f>
        <v>0</v>
      </c>
      <c r="BC97" s="128">
        <f>'001_3 - Most km 19,857 - VRN'!F36</f>
        <v>0</v>
      </c>
      <c r="BD97" s="130">
        <f>'001_3 - Most km 19,857 - VRN'!F37</f>
        <v>0</v>
      </c>
      <c r="BE97" s="7"/>
      <c r="BT97" s="131" t="s">
        <v>82</v>
      </c>
      <c r="BV97" s="131" t="s">
        <v>76</v>
      </c>
      <c r="BW97" s="131" t="s">
        <v>90</v>
      </c>
      <c r="BX97" s="131" t="s">
        <v>5</v>
      </c>
      <c r="CL97" s="131" t="s">
        <v>1</v>
      </c>
      <c r="CM97" s="131" t="s">
        <v>84</v>
      </c>
    </row>
    <row r="98" s="7" customFormat="1" ht="16.5" customHeight="1">
      <c r="A98" s="119" t="s">
        <v>78</v>
      </c>
      <c r="B98" s="120"/>
      <c r="C98" s="121"/>
      <c r="D98" s="122" t="s">
        <v>91</v>
      </c>
      <c r="E98" s="122"/>
      <c r="F98" s="122"/>
      <c r="G98" s="122"/>
      <c r="H98" s="122"/>
      <c r="I98" s="123"/>
      <c r="J98" s="122" t="s">
        <v>92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'001_4 - Most km 19,857 -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81</v>
      </c>
      <c r="AR98" s="126"/>
      <c r="AS98" s="127">
        <v>0</v>
      </c>
      <c r="AT98" s="128">
        <f>ROUND(SUM(AV98:AW98),2)</f>
        <v>0</v>
      </c>
      <c r="AU98" s="129">
        <f>'001_4 - Most km 19,857 - ...'!P117</f>
        <v>0</v>
      </c>
      <c r="AV98" s="128">
        <f>'001_4 - Most km 19,857 - ...'!J33</f>
        <v>0</v>
      </c>
      <c r="AW98" s="128">
        <f>'001_4 - Most km 19,857 - ...'!J34</f>
        <v>0</v>
      </c>
      <c r="AX98" s="128">
        <f>'001_4 - Most km 19,857 - ...'!J35</f>
        <v>0</v>
      </c>
      <c r="AY98" s="128">
        <f>'001_4 - Most km 19,857 - ...'!J36</f>
        <v>0</v>
      </c>
      <c r="AZ98" s="128">
        <f>'001_4 - Most km 19,857 - ...'!F33</f>
        <v>0</v>
      </c>
      <c r="BA98" s="128">
        <f>'001_4 - Most km 19,857 - ...'!F34</f>
        <v>0</v>
      </c>
      <c r="BB98" s="128">
        <f>'001_4 - Most km 19,857 - ...'!F35</f>
        <v>0</v>
      </c>
      <c r="BC98" s="128">
        <f>'001_4 - Most km 19,857 - ...'!F36</f>
        <v>0</v>
      </c>
      <c r="BD98" s="130">
        <f>'001_4 - Most km 19,857 - ...'!F37</f>
        <v>0</v>
      </c>
      <c r="BE98" s="7"/>
      <c r="BT98" s="131" t="s">
        <v>82</v>
      </c>
      <c r="BV98" s="131" t="s">
        <v>76</v>
      </c>
      <c r="BW98" s="131" t="s">
        <v>93</v>
      </c>
      <c r="BX98" s="131" t="s">
        <v>5</v>
      </c>
      <c r="CL98" s="131" t="s">
        <v>1</v>
      </c>
      <c r="CM98" s="131" t="s">
        <v>84</v>
      </c>
    </row>
    <row r="99" s="7" customFormat="1" ht="16.5" customHeight="1">
      <c r="A99" s="119" t="s">
        <v>78</v>
      </c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'002_1 - Propustek km 22,1...'!J30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81</v>
      </c>
      <c r="AR99" s="126"/>
      <c r="AS99" s="127">
        <v>0</v>
      </c>
      <c r="AT99" s="128">
        <f>ROUND(SUM(AV99:AW99),2)</f>
        <v>0</v>
      </c>
      <c r="AU99" s="129">
        <f>'002_1 - Propustek km 22,1...'!P128</f>
        <v>0</v>
      </c>
      <c r="AV99" s="128">
        <f>'002_1 - Propustek km 22,1...'!J33</f>
        <v>0</v>
      </c>
      <c r="AW99" s="128">
        <f>'002_1 - Propustek km 22,1...'!J34</f>
        <v>0</v>
      </c>
      <c r="AX99" s="128">
        <f>'002_1 - Propustek km 22,1...'!J35</f>
        <v>0</v>
      </c>
      <c r="AY99" s="128">
        <f>'002_1 - Propustek km 22,1...'!J36</f>
        <v>0</v>
      </c>
      <c r="AZ99" s="128">
        <f>'002_1 - Propustek km 22,1...'!F33</f>
        <v>0</v>
      </c>
      <c r="BA99" s="128">
        <f>'002_1 - Propustek km 22,1...'!F34</f>
        <v>0</v>
      </c>
      <c r="BB99" s="128">
        <f>'002_1 - Propustek km 22,1...'!F35</f>
        <v>0</v>
      </c>
      <c r="BC99" s="128">
        <f>'002_1 - Propustek km 22,1...'!F36</f>
        <v>0</v>
      </c>
      <c r="BD99" s="130">
        <f>'002_1 - Propustek km 22,1...'!F37</f>
        <v>0</v>
      </c>
      <c r="BE99" s="7"/>
      <c r="BT99" s="131" t="s">
        <v>82</v>
      </c>
      <c r="BV99" s="131" t="s">
        <v>76</v>
      </c>
      <c r="BW99" s="131" t="s">
        <v>96</v>
      </c>
      <c r="BX99" s="131" t="s">
        <v>5</v>
      </c>
      <c r="CL99" s="131" t="s">
        <v>1</v>
      </c>
      <c r="CM99" s="131" t="s">
        <v>84</v>
      </c>
    </row>
    <row r="100" s="7" customFormat="1" ht="24.75" customHeight="1">
      <c r="A100" s="119" t="s">
        <v>78</v>
      </c>
      <c r="B100" s="120"/>
      <c r="C100" s="121"/>
      <c r="D100" s="122" t="s">
        <v>97</v>
      </c>
      <c r="E100" s="122"/>
      <c r="F100" s="122"/>
      <c r="G100" s="122"/>
      <c r="H100" s="122"/>
      <c r="I100" s="123"/>
      <c r="J100" s="122" t="s">
        <v>98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'002_2 - Propustek km 22,1...'!J30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81</v>
      </c>
      <c r="AR100" s="126"/>
      <c r="AS100" s="127">
        <v>0</v>
      </c>
      <c r="AT100" s="128">
        <f>ROUND(SUM(AV100:AW100),2)</f>
        <v>0</v>
      </c>
      <c r="AU100" s="129">
        <f>'002_2 - Propustek km 22,1...'!P121</f>
        <v>0</v>
      </c>
      <c r="AV100" s="128">
        <f>'002_2 - Propustek km 22,1...'!J33</f>
        <v>0</v>
      </c>
      <c r="AW100" s="128">
        <f>'002_2 - Propustek km 22,1...'!J34</f>
        <v>0</v>
      </c>
      <c r="AX100" s="128">
        <f>'002_2 - Propustek km 22,1...'!J35</f>
        <v>0</v>
      </c>
      <c r="AY100" s="128">
        <f>'002_2 - Propustek km 22,1...'!J36</f>
        <v>0</v>
      </c>
      <c r="AZ100" s="128">
        <f>'002_2 - Propustek km 22,1...'!F33</f>
        <v>0</v>
      </c>
      <c r="BA100" s="128">
        <f>'002_2 - Propustek km 22,1...'!F34</f>
        <v>0</v>
      </c>
      <c r="BB100" s="128">
        <f>'002_2 - Propustek km 22,1...'!F35</f>
        <v>0</v>
      </c>
      <c r="BC100" s="128">
        <f>'002_2 - Propustek km 22,1...'!F36</f>
        <v>0</v>
      </c>
      <c r="BD100" s="130">
        <f>'002_2 - Propustek km 22,1...'!F37</f>
        <v>0</v>
      </c>
      <c r="BE100" s="7"/>
      <c r="BT100" s="131" t="s">
        <v>82</v>
      </c>
      <c r="BV100" s="131" t="s">
        <v>76</v>
      </c>
      <c r="BW100" s="131" t="s">
        <v>99</v>
      </c>
      <c r="BX100" s="131" t="s">
        <v>5</v>
      </c>
      <c r="CL100" s="131" t="s">
        <v>1</v>
      </c>
      <c r="CM100" s="131" t="s">
        <v>84</v>
      </c>
    </row>
    <row r="101" s="7" customFormat="1" ht="16.5" customHeight="1">
      <c r="A101" s="119" t="s">
        <v>78</v>
      </c>
      <c r="B101" s="120"/>
      <c r="C101" s="121"/>
      <c r="D101" s="122" t="s">
        <v>100</v>
      </c>
      <c r="E101" s="122"/>
      <c r="F101" s="122"/>
      <c r="G101" s="122"/>
      <c r="H101" s="122"/>
      <c r="I101" s="123"/>
      <c r="J101" s="122" t="s">
        <v>101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'002_3 - Propustek km 22,1...'!J30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81</v>
      </c>
      <c r="AR101" s="126"/>
      <c r="AS101" s="127">
        <v>0</v>
      </c>
      <c r="AT101" s="128">
        <f>ROUND(SUM(AV101:AW101),2)</f>
        <v>0</v>
      </c>
      <c r="AU101" s="129">
        <f>'002_3 - Propustek km 22,1...'!P122</f>
        <v>0</v>
      </c>
      <c r="AV101" s="128">
        <f>'002_3 - Propustek km 22,1...'!J33</f>
        <v>0</v>
      </c>
      <c r="AW101" s="128">
        <f>'002_3 - Propustek km 22,1...'!J34</f>
        <v>0</v>
      </c>
      <c r="AX101" s="128">
        <f>'002_3 - Propustek km 22,1...'!J35</f>
        <v>0</v>
      </c>
      <c r="AY101" s="128">
        <f>'002_3 - Propustek km 22,1...'!J36</f>
        <v>0</v>
      </c>
      <c r="AZ101" s="128">
        <f>'002_3 - Propustek km 22,1...'!F33</f>
        <v>0</v>
      </c>
      <c r="BA101" s="128">
        <f>'002_3 - Propustek km 22,1...'!F34</f>
        <v>0</v>
      </c>
      <c r="BB101" s="128">
        <f>'002_3 - Propustek km 22,1...'!F35</f>
        <v>0</v>
      </c>
      <c r="BC101" s="128">
        <f>'002_3 - Propustek km 22,1...'!F36</f>
        <v>0</v>
      </c>
      <c r="BD101" s="130">
        <f>'002_3 - Propustek km 22,1...'!F37</f>
        <v>0</v>
      </c>
      <c r="BE101" s="7"/>
      <c r="BT101" s="131" t="s">
        <v>82</v>
      </c>
      <c r="BV101" s="131" t="s">
        <v>76</v>
      </c>
      <c r="BW101" s="131" t="s">
        <v>102</v>
      </c>
      <c r="BX101" s="131" t="s">
        <v>5</v>
      </c>
      <c r="CL101" s="131" t="s">
        <v>1</v>
      </c>
      <c r="CM101" s="131" t="s">
        <v>84</v>
      </c>
    </row>
    <row r="102" s="7" customFormat="1" ht="16.5" customHeight="1">
      <c r="A102" s="119" t="s">
        <v>78</v>
      </c>
      <c r="B102" s="120"/>
      <c r="C102" s="121"/>
      <c r="D102" s="122" t="s">
        <v>103</v>
      </c>
      <c r="E102" s="122"/>
      <c r="F102" s="122"/>
      <c r="G102" s="122"/>
      <c r="H102" s="122"/>
      <c r="I102" s="123"/>
      <c r="J102" s="122" t="s">
        <v>104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'002_4 - Propustek km 22,1...'!J30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81</v>
      </c>
      <c r="AR102" s="126"/>
      <c r="AS102" s="132">
        <v>0</v>
      </c>
      <c r="AT102" s="133">
        <f>ROUND(SUM(AV102:AW102),2)</f>
        <v>0</v>
      </c>
      <c r="AU102" s="134">
        <f>'002_4 - Propustek km 22,1...'!P117</f>
        <v>0</v>
      </c>
      <c r="AV102" s="133">
        <f>'002_4 - Propustek km 22,1...'!J33</f>
        <v>0</v>
      </c>
      <c r="AW102" s="133">
        <f>'002_4 - Propustek km 22,1...'!J34</f>
        <v>0</v>
      </c>
      <c r="AX102" s="133">
        <f>'002_4 - Propustek km 22,1...'!J35</f>
        <v>0</v>
      </c>
      <c r="AY102" s="133">
        <f>'002_4 - Propustek km 22,1...'!J36</f>
        <v>0</v>
      </c>
      <c r="AZ102" s="133">
        <f>'002_4 - Propustek km 22,1...'!F33</f>
        <v>0</v>
      </c>
      <c r="BA102" s="133">
        <f>'002_4 - Propustek km 22,1...'!F34</f>
        <v>0</v>
      </c>
      <c r="BB102" s="133">
        <f>'002_4 - Propustek km 22,1...'!F35</f>
        <v>0</v>
      </c>
      <c r="BC102" s="133">
        <f>'002_4 - Propustek km 22,1...'!F36</f>
        <v>0</v>
      </c>
      <c r="BD102" s="135">
        <f>'002_4 - Propustek km 22,1...'!F37</f>
        <v>0</v>
      </c>
      <c r="BE102" s="7"/>
      <c r="BT102" s="131" t="s">
        <v>82</v>
      </c>
      <c r="BV102" s="131" t="s">
        <v>76</v>
      </c>
      <c r="BW102" s="131" t="s">
        <v>105</v>
      </c>
      <c r="BX102" s="131" t="s">
        <v>5</v>
      </c>
      <c r="CL102" s="131" t="s">
        <v>1</v>
      </c>
      <c r="CM102" s="131" t="s">
        <v>84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4OevWdCEUX9mekVigFlGKlTWQEwULAVUrd1n/mQ3IWX2D8EoIz4TXCHiRaxCbAha1mbYjpFY8ToX2ifizUCXrg==" hashValue="iX39/M1tNxarmn34yuQtiBd/DkFgERN6D6xTLQC+EZ11cETQgt7C26JNa+ep/e2A7a/VuxJB/Iu4S+V8NDos5g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_1 - Most km 19,857 - ...'!C2" display="/"/>
    <hyperlink ref="A96" location="'001_2 - Most km 19,857 . ...'!C2" display="/"/>
    <hyperlink ref="A97" location="'001_3 - Most km 19,857 - VRN'!C2" display="/"/>
    <hyperlink ref="A98" location="'001_4 - Most km 19,857 - ...'!C2" display="/"/>
    <hyperlink ref="A99" location="'002_1 - Propustek km 22,1...'!C2" display="/"/>
    <hyperlink ref="A100" location="'002_2 - Propustek km 22,1...'!C2" display="/"/>
    <hyperlink ref="A101" location="'002_3 - Propustek km 22,1...'!C2" display="/"/>
    <hyperlink ref="A102" location="'002_4 - Propustek km 22,1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22. 4. 2020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27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26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26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ROUND((SUM(BE129:BE323)),  2)</f>
        <v>0</v>
      </c>
      <c r="G33" s="38"/>
      <c r="H33" s="38"/>
      <c r="I33" s="162">
        <v>0.20999999999999999</v>
      </c>
      <c r="J33" s="161">
        <f>ROUND(((SUM(BE129:BE323))*I33),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ROUND((SUM(BF129:BF323)),  2)</f>
        <v>0</v>
      </c>
      <c r="G34" s="38"/>
      <c r="H34" s="38"/>
      <c r="I34" s="162">
        <v>0.14999999999999999</v>
      </c>
      <c r="J34" s="161">
        <f>ROUND(((SUM(BF129:BF323))*I34),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ROUND((SUM(BG129:BG323)),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ROUND((SUM(BH129:BH323)),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ROUND((SUM(BI129:BI323)),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mostních objektů na trati Dobříš - Vrané nad Vltavou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001_1 - Most km 19,857 - objekt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Čísovice - Měchenice</v>
      </c>
      <c r="G89" s="40"/>
      <c r="H89" s="40"/>
      <c r="I89" s="147" t="s">
        <v>22</v>
      </c>
      <c r="J89" s="79" t="str">
        <f>IF(J12="","",J12)</f>
        <v>22. 4. 2020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/>
      <c r="J97" s="198">
        <f>J130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115</v>
      </c>
      <c r="E98" s="203"/>
      <c r="F98" s="203"/>
      <c r="G98" s="203"/>
      <c r="H98" s="203"/>
      <c r="I98" s="204"/>
      <c r="J98" s="205">
        <f>J131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116</v>
      </c>
      <c r="E99" s="203"/>
      <c r="F99" s="203"/>
      <c r="G99" s="203"/>
      <c r="H99" s="203"/>
      <c r="I99" s="204"/>
      <c r="J99" s="205">
        <f>J153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117</v>
      </c>
      <c r="E100" s="203"/>
      <c r="F100" s="203"/>
      <c r="G100" s="203"/>
      <c r="H100" s="203"/>
      <c r="I100" s="204"/>
      <c r="J100" s="205">
        <f>J180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118</v>
      </c>
      <c r="E101" s="203"/>
      <c r="F101" s="203"/>
      <c r="G101" s="203"/>
      <c r="H101" s="203"/>
      <c r="I101" s="204"/>
      <c r="J101" s="205">
        <f>J201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119</v>
      </c>
      <c r="E102" s="203"/>
      <c r="F102" s="203"/>
      <c r="G102" s="203"/>
      <c r="H102" s="203"/>
      <c r="I102" s="204"/>
      <c r="J102" s="205">
        <f>J230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120</v>
      </c>
      <c r="E103" s="203"/>
      <c r="F103" s="203"/>
      <c r="G103" s="203"/>
      <c r="H103" s="203"/>
      <c r="I103" s="204"/>
      <c r="J103" s="205">
        <f>J236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121</v>
      </c>
      <c r="E104" s="203"/>
      <c r="F104" s="203"/>
      <c r="G104" s="203"/>
      <c r="H104" s="203"/>
      <c r="I104" s="204"/>
      <c r="J104" s="205">
        <f>J281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122</v>
      </c>
      <c r="E105" s="203"/>
      <c r="F105" s="203"/>
      <c r="G105" s="203"/>
      <c r="H105" s="203"/>
      <c r="I105" s="204"/>
      <c r="J105" s="205">
        <f>J291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3"/>
      <c r="C106" s="194"/>
      <c r="D106" s="195" t="s">
        <v>123</v>
      </c>
      <c r="E106" s="196"/>
      <c r="F106" s="196"/>
      <c r="G106" s="196"/>
      <c r="H106" s="196"/>
      <c r="I106" s="197"/>
      <c r="J106" s="198">
        <f>J294</f>
        <v>0</v>
      </c>
      <c r="K106" s="194"/>
      <c r="L106" s="19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0"/>
      <c r="C107" s="201"/>
      <c r="D107" s="202" t="s">
        <v>124</v>
      </c>
      <c r="E107" s="203"/>
      <c r="F107" s="203"/>
      <c r="G107" s="203"/>
      <c r="H107" s="203"/>
      <c r="I107" s="204"/>
      <c r="J107" s="205">
        <f>J295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3"/>
      <c r="C108" s="194"/>
      <c r="D108" s="195" t="s">
        <v>125</v>
      </c>
      <c r="E108" s="196"/>
      <c r="F108" s="196"/>
      <c r="G108" s="196"/>
      <c r="H108" s="196"/>
      <c r="I108" s="197"/>
      <c r="J108" s="198">
        <f>J317</f>
        <v>0</v>
      </c>
      <c r="K108" s="194"/>
      <c r="L108" s="19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0"/>
      <c r="C109" s="201"/>
      <c r="D109" s="202" t="s">
        <v>126</v>
      </c>
      <c r="E109" s="203"/>
      <c r="F109" s="203"/>
      <c r="G109" s="203"/>
      <c r="H109" s="203"/>
      <c r="I109" s="204"/>
      <c r="J109" s="205">
        <f>J318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8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8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127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7" t="str">
        <f>E7</f>
        <v>Oprava mostních objektů na trati Dobříš - Vrané nad Vltavou</v>
      </c>
      <c r="F119" s="32"/>
      <c r="G119" s="32"/>
      <c r="H119" s="32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107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001_1 - Most km 19,857 - objekt</v>
      </c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Čísovice - Měchenice</v>
      </c>
      <c r="G123" s="40"/>
      <c r="H123" s="40"/>
      <c r="I123" s="147" t="s">
        <v>22</v>
      </c>
      <c r="J123" s="79" t="str">
        <f>IF(J12="","",J12)</f>
        <v>22. 4. 2020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147" t="s">
        <v>30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47" t="s">
        <v>32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7"/>
      <c r="B128" s="208"/>
      <c r="C128" s="209" t="s">
        <v>128</v>
      </c>
      <c r="D128" s="210" t="s">
        <v>59</v>
      </c>
      <c r="E128" s="210" t="s">
        <v>55</v>
      </c>
      <c r="F128" s="210" t="s">
        <v>56</v>
      </c>
      <c r="G128" s="210" t="s">
        <v>129</v>
      </c>
      <c r="H128" s="210" t="s">
        <v>130</v>
      </c>
      <c r="I128" s="211" t="s">
        <v>131</v>
      </c>
      <c r="J128" s="210" t="s">
        <v>111</v>
      </c>
      <c r="K128" s="212" t="s">
        <v>132</v>
      </c>
      <c r="L128" s="213"/>
      <c r="M128" s="100" t="s">
        <v>1</v>
      </c>
      <c r="N128" s="101" t="s">
        <v>38</v>
      </c>
      <c r="O128" s="101" t="s">
        <v>133</v>
      </c>
      <c r="P128" s="101" t="s">
        <v>134</v>
      </c>
      <c r="Q128" s="101" t="s">
        <v>135</v>
      </c>
      <c r="R128" s="101" t="s">
        <v>136</v>
      </c>
      <c r="S128" s="101" t="s">
        <v>137</v>
      </c>
      <c r="T128" s="102" t="s">
        <v>138</v>
      </c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</row>
    <row r="129" s="2" customFormat="1" ht="22.8" customHeight="1">
      <c r="A129" s="38"/>
      <c r="B129" s="39"/>
      <c r="C129" s="107" t="s">
        <v>139</v>
      </c>
      <c r="D129" s="40"/>
      <c r="E129" s="40"/>
      <c r="F129" s="40"/>
      <c r="G129" s="40"/>
      <c r="H129" s="40"/>
      <c r="I129" s="144"/>
      <c r="J129" s="214">
        <f>BK129</f>
        <v>0</v>
      </c>
      <c r="K129" s="40"/>
      <c r="L129" s="44"/>
      <c r="M129" s="103"/>
      <c r="N129" s="215"/>
      <c r="O129" s="104"/>
      <c r="P129" s="216">
        <f>P130+P294+P317</f>
        <v>0</v>
      </c>
      <c r="Q129" s="104"/>
      <c r="R129" s="216">
        <f>R130+R294+R317</f>
        <v>406.09050744000001</v>
      </c>
      <c r="S129" s="104"/>
      <c r="T129" s="217">
        <f>T130+T294+T317</f>
        <v>75.707317499999988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73</v>
      </c>
      <c r="AU129" s="17" t="s">
        <v>113</v>
      </c>
      <c r="BK129" s="218">
        <f>BK130+BK294+BK317</f>
        <v>0</v>
      </c>
    </row>
    <row r="130" s="12" customFormat="1" ht="25.92" customHeight="1">
      <c r="A130" s="12"/>
      <c r="B130" s="219"/>
      <c r="C130" s="220"/>
      <c r="D130" s="221" t="s">
        <v>73</v>
      </c>
      <c r="E130" s="222" t="s">
        <v>140</v>
      </c>
      <c r="F130" s="222" t="s">
        <v>141</v>
      </c>
      <c r="G130" s="220"/>
      <c r="H130" s="220"/>
      <c r="I130" s="223"/>
      <c r="J130" s="224">
        <f>BK130</f>
        <v>0</v>
      </c>
      <c r="K130" s="220"/>
      <c r="L130" s="225"/>
      <c r="M130" s="226"/>
      <c r="N130" s="227"/>
      <c r="O130" s="227"/>
      <c r="P130" s="228">
        <f>P131+P153+P180+P201+P230+P236+P281+P291</f>
        <v>0</v>
      </c>
      <c r="Q130" s="227"/>
      <c r="R130" s="228">
        <f>R131+R153+R180+R201+R230+R236+R281+R291</f>
        <v>404.61352144</v>
      </c>
      <c r="S130" s="227"/>
      <c r="T130" s="229">
        <f>T131+T153+T180+T201+T230+T236+T281+T291</f>
        <v>75.707317499999988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84</v>
      </c>
      <c r="AT130" s="231" t="s">
        <v>73</v>
      </c>
      <c r="AU130" s="231" t="s">
        <v>74</v>
      </c>
      <c r="AY130" s="230" t="s">
        <v>142</v>
      </c>
      <c r="BK130" s="232">
        <f>BK131+BK153+BK180+BK201+BK230+BK236+BK281+BK291</f>
        <v>0</v>
      </c>
    </row>
    <row r="131" s="12" customFormat="1" ht="22.8" customHeight="1">
      <c r="A131" s="12"/>
      <c r="B131" s="219"/>
      <c r="C131" s="220"/>
      <c r="D131" s="221" t="s">
        <v>73</v>
      </c>
      <c r="E131" s="233" t="s">
        <v>82</v>
      </c>
      <c r="F131" s="233" t="s">
        <v>143</v>
      </c>
      <c r="G131" s="220"/>
      <c r="H131" s="220"/>
      <c r="I131" s="223"/>
      <c r="J131" s="234">
        <f>BK131</f>
        <v>0</v>
      </c>
      <c r="K131" s="220"/>
      <c r="L131" s="225"/>
      <c r="M131" s="226"/>
      <c r="N131" s="227"/>
      <c r="O131" s="227"/>
      <c r="P131" s="228">
        <f>SUM(P132:P152)</f>
        <v>0</v>
      </c>
      <c r="Q131" s="227"/>
      <c r="R131" s="228">
        <f>SUM(R132:R152)</f>
        <v>0.0045000000000000005</v>
      </c>
      <c r="S131" s="227"/>
      <c r="T131" s="229">
        <f>SUM(T132:T152)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0" t="s">
        <v>82</v>
      </c>
      <c r="AT131" s="231" t="s">
        <v>73</v>
      </c>
      <c r="AU131" s="231" t="s">
        <v>82</v>
      </c>
      <c r="AY131" s="230" t="s">
        <v>142</v>
      </c>
      <c r="BK131" s="232">
        <f>SUM(BK132:BK152)</f>
        <v>0</v>
      </c>
    </row>
    <row r="132" s="2" customFormat="1" ht="16.5" customHeight="1">
      <c r="A132" s="38"/>
      <c r="B132" s="39"/>
      <c r="C132" s="235" t="s">
        <v>82</v>
      </c>
      <c r="D132" s="235" t="s">
        <v>144</v>
      </c>
      <c r="E132" s="236" t="s">
        <v>145</v>
      </c>
      <c r="F132" s="237" t="s">
        <v>146</v>
      </c>
      <c r="G132" s="238" t="s">
        <v>147</v>
      </c>
      <c r="H132" s="239">
        <v>150</v>
      </c>
      <c r="I132" s="240"/>
      <c r="J132" s="241">
        <f>ROUND(I132*H132,2)</f>
        <v>0</v>
      </c>
      <c r="K132" s="237" t="s">
        <v>148</v>
      </c>
      <c r="L132" s="44"/>
      <c r="M132" s="242" t="s">
        <v>1</v>
      </c>
      <c r="N132" s="243" t="s">
        <v>39</v>
      </c>
      <c r="O132" s="91"/>
      <c r="P132" s="244">
        <f>O132*H132</f>
        <v>0</v>
      </c>
      <c r="Q132" s="244">
        <v>3.0000000000000001E-05</v>
      </c>
      <c r="R132" s="244">
        <f>Q132*H132</f>
        <v>0.0045000000000000005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149</v>
      </c>
      <c r="AT132" s="246" t="s">
        <v>144</v>
      </c>
      <c r="AU132" s="246" t="s">
        <v>84</v>
      </c>
      <c r="AY132" s="17" t="s">
        <v>142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82</v>
      </c>
      <c r="BK132" s="247">
        <f>ROUND(I132*H132,2)</f>
        <v>0</v>
      </c>
      <c r="BL132" s="17" t="s">
        <v>149</v>
      </c>
      <c r="BM132" s="246" t="s">
        <v>150</v>
      </c>
    </row>
    <row r="133" s="2" customFormat="1">
      <c r="A133" s="38"/>
      <c r="B133" s="39"/>
      <c r="C133" s="40"/>
      <c r="D133" s="248" t="s">
        <v>151</v>
      </c>
      <c r="E133" s="40"/>
      <c r="F133" s="249" t="s">
        <v>146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151</v>
      </c>
      <c r="AU133" s="17" t="s">
        <v>84</v>
      </c>
    </row>
    <row r="134" s="2" customFormat="1" ht="33" customHeight="1">
      <c r="A134" s="38"/>
      <c r="B134" s="39"/>
      <c r="C134" s="235" t="s">
        <v>84</v>
      </c>
      <c r="D134" s="235" t="s">
        <v>144</v>
      </c>
      <c r="E134" s="236" t="s">
        <v>152</v>
      </c>
      <c r="F134" s="237" t="s">
        <v>153</v>
      </c>
      <c r="G134" s="238" t="s">
        <v>147</v>
      </c>
      <c r="H134" s="239">
        <v>150</v>
      </c>
      <c r="I134" s="240"/>
      <c r="J134" s="241">
        <f>ROUND(I134*H134,2)</f>
        <v>0</v>
      </c>
      <c r="K134" s="237" t="s">
        <v>148</v>
      </c>
      <c r="L134" s="44"/>
      <c r="M134" s="242" t="s">
        <v>1</v>
      </c>
      <c r="N134" s="243" t="s">
        <v>39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149</v>
      </c>
      <c r="AT134" s="246" t="s">
        <v>144</v>
      </c>
      <c r="AU134" s="246" t="s">
        <v>84</v>
      </c>
      <c r="AY134" s="17" t="s">
        <v>142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82</v>
      </c>
      <c r="BK134" s="247">
        <f>ROUND(I134*H134,2)</f>
        <v>0</v>
      </c>
      <c r="BL134" s="17" t="s">
        <v>149</v>
      </c>
      <c r="BM134" s="246" t="s">
        <v>154</v>
      </c>
    </row>
    <row r="135" s="2" customFormat="1">
      <c r="A135" s="38"/>
      <c r="B135" s="39"/>
      <c r="C135" s="40"/>
      <c r="D135" s="248" t="s">
        <v>151</v>
      </c>
      <c r="E135" s="40"/>
      <c r="F135" s="249" t="s">
        <v>153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151</v>
      </c>
      <c r="AU135" s="17" t="s">
        <v>84</v>
      </c>
    </row>
    <row r="136" s="2" customFormat="1" ht="33" customHeight="1">
      <c r="A136" s="38"/>
      <c r="B136" s="39"/>
      <c r="C136" s="235" t="s">
        <v>155</v>
      </c>
      <c r="D136" s="235" t="s">
        <v>144</v>
      </c>
      <c r="E136" s="236" t="s">
        <v>156</v>
      </c>
      <c r="F136" s="237" t="s">
        <v>157</v>
      </c>
      <c r="G136" s="238" t="s">
        <v>158</v>
      </c>
      <c r="H136" s="239">
        <v>172.96199999999999</v>
      </c>
      <c r="I136" s="240"/>
      <c r="J136" s="241">
        <f>ROUND(I136*H136,2)</f>
        <v>0</v>
      </c>
      <c r="K136" s="237" t="s">
        <v>148</v>
      </c>
      <c r="L136" s="44"/>
      <c r="M136" s="242" t="s">
        <v>1</v>
      </c>
      <c r="N136" s="243" t="s">
        <v>39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149</v>
      </c>
      <c r="AT136" s="246" t="s">
        <v>144</v>
      </c>
      <c r="AU136" s="246" t="s">
        <v>84</v>
      </c>
      <c r="AY136" s="17" t="s">
        <v>142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82</v>
      </c>
      <c r="BK136" s="247">
        <f>ROUND(I136*H136,2)</f>
        <v>0</v>
      </c>
      <c r="BL136" s="17" t="s">
        <v>149</v>
      </c>
      <c r="BM136" s="246" t="s">
        <v>159</v>
      </c>
    </row>
    <row r="137" s="2" customFormat="1">
      <c r="A137" s="38"/>
      <c r="B137" s="39"/>
      <c r="C137" s="40"/>
      <c r="D137" s="248" t="s">
        <v>151</v>
      </c>
      <c r="E137" s="40"/>
      <c r="F137" s="249" t="s">
        <v>157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151</v>
      </c>
      <c r="AU137" s="17" t="s">
        <v>84</v>
      </c>
    </row>
    <row r="138" s="13" customFormat="1">
      <c r="A138" s="13"/>
      <c r="B138" s="252"/>
      <c r="C138" s="253"/>
      <c r="D138" s="248" t="s">
        <v>160</v>
      </c>
      <c r="E138" s="254" t="s">
        <v>1</v>
      </c>
      <c r="F138" s="255" t="s">
        <v>161</v>
      </c>
      <c r="G138" s="253"/>
      <c r="H138" s="256">
        <v>117.76000000000001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2" t="s">
        <v>160</v>
      </c>
      <c r="AU138" s="262" t="s">
        <v>84</v>
      </c>
      <c r="AV138" s="13" t="s">
        <v>84</v>
      </c>
      <c r="AW138" s="13" t="s">
        <v>31</v>
      </c>
      <c r="AX138" s="13" t="s">
        <v>74</v>
      </c>
      <c r="AY138" s="262" t="s">
        <v>142</v>
      </c>
    </row>
    <row r="139" s="13" customFormat="1">
      <c r="A139" s="13"/>
      <c r="B139" s="252"/>
      <c r="C139" s="253"/>
      <c r="D139" s="248" t="s">
        <v>160</v>
      </c>
      <c r="E139" s="254" t="s">
        <v>1</v>
      </c>
      <c r="F139" s="255" t="s">
        <v>162</v>
      </c>
      <c r="G139" s="253"/>
      <c r="H139" s="256">
        <v>31.390000000000001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160</v>
      </c>
      <c r="AU139" s="262" t="s">
        <v>84</v>
      </c>
      <c r="AV139" s="13" t="s">
        <v>84</v>
      </c>
      <c r="AW139" s="13" t="s">
        <v>31</v>
      </c>
      <c r="AX139" s="13" t="s">
        <v>74</v>
      </c>
      <c r="AY139" s="262" t="s">
        <v>142</v>
      </c>
    </row>
    <row r="140" s="13" customFormat="1">
      <c r="A140" s="13"/>
      <c r="B140" s="252"/>
      <c r="C140" s="253"/>
      <c r="D140" s="248" t="s">
        <v>160</v>
      </c>
      <c r="E140" s="254" t="s">
        <v>1</v>
      </c>
      <c r="F140" s="255" t="s">
        <v>163</v>
      </c>
      <c r="G140" s="253"/>
      <c r="H140" s="256">
        <v>3.1509999999999998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160</v>
      </c>
      <c r="AU140" s="262" t="s">
        <v>84</v>
      </c>
      <c r="AV140" s="13" t="s">
        <v>84</v>
      </c>
      <c r="AW140" s="13" t="s">
        <v>31</v>
      </c>
      <c r="AX140" s="13" t="s">
        <v>74</v>
      </c>
      <c r="AY140" s="262" t="s">
        <v>142</v>
      </c>
    </row>
    <row r="141" s="13" customFormat="1">
      <c r="A141" s="13"/>
      <c r="B141" s="252"/>
      <c r="C141" s="253"/>
      <c r="D141" s="248" t="s">
        <v>160</v>
      </c>
      <c r="E141" s="254" t="s">
        <v>1</v>
      </c>
      <c r="F141" s="255" t="s">
        <v>164</v>
      </c>
      <c r="G141" s="253"/>
      <c r="H141" s="256">
        <v>20.661000000000001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2" t="s">
        <v>160</v>
      </c>
      <c r="AU141" s="262" t="s">
        <v>84</v>
      </c>
      <c r="AV141" s="13" t="s">
        <v>84</v>
      </c>
      <c r="AW141" s="13" t="s">
        <v>31</v>
      </c>
      <c r="AX141" s="13" t="s">
        <v>74</v>
      </c>
      <c r="AY141" s="262" t="s">
        <v>142</v>
      </c>
    </row>
    <row r="142" s="14" customFormat="1">
      <c r="A142" s="14"/>
      <c r="B142" s="263"/>
      <c r="C142" s="264"/>
      <c r="D142" s="248" t="s">
        <v>160</v>
      </c>
      <c r="E142" s="265" t="s">
        <v>1</v>
      </c>
      <c r="F142" s="266" t="s">
        <v>165</v>
      </c>
      <c r="G142" s="264"/>
      <c r="H142" s="267">
        <v>172.96200000000002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3" t="s">
        <v>160</v>
      </c>
      <c r="AU142" s="273" t="s">
        <v>84</v>
      </c>
      <c r="AV142" s="14" t="s">
        <v>149</v>
      </c>
      <c r="AW142" s="14" t="s">
        <v>31</v>
      </c>
      <c r="AX142" s="14" t="s">
        <v>82</v>
      </c>
      <c r="AY142" s="273" t="s">
        <v>142</v>
      </c>
    </row>
    <row r="143" s="2" customFormat="1" ht="21.75" customHeight="1">
      <c r="A143" s="38"/>
      <c r="B143" s="39"/>
      <c r="C143" s="235" t="s">
        <v>149</v>
      </c>
      <c r="D143" s="235" t="s">
        <v>144</v>
      </c>
      <c r="E143" s="236" t="s">
        <v>166</v>
      </c>
      <c r="F143" s="237" t="s">
        <v>167</v>
      </c>
      <c r="G143" s="238" t="s">
        <v>158</v>
      </c>
      <c r="H143" s="239">
        <v>172.96199999999999</v>
      </c>
      <c r="I143" s="240"/>
      <c r="J143" s="241">
        <f>ROUND(I143*H143,2)</f>
        <v>0</v>
      </c>
      <c r="K143" s="237" t="s">
        <v>148</v>
      </c>
      <c r="L143" s="44"/>
      <c r="M143" s="242" t="s">
        <v>1</v>
      </c>
      <c r="N143" s="243" t="s">
        <v>39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149</v>
      </c>
      <c r="AT143" s="246" t="s">
        <v>144</v>
      </c>
      <c r="AU143" s="246" t="s">
        <v>84</v>
      </c>
      <c r="AY143" s="17" t="s">
        <v>142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82</v>
      </c>
      <c r="BK143" s="247">
        <f>ROUND(I143*H143,2)</f>
        <v>0</v>
      </c>
      <c r="BL143" s="17" t="s">
        <v>149</v>
      </c>
      <c r="BM143" s="246" t="s">
        <v>168</v>
      </c>
    </row>
    <row r="144" s="2" customFormat="1">
      <c r="A144" s="38"/>
      <c r="B144" s="39"/>
      <c r="C144" s="40"/>
      <c r="D144" s="248" t="s">
        <v>151</v>
      </c>
      <c r="E144" s="40"/>
      <c r="F144" s="249" t="s">
        <v>167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84</v>
      </c>
    </row>
    <row r="145" s="2" customFormat="1" ht="33" customHeight="1">
      <c r="A145" s="38"/>
      <c r="B145" s="39"/>
      <c r="C145" s="235" t="s">
        <v>169</v>
      </c>
      <c r="D145" s="235" t="s">
        <v>144</v>
      </c>
      <c r="E145" s="236" t="s">
        <v>170</v>
      </c>
      <c r="F145" s="237" t="s">
        <v>171</v>
      </c>
      <c r="G145" s="238" t="s">
        <v>158</v>
      </c>
      <c r="H145" s="239">
        <v>3459.2199999999998</v>
      </c>
      <c r="I145" s="240"/>
      <c r="J145" s="241">
        <f>ROUND(I145*H145,2)</f>
        <v>0</v>
      </c>
      <c r="K145" s="237" t="s">
        <v>148</v>
      </c>
      <c r="L145" s="44"/>
      <c r="M145" s="242" t="s">
        <v>1</v>
      </c>
      <c r="N145" s="243" t="s">
        <v>39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149</v>
      </c>
      <c r="AT145" s="246" t="s">
        <v>144</v>
      </c>
      <c r="AU145" s="246" t="s">
        <v>84</v>
      </c>
      <c r="AY145" s="17" t="s">
        <v>142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82</v>
      </c>
      <c r="BK145" s="247">
        <f>ROUND(I145*H145,2)</f>
        <v>0</v>
      </c>
      <c r="BL145" s="17" t="s">
        <v>149</v>
      </c>
      <c r="BM145" s="246" t="s">
        <v>172</v>
      </c>
    </row>
    <row r="146" s="2" customFormat="1">
      <c r="A146" s="38"/>
      <c r="B146" s="39"/>
      <c r="C146" s="40"/>
      <c r="D146" s="248" t="s">
        <v>151</v>
      </c>
      <c r="E146" s="40"/>
      <c r="F146" s="249" t="s">
        <v>171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151</v>
      </c>
      <c r="AU146" s="17" t="s">
        <v>84</v>
      </c>
    </row>
    <row r="147" s="13" customFormat="1">
      <c r="A147" s="13"/>
      <c r="B147" s="252"/>
      <c r="C147" s="253"/>
      <c r="D147" s="248" t="s">
        <v>160</v>
      </c>
      <c r="E147" s="254" t="s">
        <v>1</v>
      </c>
      <c r="F147" s="255" t="s">
        <v>173</v>
      </c>
      <c r="G147" s="253"/>
      <c r="H147" s="256">
        <v>3459.2199999999998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2" t="s">
        <v>160</v>
      </c>
      <c r="AU147" s="262" t="s">
        <v>84</v>
      </c>
      <c r="AV147" s="13" t="s">
        <v>84</v>
      </c>
      <c r="AW147" s="13" t="s">
        <v>31</v>
      </c>
      <c r="AX147" s="13" t="s">
        <v>82</v>
      </c>
      <c r="AY147" s="262" t="s">
        <v>142</v>
      </c>
    </row>
    <row r="148" s="2" customFormat="1" ht="21.75" customHeight="1">
      <c r="A148" s="38"/>
      <c r="B148" s="39"/>
      <c r="C148" s="235" t="s">
        <v>174</v>
      </c>
      <c r="D148" s="235" t="s">
        <v>144</v>
      </c>
      <c r="E148" s="236" t="s">
        <v>175</v>
      </c>
      <c r="F148" s="237" t="s">
        <v>176</v>
      </c>
      <c r="G148" s="238" t="s">
        <v>177</v>
      </c>
      <c r="H148" s="239">
        <v>311.33199999999999</v>
      </c>
      <c r="I148" s="240"/>
      <c r="J148" s="241">
        <f>ROUND(I148*H148,2)</f>
        <v>0</v>
      </c>
      <c r="K148" s="237" t="s">
        <v>148</v>
      </c>
      <c r="L148" s="44"/>
      <c r="M148" s="242" t="s">
        <v>1</v>
      </c>
      <c r="N148" s="243" t="s">
        <v>39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149</v>
      </c>
      <c r="AT148" s="246" t="s">
        <v>144</v>
      </c>
      <c r="AU148" s="246" t="s">
        <v>84</v>
      </c>
      <c r="AY148" s="17" t="s">
        <v>142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82</v>
      </c>
      <c r="BK148" s="247">
        <f>ROUND(I148*H148,2)</f>
        <v>0</v>
      </c>
      <c r="BL148" s="17" t="s">
        <v>149</v>
      </c>
      <c r="BM148" s="246" t="s">
        <v>178</v>
      </c>
    </row>
    <row r="149" s="2" customFormat="1">
      <c r="A149" s="38"/>
      <c r="B149" s="39"/>
      <c r="C149" s="40"/>
      <c r="D149" s="248" t="s">
        <v>151</v>
      </c>
      <c r="E149" s="40"/>
      <c r="F149" s="249" t="s">
        <v>176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151</v>
      </c>
      <c r="AU149" s="17" t="s">
        <v>84</v>
      </c>
    </row>
    <row r="150" s="13" customFormat="1">
      <c r="A150" s="13"/>
      <c r="B150" s="252"/>
      <c r="C150" s="253"/>
      <c r="D150" s="248" t="s">
        <v>160</v>
      </c>
      <c r="E150" s="254" t="s">
        <v>1</v>
      </c>
      <c r="F150" s="255" t="s">
        <v>179</v>
      </c>
      <c r="G150" s="253"/>
      <c r="H150" s="256">
        <v>311.33199999999999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160</v>
      </c>
      <c r="AU150" s="262" t="s">
        <v>84</v>
      </c>
      <c r="AV150" s="13" t="s">
        <v>84</v>
      </c>
      <c r="AW150" s="13" t="s">
        <v>31</v>
      </c>
      <c r="AX150" s="13" t="s">
        <v>82</v>
      </c>
      <c r="AY150" s="262" t="s">
        <v>142</v>
      </c>
    </row>
    <row r="151" s="2" customFormat="1" ht="16.5" customHeight="1">
      <c r="A151" s="38"/>
      <c r="B151" s="39"/>
      <c r="C151" s="235" t="s">
        <v>180</v>
      </c>
      <c r="D151" s="235" t="s">
        <v>144</v>
      </c>
      <c r="E151" s="236" t="s">
        <v>181</v>
      </c>
      <c r="F151" s="237" t="s">
        <v>182</v>
      </c>
      <c r="G151" s="238" t="s">
        <v>158</v>
      </c>
      <c r="H151" s="239">
        <v>172.96199999999999</v>
      </c>
      <c r="I151" s="240"/>
      <c r="J151" s="241">
        <f>ROUND(I151*H151,2)</f>
        <v>0</v>
      </c>
      <c r="K151" s="237" t="s">
        <v>148</v>
      </c>
      <c r="L151" s="44"/>
      <c r="M151" s="242" t="s">
        <v>1</v>
      </c>
      <c r="N151" s="243" t="s">
        <v>39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149</v>
      </c>
      <c r="AT151" s="246" t="s">
        <v>144</v>
      </c>
      <c r="AU151" s="246" t="s">
        <v>84</v>
      </c>
      <c r="AY151" s="17" t="s">
        <v>142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82</v>
      </c>
      <c r="BK151" s="247">
        <f>ROUND(I151*H151,2)</f>
        <v>0</v>
      </c>
      <c r="BL151" s="17" t="s">
        <v>149</v>
      </c>
      <c r="BM151" s="246" t="s">
        <v>183</v>
      </c>
    </row>
    <row r="152" s="2" customFormat="1">
      <c r="A152" s="38"/>
      <c r="B152" s="39"/>
      <c r="C152" s="40"/>
      <c r="D152" s="248" t="s">
        <v>151</v>
      </c>
      <c r="E152" s="40"/>
      <c r="F152" s="249" t="s">
        <v>182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151</v>
      </c>
      <c r="AU152" s="17" t="s">
        <v>84</v>
      </c>
    </row>
    <row r="153" s="12" customFormat="1" ht="22.8" customHeight="1">
      <c r="A153" s="12"/>
      <c r="B153" s="219"/>
      <c r="C153" s="220"/>
      <c r="D153" s="221" t="s">
        <v>73</v>
      </c>
      <c r="E153" s="233" t="s">
        <v>84</v>
      </c>
      <c r="F153" s="233" t="s">
        <v>184</v>
      </c>
      <c r="G153" s="220"/>
      <c r="H153" s="220"/>
      <c r="I153" s="223"/>
      <c r="J153" s="234">
        <f>BK153</f>
        <v>0</v>
      </c>
      <c r="K153" s="220"/>
      <c r="L153" s="225"/>
      <c r="M153" s="226"/>
      <c r="N153" s="227"/>
      <c r="O153" s="227"/>
      <c r="P153" s="228">
        <f>SUM(P154:P179)</f>
        <v>0</v>
      </c>
      <c r="Q153" s="227"/>
      <c r="R153" s="228">
        <f>SUM(R154:R179)</f>
        <v>0.35635638000000003</v>
      </c>
      <c r="S153" s="227"/>
      <c r="T153" s="229">
        <f>SUM(T154:T179)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82</v>
      </c>
      <c r="AT153" s="231" t="s">
        <v>73</v>
      </c>
      <c r="AU153" s="231" t="s">
        <v>82</v>
      </c>
      <c r="AY153" s="230" t="s">
        <v>142</v>
      </c>
      <c r="BK153" s="232">
        <f>SUM(BK154:BK179)</f>
        <v>0</v>
      </c>
    </row>
    <row r="154" s="2" customFormat="1" ht="21.75" customHeight="1">
      <c r="A154" s="38"/>
      <c r="B154" s="39"/>
      <c r="C154" s="235" t="s">
        <v>185</v>
      </c>
      <c r="D154" s="235" t="s">
        <v>144</v>
      </c>
      <c r="E154" s="236" t="s">
        <v>186</v>
      </c>
      <c r="F154" s="237" t="s">
        <v>187</v>
      </c>
      <c r="G154" s="238" t="s">
        <v>188</v>
      </c>
      <c r="H154" s="239">
        <v>21</v>
      </c>
      <c r="I154" s="240"/>
      <c r="J154" s="241">
        <f>ROUND(I154*H154,2)</f>
        <v>0</v>
      </c>
      <c r="K154" s="237" t="s">
        <v>148</v>
      </c>
      <c r="L154" s="44"/>
      <c r="M154" s="242" t="s">
        <v>1</v>
      </c>
      <c r="N154" s="243" t="s">
        <v>39</v>
      </c>
      <c r="O154" s="91"/>
      <c r="P154" s="244">
        <f>O154*H154</f>
        <v>0</v>
      </c>
      <c r="Q154" s="244">
        <v>0.00114</v>
      </c>
      <c r="R154" s="244">
        <f>Q154*H154</f>
        <v>0.023939999999999999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149</v>
      </c>
      <c r="AT154" s="246" t="s">
        <v>144</v>
      </c>
      <c r="AU154" s="246" t="s">
        <v>84</v>
      </c>
      <c r="AY154" s="17" t="s">
        <v>142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82</v>
      </c>
      <c r="BK154" s="247">
        <f>ROUND(I154*H154,2)</f>
        <v>0</v>
      </c>
      <c r="BL154" s="17" t="s">
        <v>149</v>
      </c>
      <c r="BM154" s="246" t="s">
        <v>189</v>
      </c>
    </row>
    <row r="155" s="2" customFormat="1">
      <c r="A155" s="38"/>
      <c r="B155" s="39"/>
      <c r="C155" s="40"/>
      <c r="D155" s="248" t="s">
        <v>151</v>
      </c>
      <c r="E155" s="40"/>
      <c r="F155" s="249" t="s">
        <v>187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151</v>
      </c>
      <c r="AU155" s="17" t="s">
        <v>84</v>
      </c>
    </row>
    <row r="156" s="2" customFormat="1" ht="21.75" customHeight="1">
      <c r="A156" s="38"/>
      <c r="B156" s="39"/>
      <c r="C156" s="235" t="s">
        <v>190</v>
      </c>
      <c r="D156" s="235" t="s">
        <v>144</v>
      </c>
      <c r="E156" s="236" t="s">
        <v>191</v>
      </c>
      <c r="F156" s="237" t="s">
        <v>192</v>
      </c>
      <c r="G156" s="238" t="s">
        <v>188</v>
      </c>
      <c r="H156" s="239">
        <v>221</v>
      </c>
      <c r="I156" s="240"/>
      <c r="J156" s="241">
        <f>ROUND(I156*H156,2)</f>
        <v>0</v>
      </c>
      <c r="K156" s="237" t="s">
        <v>148</v>
      </c>
      <c r="L156" s="44"/>
      <c r="M156" s="242" t="s">
        <v>1</v>
      </c>
      <c r="N156" s="243" t="s">
        <v>39</v>
      </c>
      <c r="O156" s="91"/>
      <c r="P156" s="244">
        <f>O156*H156</f>
        <v>0</v>
      </c>
      <c r="Q156" s="244">
        <v>0.00014999999999999999</v>
      </c>
      <c r="R156" s="244">
        <f>Q156*H156</f>
        <v>0.033149999999999999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149</v>
      </c>
      <c r="AT156" s="246" t="s">
        <v>144</v>
      </c>
      <c r="AU156" s="246" t="s">
        <v>84</v>
      </c>
      <c r="AY156" s="17" t="s">
        <v>142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82</v>
      </c>
      <c r="BK156" s="247">
        <f>ROUND(I156*H156,2)</f>
        <v>0</v>
      </c>
      <c r="BL156" s="17" t="s">
        <v>149</v>
      </c>
      <c r="BM156" s="246" t="s">
        <v>193</v>
      </c>
    </row>
    <row r="157" s="2" customFormat="1">
      <c r="A157" s="38"/>
      <c r="B157" s="39"/>
      <c r="C157" s="40"/>
      <c r="D157" s="248" t="s">
        <v>151</v>
      </c>
      <c r="E157" s="40"/>
      <c r="F157" s="249" t="s">
        <v>192</v>
      </c>
      <c r="G157" s="40"/>
      <c r="H157" s="40"/>
      <c r="I157" s="144"/>
      <c r="J157" s="40"/>
      <c r="K157" s="40"/>
      <c r="L157" s="44"/>
      <c r="M157" s="250"/>
      <c r="N157" s="25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151</v>
      </c>
      <c r="AU157" s="17" t="s">
        <v>84</v>
      </c>
    </row>
    <row r="158" s="2" customFormat="1" ht="21.75" customHeight="1">
      <c r="A158" s="38"/>
      <c r="B158" s="39"/>
      <c r="C158" s="235" t="s">
        <v>194</v>
      </c>
      <c r="D158" s="235" t="s">
        <v>144</v>
      </c>
      <c r="E158" s="236" t="s">
        <v>195</v>
      </c>
      <c r="F158" s="237" t="s">
        <v>196</v>
      </c>
      <c r="G158" s="238" t="s">
        <v>188</v>
      </c>
      <c r="H158" s="239">
        <v>55</v>
      </c>
      <c r="I158" s="240"/>
      <c r="J158" s="241">
        <f>ROUND(I158*H158,2)</f>
        <v>0</v>
      </c>
      <c r="K158" s="237" t="s">
        <v>148</v>
      </c>
      <c r="L158" s="44"/>
      <c r="M158" s="242" t="s">
        <v>1</v>
      </c>
      <c r="N158" s="243" t="s">
        <v>39</v>
      </c>
      <c r="O158" s="91"/>
      <c r="P158" s="244">
        <f>O158*H158</f>
        <v>0</v>
      </c>
      <c r="Q158" s="244">
        <v>2.0000000000000002E-05</v>
      </c>
      <c r="R158" s="244">
        <f>Q158*H158</f>
        <v>0.0011000000000000001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149</v>
      </c>
      <c r="AT158" s="246" t="s">
        <v>144</v>
      </c>
      <c r="AU158" s="246" t="s">
        <v>84</v>
      </c>
      <c r="AY158" s="17" t="s">
        <v>142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82</v>
      </c>
      <c r="BK158" s="247">
        <f>ROUND(I158*H158,2)</f>
        <v>0</v>
      </c>
      <c r="BL158" s="17" t="s">
        <v>149</v>
      </c>
      <c r="BM158" s="246" t="s">
        <v>197</v>
      </c>
    </row>
    <row r="159" s="2" customFormat="1">
      <c r="A159" s="38"/>
      <c r="B159" s="39"/>
      <c r="C159" s="40"/>
      <c r="D159" s="248" t="s">
        <v>151</v>
      </c>
      <c r="E159" s="40"/>
      <c r="F159" s="249" t="s">
        <v>196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151</v>
      </c>
      <c r="AU159" s="17" t="s">
        <v>84</v>
      </c>
    </row>
    <row r="160" s="2" customFormat="1" ht="16.5" customHeight="1">
      <c r="A160" s="38"/>
      <c r="B160" s="39"/>
      <c r="C160" s="235" t="s">
        <v>198</v>
      </c>
      <c r="D160" s="235" t="s">
        <v>144</v>
      </c>
      <c r="E160" s="236" t="s">
        <v>199</v>
      </c>
      <c r="F160" s="237" t="s">
        <v>200</v>
      </c>
      <c r="G160" s="238" t="s">
        <v>158</v>
      </c>
      <c r="H160" s="239">
        <v>5.5350000000000001</v>
      </c>
      <c r="I160" s="240"/>
      <c r="J160" s="241">
        <f>ROUND(I160*H160,2)</f>
        <v>0</v>
      </c>
      <c r="K160" s="237" t="s">
        <v>148</v>
      </c>
      <c r="L160" s="44"/>
      <c r="M160" s="242" t="s">
        <v>1</v>
      </c>
      <c r="N160" s="243" t="s">
        <v>39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149</v>
      </c>
      <c r="AT160" s="246" t="s">
        <v>144</v>
      </c>
      <c r="AU160" s="246" t="s">
        <v>84</v>
      </c>
      <c r="AY160" s="17" t="s">
        <v>142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82</v>
      </c>
      <c r="BK160" s="247">
        <f>ROUND(I160*H160,2)</f>
        <v>0</v>
      </c>
      <c r="BL160" s="17" t="s">
        <v>149</v>
      </c>
      <c r="BM160" s="246" t="s">
        <v>201</v>
      </c>
    </row>
    <row r="161" s="2" customFormat="1">
      <c r="A161" s="38"/>
      <c r="B161" s="39"/>
      <c r="C161" s="40"/>
      <c r="D161" s="248" t="s">
        <v>151</v>
      </c>
      <c r="E161" s="40"/>
      <c r="F161" s="249" t="s">
        <v>200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151</v>
      </c>
      <c r="AU161" s="17" t="s">
        <v>84</v>
      </c>
    </row>
    <row r="162" s="2" customFormat="1">
      <c r="A162" s="38"/>
      <c r="B162" s="39"/>
      <c r="C162" s="40"/>
      <c r="D162" s="248" t="s">
        <v>202</v>
      </c>
      <c r="E162" s="40"/>
      <c r="F162" s="274" t="s">
        <v>203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202</v>
      </c>
      <c r="AU162" s="17" t="s">
        <v>84</v>
      </c>
    </row>
    <row r="163" s="13" customFormat="1">
      <c r="A163" s="13"/>
      <c r="B163" s="252"/>
      <c r="C163" s="253"/>
      <c r="D163" s="248" t="s">
        <v>160</v>
      </c>
      <c r="E163" s="254" t="s">
        <v>1</v>
      </c>
      <c r="F163" s="255" t="s">
        <v>204</v>
      </c>
      <c r="G163" s="253"/>
      <c r="H163" s="256">
        <v>5.5350000000000001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160</v>
      </c>
      <c r="AU163" s="262" t="s">
        <v>84</v>
      </c>
      <c r="AV163" s="13" t="s">
        <v>84</v>
      </c>
      <c r="AW163" s="13" t="s">
        <v>31</v>
      </c>
      <c r="AX163" s="13" t="s">
        <v>82</v>
      </c>
      <c r="AY163" s="262" t="s">
        <v>142</v>
      </c>
    </row>
    <row r="164" s="2" customFormat="1" ht="16.5" customHeight="1">
      <c r="A164" s="38"/>
      <c r="B164" s="39"/>
      <c r="C164" s="235" t="s">
        <v>205</v>
      </c>
      <c r="D164" s="235" t="s">
        <v>144</v>
      </c>
      <c r="E164" s="236" t="s">
        <v>206</v>
      </c>
      <c r="F164" s="237" t="s">
        <v>207</v>
      </c>
      <c r="G164" s="238" t="s">
        <v>147</v>
      </c>
      <c r="H164" s="239">
        <v>9.1799999999999997</v>
      </c>
      <c r="I164" s="240"/>
      <c r="J164" s="241">
        <f>ROUND(I164*H164,2)</f>
        <v>0</v>
      </c>
      <c r="K164" s="237" t="s">
        <v>148</v>
      </c>
      <c r="L164" s="44"/>
      <c r="M164" s="242" t="s">
        <v>1</v>
      </c>
      <c r="N164" s="243" t="s">
        <v>39</v>
      </c>
      <c r="O164" s="91"/>
      <c r="P164" s="244">
        <f>O164*H164</f>
        <v>0</v>
      </c>
      <c r="Q164" s="244">
        <v>0.0014400000000000001</v>
      </c>
      <c r="R164" s="244">
        <f>Q164*H164</f>
        <v>0.0132192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149</v>
      </c>
      <c r="AT164" s="246" t="s">
        <v>144</v>
      </c>
      <c r="AU164" s="246" t="s">
        <v>84</v>
      </c>
      <c r="AY164" s="17" t="s">
        <v>142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82</v>
      </c>
      <c r="BK164" s="247">
        <f>ROUND(I164*H164,2)</f>
        <v>0</v>
      </c>
      <c r="BL164" s="17" t="s">
        <v>149</v>
      </c>
      <c r="BM164" s="246" t="s">
        <v>208</v>
      </c>
    </row>
    <row r="165" s="2" customFormat="1">
      <c r="A165" s="38"/>
      <c r="B165" s="39"/>
      <c r="C165" s="40"/>
      <c r="D165" s="248" t="s">
        <v>151</v>
      </c>
      <c r="E165" s="40"/>
      <c r="F165" s="249" t="s">
        <v>207</v>
      </c>
      <c r="G165" s="40"/>
      <c r="H165" s="40"/>
      <c r="I165" s="144"/>
      <c r="J165" s="40"/>
      <c r="K165" s="40"/>
      <c r="L165" s="44"/>
      <c r="M165" s="250"/>
      <c r="N165" s="25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151</v>
      </c>
      <c r="AU165" s="17" t="s">
        <v>84</v>
      </c>
    </row>
    <row r="166" s="13" customFormat="1">
      <c r="A166" s="13"/>
      <c r="B166" s="252"/>
      <c r="C166" s="253"/>
      <c r="D166" s="248" t="s">
        <v>160</v>
      </c>
      <c r="E166" s="254" t="s">
        <v>1</v>
      </c>
      <c r="F166" s="255" t="s">
        <v>209</v>
      </c>
      <c r="G166" s="253"/>
      <c r="H166" s="256">
        <v>9.1799999999999997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160</v>
      </c>
      <c r="AU166" s="262" t="s">
        <v>84</v>
      </c>
      <c r="AV166" s="13" t="s">
        <v>84</v>
      </c>
      <c r="AW166" s="13" t="s">
        <v>31</v>
      </c>
      <c r="AX166" s="13" t="s">
        <v>82</v>
      </c>
      <c r="AY166" s="262" t="s">
        <v>142</v>
      </c>
    </row>
    <row r="167" s="2" customFormat="1" ht="16.5" customHeight="1">
      <c r="A167" s="38"/>
      <c r="B167" s="39"/>
      <c r="C167" s="235" t="s">
        <v>210</v>
      </c>
      <c r="D167" s="235" t="s">
        <v>144</v>
      </c>
      <c r="E167" s="236" t="s">
        <v>211</v>
      </c>
      <c r="F167" s="237" t="s">
        <v>212</v>
      </c>
      <c r="G167" s="238" t="s">
        <v>147</v>
      </c>
      <c r="H167" s="239">
        <v>9.1799999999999997</v>
      </c>
      <c r="I167" s="240"/>
      <c r="J167" s="241">
        <f>ROUND(I167*H167,2)</f>
        <v>0</v>
      </c>
      <c r="K167" s="237" t="s">
        <v>148</v>
      </c>
      <c r="L167" s="44"/>
      <c r="M167" s="242" t="s">
        <v>1</v>
      </c>
      <c r="N167" s="243" t="s">
        <v>39</v>
      </c>
      <c r="O167" s="91"/>
      <c r="P167" s="244">
        <f>O167*H167</f>
        <v>0</v>
      </c>
      <c r="Q167" s="244">
        <v>4.0000000000000003E-05</v>
      </c>
      <c r="R167" s="244">
        <f>Q167*H167</f>
        <v>0.00036720000000000004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149</v>
      </c>
      <c r="AT167" s="246" t="s">
        <v>144</v>
      </c>
      <c r="AU167" s="246" t="s">
        <v>84</v>
      </c>
      <c r="AY167" s="17" t="s">
        <v>142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82</v>
      </c>
      <c r="BK167" s="247">
        <f>ROUND(I167*H167,2)</f>
        <v>0</v>
      </c>
      <c r="BL167" s="17" t="s">
        <v>149</v>
      </c>
      <c r="BM167" s="246" t="s">
        <v>213</v>
      </c>
    </row>
    <row r="168" s="2" customFormat="1">
      <c r="A168" s="38"/>
      <c r="B168" s="39"/>
      <c r="C168" s="40"/>
      <c r="D168" s="248" t="s">
        <v>151</v>
      </c>
      <c r="E168" s="40"/>
      <c r="F168" s="249" t="s">
        <v>212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151</v>
      </c>
      <c r="AU168" s="17" t="s">
        <v>84</v>
      </c>
    </row>
    <row r="169" s="2" customFormat="1" ht="21.75" customHeight="1">
      <c r="A169" s="38"/>
      <c r="B169" s="39"/>
      <c r="C169" s="235" t="s">
        <v>214</v>
      </c>
      <c r="D169" s="235" t="s">
        <v>144</v>
      </c>
      <c r="E169" s="236" t="s">
        <v>215</v>
      </c>
      <c r="F169" s="237" t="s">
        <v>216</v>
      </c>
      <c r="G169" s="238" t="s">
        <v>177</v>
      </c>
      <c r="H169" s="239">
        <v>0.26800000000000002</v>
      </c>
      <c r="I169" s="240"/>
      <c r="J169" s="241">
        <f>ROUND(I169*H169,2)</f>
        <v>0</v>
      </c>
      <c r="K169" s="237" t="s">
        <v>148</v>
      </c>
      <c r="L169" s="44"/>
      <c r="M169" s="242" t="s">
        <v>1</v>
      </c>
      <c r="N169" s="243" t="s">
        <v>39</v>
      </c>
      <c r="O169" s="91"/>
      <c r="P169" s="244">
        <f>O169*H169</f>
        <v>0</v>
      </c>
      <c r="Q169" s="244">
        <v>1.0606599999999999</v>
      </c>
      <c r="R169" s="244">
        <f>Q169*H169</f>
        <v>0.28425687999999999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149</v>
      </c>
      <c r="AT169" s="246" t="s">
        <v>144</v>
      </c>
      <c r="AU169" s="246" t="s">
        <v>84</v>
      </c>
      <c r="AY169" s="17" t="s">
        <v>142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82</v>
      </c>
      <c r="BK169" s="247">
        <f>ROUND(I169*H169,2)</f>
        <v>0</v>
      </c>
      <c r="BL169" s="17" t="s">
        <v>149</v>
      </c>
      <c r="BM169" s="246" t="s">
        <v>217</v>
      </c>
    </row>
    <row r="170" s="2" customFormat="1">
      <c r="A170" s="38"/>
      <c r="B170" s="39"/>
      <c r="C170" s="40"/>
      <c r="D170" s="248" t="s">
        <v>151</v>
      </c>
      <c r="E170" s="40"/>
      <c r="F170" s="249" t="s">
        <v>216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151</v>
      </c>
      <c r="AU170" s="17" t="s">
        <v>84</v>
      </c>
    </row>
    <row r="171" s="2" customFormat="1">
      <c r="A171" s="38"/>
      <c r="B171" s="39"/>
      <c r="C171" s="40"/>
      <c r="D171" s="248" t="s">
        <v>202</v>
      </c>
      <c r="E171" s="40"/>
      <c r="F171" s="274" t="s">
        <v>218</v>
      </c>
      <c r="G171" s="40"/>
      <c r="H171" s="40"/>
      <c r="I171" s="144"/>
      <c r="J171" s="40"/>
      <c r="K171" s="40"/>
      <c r="L171" s="44"/>
      <c r="M171" s="250"/>
      <c r="N171" s="25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202</v>
      </c>
      <c r="AU171" s="17" t="s">
        <v>84</v>
      </c>
    </row>
    <row r="172" s="2" customFormat="1" ht="21.75" customHeight="1">
      <c r="A172" s="38"/>
      <c r="B172" s="39"/>
      <c r="C172" s="235" t="s">
        <v>8</v>
      </c>
      <c r="D172" s="235" t="s">
        <v>144</v>
      </c>
      <c r="E172" s="236" t="s">
        <v>219</v>
      </c>
      <c r="F172" s="237" t="s">
        <v>220</v>
      </c>
      <c r="G172" s="238" t="s">
        <v>158</v>
      </c>
      <c r="H172" s="239">
        <v>1.71</v>
      </c>
      <c r="I172" s="240"/>
      <c r="J172" s="241">
        <f>ROUND(I172*H172,2)</f>
        <v>0</v>
      </c>
      <c r="K172" s="237" t="s">
        <v>1</v>
      </c>
      <c r="L172" s="44"/>
      <c r="M172" s="242" t="s">
        <v>1</v>
      </c>
      <c r="N172" s="243" t="s">
        <v>39</v>
      </c>
      <c r="O172" s="91"/>
      <c r="P172" s="244">
        <f>O172*H172</f>
        <v>0</v>
      </c>
      <c r="Q172" s="244">
        <v>6.0000000000000002E-05</v>
      </c>
      <c r="R172" s="244">
        <f>Q172*H172</f>
        <v>0.0001026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149</v>
      </c>
      <c r="AT172" s="246" t="s">
        <v>144</v>
      </c>
      <c r="AU172" s="246" t="s">
        <v>84</v>
      </c>
      <c r="AY172" s="17" t="s">
        <v>142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82</v>
      </c>
      <c r="BK172" s="247">
        <f>ROUND(I172*H172,2)</f>
        <v>0</v>
      </c>
      <c r="BL172" s="17" t="s">
        <v>149</v>
      </c>
      <c r="BM172" s="246" t="s">
        <v>221</v>
      </c>
    </row>
    <row r="173" s="2" customFormat="1">
      <c r="A173" s="38"/>
      <c r="B173" s="39"/>
      <c r="C173" s="40"/>
      <c r="D173" s="248" t="s">
        <v>151</v>
      </c>
      <c r="E173" s="40"/>
      <c r="F173" s="249" t="s">
        <v>220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151</v>
      </c>
      <c r="AU173" s="17" t="s">
        <v>84</v>
      </c>
    </row>
    <row r="174" s="2" customFormat="1">
      <c r="A174" s="38"/>
      <c r="B174" s="39"/>
      <c r="C174" s="40"/>
      <c r="D174" s="248" t="s">
        <v>202</v>
      </c>
      <c r="E174" s="40"/>
      <c r="F174" s="274" t="s">
        <v>222</v>
      </c>
      <c r="G174" s="40"/>
      <c r="H174" s="40"/>
      <c r="I174" s="144"/>
      <c r="J174" s="40"/>
      <c r="K174" s="40"/>
      <c r="L174" s="44"/>
      <c r="M174" s="250"/>
      <c r="N174" s="25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202</v>
      </c>
      <c r="AU174" s="17" t="s">
        <v>84</v>
      </c>
    </row>
    <row r="175" s="13" customFormat="1">
      <c r="A175" s="13"/>
      <c r="B175" s="252"/>
      <c r="C175" s="253"/>
      <c r="D175" s="248" t="s">
        <v>160</v>
      </c>
      <c r="E175" s="254" t="s">
        <v>1</v>
      </c>
      <c r="F175" s="255" t="s">
        <v>223</v>
      </c>
      <c r="G175" s="253"/>
      <c r="H175" s="256">
        <v>1.71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160</v>
      </c>
      <c r="AU175" s="262" t="s">
        <v>84</v>
      </c>
      <c r="AV175" s="13" t="s">
        <v>84</v>
      </c>
      <c r="AW175" s="13" t="s">
        <v>31</v>
      </c>
      <c r="AX175" s="13" t="s">
        <v>82</v>
      </c>
      <c r="AY175" s="262" t="s">
        <v>142</v>
      </c>
    </row>
    <row r="176" s="2" customFormat="1" ht="21.75" customHeight="1">
      <c r="A176" s="38"/>
      <c r="B176" s="39"/>
      <c r="C176" s="235" t="s">
        <v>224</v>
      </c>
      <c r="D176" s="235" t="s">
        <v>144</v>
      </c>
      <c r="E176" s="236" t="s">
        <v>225</v>
      </c>
      <c r="F176" s="237" t="s">
        <v>226</v>
      </c>
      <c r="G176" s="238" t="s">
        <v>158</v>
      </c>
      <c r="H176" s="239">
        <v>3.6749999999999998</v>
      </c>
      <c r="I176" s="240"/>
      <c r="J176" s="241">
        <f>ROUND(I176*H176,2)</f>
        <v>0</v>
      </c>
      <c r="K176" s="237" t="s">
        <v>1</v>
      </c>
      <c r="L176" s="44"/>
      <c r="M176" s="242" t="s">
        <v>1</v>
      </c>
      <c r="N176" s="243" t="s">
        <v>39</v>
      </c>
      <c r="O176" s="91"/>
      <c r="P176" s="244">
        <f>O176*H176</f>
        <v>0</v>
      </c>
      <c r="Q176" s="244">
        <v>6.0000000000000002E-05</v>
      </c>
      <c r="R176" s="244">
        <f>Q176*H176</f>
        <v>0.00022049999999999999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149</v>
      </c>
      <c r="AT176" s="246" t="s">
        <v>144</v>
      </c>
      <c r="AU176" s="246" t="s">
        <v>84</v>
      </c>
      <c r="AY176" s="17" t="s">
        <v>142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82</v>
      </c>
      <c r="BK176" s="247">
        <f>ROUND(I176*H176,2)</f>
        <v>0</v>
      </c>
      <c r="BL176" s="17" t="s">
        <v>149</v>
      </c>
      <c r="BM176" s="246" t="s">
        <v>227</v>
      </c>
    </row>
    <row r="177" s="2" customFormat="1">
      <c r="A177" s="38"/>
      <c r="B177" s="39"/>
      <c r="C177" s="40"/>
      <c r="D177" s="248" t="s">
        <v>151</v>
      </c>
      <c r="E177" s="40"/>
      <c r="F177" s="249" t="s">
        <v>226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151</v>
      </c>
      <c r="AU177" s="17" t="s">
        <v>84</v>
      </c>
    </row>
    <row r="178" s="2" customFormat="1">
      <c r="A178" s="38"/>
      <c r="B178" s="39"/>
      <c r="C178" s="40"/>
      <c r="D178" s="248" t="s">
        <v>202</v>
      </c>
      <c r="E178" s="40"/>
      <c r="F178" s="274" t="s">
        <v>228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202</v>
      </c>
      <c r="AU178" s="17" t="s">
        <v>84</v>
      </c>
    </row>
    <row r="179" s="13" customFormat="1">
      <c r="A179" s="13"/>
      <c r="B179" s="252"/>
      <c r="C179" s="253"/>
      <c r="D179" s="248" t="s">
        <v>160</v>
      </c>
      <c r="E179" s="254" t="s">
        <v>1</v>
      </c>
      <c r="F179" s="255" t="s">
        <v>229</v>
      </c>
      <c r="G179" s="253"/>
      <c r="H179" s="256">
        <v>3.6749999999999998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160</v>
      </c>
      <c r="AU179" s="262" t="s">
        <v>84</v>
      </c>
      <c r="AV179" s="13" t="s">
        <v>84</v>
      </c>
      <c r="AW179" s="13" t="s">
        <v>31</v>
      </c>
      <c r="AX179" s="13" t="s">
        <v>82</v>
      </c>
      <c r="AY179" s="262" t="s">
        <v>142</v>
      </c>
    </row>
    <row r="180" s="12" customFormat="1" ht="22.8" customHeight="1">
      <c r="A180" s="12"/>
      <c r="B180" s="219"/>
      <c r="C180" s="220"/>
      <c r="D180" s="221" t="s">
        <v>73</v>
      </c>
      <c r="E180" s="233" t="s">
        <v>155</v>
      </c>
      <c r="F180" s="233" t="s">
        <v>230</v>
      </c>
      <c r="G180" s="220"/>
      <c r="H180" s="220"/>
      <c r="I180" s="223"/>
      <c r="J180" s="234">
        <f>BK180</f>
        <v>0</v>
      </c>
      <c r="K180" s="220"/>
      <c r="L180" s="225"/>
      <c r="M180" s="226"/>
      <c r="N180" s="227"/>
      <c r="O180" s="227"/>
      <c r="P180" s="228">
        <f>SUM(P181:P200)</f>
        <v>0</v>
      </c>
      <c r="Q180" s="227"/>
      <c r="R180" s="228">
        <f>SUM(R181:R200)</f>
        <v>75.65610436</v>
      </c>
      <c r="S180" s="227"/>
      <c r="T180" s="229">
        <f>SUM(T181:T200)</f>
        <v>0.098699999999999996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0" t="s">
        <v>82</v>
      </c>
      <c r="AT180" s="231" t="s">
        <v>73</v>
      </c>
      <c r="AU180" s="231" t="s">
        <v>82</v>
      </c>
      <c r="AY180" s="230" t="s">
        <v>142</v>
      </c>
      <c r="BK180" s="232">
        <f>SUM(BK181:BK200)</f>
        <v>0</v>
      </c>
    </row>
    <row r="181" s="2" customFormat="1" ht="21.75" customHeight="1">
      <c r="A181" s="38"/>
      <c r="B181" s="39"/>
      <c r="C181" s="235" t="s">
        <v>231</v>
      </c>
      <c r="D181" s="235" t="s">
        <v>144</v>
      </c>
      <c r="E181" s="236" t="s">
        <v>232</v>
      </c>
      <c r="F181" s="237" t="s">
        <v>233</v>
      </c>
      <c r="G181" s="238" t="s">
        <v>234</v>
      </c>
      <c r="H181" s="239">
        <v>47</v>
      </c>
      <c r="I181" s="240"/>
      <c r="J181" s="241">
        <f>ROUND(I181*H181,2)</f>
        <v>0</v>
      </c>
      <c r="K181" s="237" t="s">
        <v>1</v>
      </c>
      <c r="L181" s="44"/>
      <c r="M181" s="242" t="s">
        <v>1</v>
      </c>
      <c r="N181" s="243" t="s">
        <v>39</v>
      </c>
      <c r="O181" s="91"/>
      <c r="P181" s="244">
        <f>O181*H181</f>
        <v>0</v>
      </c>
      <c r="Q181" s="244">
        <v>0.0011900000000000001</v>
      </c>
      <c r="R181" s="244">
        <f>Q181*H181</f>
        <v>0.055930000000000007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149</v>
      </c>
      <c r="AT181" s="246" t="s">
        <v>144</v>
      </c>
      <c r="AU181" s="246" t="s">
        <v>84</v>
      </c>
      <c r="AY181" s="17" t="s">
        <v>142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82</v>
      </c>
      <c r="BK181" s="247">
        <f>ROUND(I181*H181,2)</f>
        <v>0</v>
      </c>
      <c r="BL181" s="17" t="s">
        <v>149</v>
      </c>
      <c r="BM181" s="246" t="s">
        <v>235</v>
      </c>
    </row>
    <row r="182" s="2" customFormat="1">
      <c r="A182" s="38"/>
      <c r="B182" s="39"/>
      <c r="C182" s="40"/>
      <c r="D182" s="248" t="s">
        <v>151</v>
      </c>
      <c r="E182" s="40"/>
      <c r="F182" s="249" t="s">
        <v>233</v>
      </c>
      <c r="G182" s="40"/>
      <c r="H182" s="40"/>
      <c r="I182" s="144"/>
      <c r="J182" s="40"/>
      <c r="K182" s="40"/>
      <c r="L182" s="44"/>
      <c r="M182" s="250"/>
      <c r="N182" s="25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151</v>
      </c>
      <c r="AU182" s="17" t="s">
        <v>84</v>
      </c>
    </row>
    <row r="183" s="2" customFormat="1">
      <c r="A183" s="38"/>
      <c r="B183" s="39"/>
      <c r="C183" s="40"/>
      <c r="D183" s="248" t="s">
        <v>202</v>
      </c>
      <c r="E183" s="40"/>
      <c r="F183" s="274" t="s">
        <v>236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202</v>
      </c>
      <c r="AU183" s="17" t="s">
        <v>84</v>
      </c>
    </row>
    <row r="184" s="2" customFormat="1" ht="16.5" customHeight="1">
      <c r="A184" s="38"/>
      <c r="B184" s="39"/>
      <c r="C184" s="235" t="s">
        <v>237</v>
      </c>
      <c r="D184" s="235" t="s">
        <v>144</v>
      </c>
      <c r="E184" s="236" t="s">
        <v>238</v>
      </c>
      <c r="F184" s="237" t="s">
        <v>239</v>
      </c>
      <c r="G184" s="238" t="s">
        <v>158</v>
      </c>
      <c r="H184" s="239">
        <v>6.7599999999999998</v>
      </c>
      <c r="I184" s="240"/>
      <c r="J184" s="241">
        <f>ROUND(I184*H184,2)</f>
        <v>0</v>
      </c>
      <c r="K184" s="237" t="s">
        <v>1</v>
      </c>
      <c r="L184" s="44"/>
      <c r="M184" s="242" t="s">
        <v>1</v>
      </c>
      <c r="N184" s="243" t="s">
        <v>39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149</v>
      </c>
      <c r="AT184" s="246" t="s">
        <v>144</v>
      </c>
      <c r="AU184" s="246" t="s">
        <v>84</v>
      </c>
      <c r="AY184" s="17" t="s">
        <v>142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82</v>
      </c>
      <c r="BK184" s="247">
        <f>ROUND(I184*H184,2)</f>
        <v>0</v>
      </c>
      <c r="BL184" s="17" t="s">
        <v>149</v>
      </c>
      <c r="BM184" s="246" t="s">
        <v>240</v>
      </c>
    </row>
    <row r="185" s="2" customFormat="1">
      <c r="A185" s="38"/>
      <c r="B185" s="39"/>
      <c r="C185" s="40"/>
      <c r="D185" s="248" t="s">
        <v>151</v>
      </c>
      <c r="E185" s="40"/>
      <c r="F185" s="249" t="s">
        <v>239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151</v>
      </c>
      <c r="AU185" s="17" t="s">
        <v>84</v>
      </c>
    </row>
    <row r="186" s="2" customFormat="1" ht="16.5" customHeight="1">
      <c r="A186" s="38"/>
      <c r="B186" s="39"/>
      <c r="C186" s="235" t="s">
        <v>241</v>
      </c>
      <c r="D186" s="235" t="s">
        <v>144</v>
      </c>
      <c r="E186" s="236" t="s">
        <v>242</v>
      </c>
      <c r="F186" s="237" t="s">
        <v>243</v>
      </c>
      <c r="G186" s="238" t="s">
        <v>147</v>
      </c>
      <c r="H186" s="239">
        <v>20.699999999999999</v>
      </c>
      <c r="I186" s="240"/>
      <c r="J186" s="241">
        <f>ROUND(I186*H186,2)</f>
        <v>0</v>
      </c>
      <c r="K186" s="237" t="s">
        <v>1</v>
      </c>
      <c r="L186" s="44"/>
      <c r="M186" s="242" t="s">
        <v>1</v>
      </c>
      <c r="N186" s="243" t="s">
        <v>39</v>
      </c>
      <c r="O186" s="91"/>
      <c r="P186" s="244">
        <f>O186*H186</f>
        <v>0</v>
      </c>
      <c r="Q186" s="244">
        <v>0.041744200000000002</v>
      </c>
      <c r="R186" s="244">
        <f>Q186*H186</f>
        <v>0.86410494000000004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149</v>
      </c>
      <c r="AT186" s="246" t="s">
        <v>144</v>
      </c>
      <c r="AU186" s="246" t="s">
        <v>84</v>
      </c>
      <c r="AY186" s="17" t="s">
        <v>142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82</v>
      </c>
      <c r="BK186" s="247">
        <f>ROUND(I186*H186,2)</f>
        <v>0</v>
      </c>
      <c r="BL186" s="17" t="s">
        <v>149</v>
      </c>
      <c r="BM186" s="246" t="s">
        <v>244</v>
      </c>
    </row>
    <row r="187" s="2" customFormat="1">
      <c r="A187" s="38"/>
      <c r="B187" s="39"/>
      <c r="C187" s="40"/>
      <c r="D187" s="248" t="s">
        <v>151</v>
      </c>
      <c r="E187" s="40"/>
      <c r="F187" s="249" t="s">
        <v>243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151</v>
      </c>
      <c r="AU187" s="17" t="s">
        <v>84</v>
      </c>
    </row>
    <row r="188" s="2" customFormat="1" ht="16.5" customHeight="1">
      <c r="A188" s="38"/>
      <c r="B188" s="39"/>
      <c r="C188" s="235" t="s">
        <v>245</v>
      </c>
      <c r="D188" s="235" t="s">
        <v>144</v>
      </c>
      <c r="E188" s="236" t="s">
        <v>246</v>
      </c>
      <c r="F188" s="237" t="s">
        <v>247</v>
      </c>
      <c r="G188" s="238" t="s">
        <v>147</v>
      </c>
      <c r="H188" s="239">
        <v>20.699999999999999</v>
      </c>
      <c r="I188" s="240"/>
      <c r="J188" s="241">
        <f>ROUND(I188*H188,2)</f>
        <v>0</v>
      </c>
      <c r="K188" s="237" t="s">
        <v>1</v>
      </c>
      <c r="L188" s="44"/>
      <c r="M188" s="242" t="s">
        <v>1</v>
      </c>
      <c r="N188" s="243" t="s">
        <v>39</v>
      </c>
      <c r="O188" s="91"/>
      <c r="P188" s="244">
        <f>O188*H188</f>
        <v>0</v>
      </c>
      <c r="Q188" s="244">
        <v>1.5E-05</v>
      </c>
      <c r="R188" s="244">
        <f>Q188*H188</f>
        <v>0.00031050000000000001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149</v>
      </c>
      <c r="AT188" s="246" t="s">
        <v>144</v>
      </c>
      <c r="AU188" s="246" t="s">
        <v>84</v>
      </c>
      <c r="AY188" s="17" t="s">
        <v>142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82</v>
      </c>
      <c r="BK188" s="247">
        <f>ROUND(I188*H188,2)</f>
        <v>0</v>
      </c>
      <c r="BL188" s="17" t="s">
        <v>149</v>
      </c>
      <c r="BM188" s="246" t="s">
        <v>248</v>
      </c>
    </row>
    <row r="189" s="2" customFormat="1">
      <c r="A189" s="38"/>
      <c r="B189" s="39"/>
      <c r="C189" s="40"/>
      <c r="D189" s="248" t="s">
        <v>151</v>
      </c>
      <c r="E189" s="40"/>
      <c r="F189" s="249" t="s">
        <v>247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151</v>
      </c>
      <c r="AU189" s="17" t="s">
        <v>84</v>
      </c>
    </row>
    <row r="190" s="2" customFormat="1" ht="16.5" customHeight="1">
      <c r="A190" s="38"/>
      <c r="B190" s="39"/>
      <c r="C190" s="235" t="s">
        <v>7</v>
      </c>
      <c r="D190" s="235" t="s">
        <v>144</v>
      </c>
      <c r="E190" s="236" t="s">
        <v>249</v>
      </c>
      <c r="F190" s="237" t="s">
        <v>250</v>
      </c>
      <c r="G190" s="238" t="s">
        <v>177</v>
      </c>
      <c r="H190" s="239">
        <v>0.752</v>
      </c>
      <c r="I190" s="240"/>
      <c r="J190" s="241">
        <f>ROUND(I190*H190,2)</f>
        <v>0</v>
      </c>
      <c r="K190" s="237" t="s">
        <v>1</v>
      </c>
      <c r="L190" s="44"/>
      <c r="M190" s="242" t="s">
        <v>1</v>
      </c>
      <c r="N190" s="243" t="s">
        <v>39</v>
      </c>
      <c r="O190" s="91"/>
      <c r="P190" s="244">
        <f>O190*H190</f>
        <v>0</v>
      </c>
      <c r="Q190" s="244">
        <v>1.04877</v>
      </c>
      <c r="R190" s="244">
        <f>Q190*H190</f>
        <v>0.78867503999999999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149</v>
      </c>
      <c r="AT190" s="246" t="s">
        <v>144</v>
      </c>
      <c r="AU190" s="246" t="s">
        <v>84</v>
      </c>
      <c r="AY190" s="17" t="s">
        <v>142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82</v>
      </c>
      <c r="BK190" s="247">
        <f>ROUND(I190*H190,2)</f>
        <v>0</v>
      </c>
      <c r="BL190" s="17" t="s">
        <v>149</v>
      </c>
      <c r="BM190" s="246" t="s">
        <v>251</v>
      </c>
    </row>
    <row r="191" s="2" customFormat="1">
      <c r="A191" s="38"/>
      <c r="B191" s="39"/>
      <c r="C191" s="40"/>
      <c r="D191" s="248" t="s">
        <v>151</v>
      </c>
      <c r="E191" s="40"/>
      <c r="F191" s="249" t="s">
        <v>250</v>
      </c>
      <c r="G191" s="40"/>
      <c r="H191" s="40"/>
      <c r="I191" s="144"/>
      <c r="J191" s="40"/>
      <c r="K191" s="40"/>
      <c r="L191" s="44"/>
      <c r="M191" s="250"/>
      <c r="N191" s="25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151</v>
      </c>
      <c r="AU191" s="17" t="s">
        <v>84</v>
      </c>
    </row>
    <row r="192" s="2" customFormat="1" ht="33" customHeight="1">
      <c r="A192" s="38"/>
      <c r="B192" s="39"/>
      <c r="C192" s="235" t="s">
        <v>252</v>
      </c>
      <c r="D192" s="235" t="s">
        <v>144</v>
      </c>
      <c r="E192" s="236" t="s">
        <v>253</v>
      </c>
      <c r="F192" s="237" t="s">
        <v>254</v>
      </c>
      <c r="G192" s="238" t="s">
        <v>158</v>
      </c>
      <c r="H192" s="239">
        <v>31.98</v>
      </c>
      <c r="I192" s="240"/>
      <c r="J192" s="241">
        <f>ROUND(I192*H192,2)</f>
        <v>0</v>
      </c>
      <c r="K192" s="237" t="s">
        <v>1</v>
      </c>
      <c r="L192" s="44"/>
      <c r="M192" s="242" t="s">
        <v>1</v>
      </c>
      <c r="N192" s="243" t="s">
        <v>39</v>
      </c>
      <c r="O192" s="91"/>
      <c r="P192" s="244">
        <f>O192*H192</f>
        <v>0</v>
      </c>
      <c r="Q192" s="244">
        <v>2.2912400000000002</v>
      </c>
      <c r="R192" s="244">
        <f>Q192*H192</f>
        <v>73.2738552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149</v>
      </c>
      <c r="AT192" s="246" t="s">
        <v>144</v>
      </c>
      <c r="AU192" s="246" t="s">
        <v>84</v>
      </c>
      <c r="AY192" s="17" t="s">
        <v>142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82</v>
      </c>
      <c r="BK192" s="247">
        <f>ROUND(I192*H192,2)</f>
        <v>0</v>
      </c>
      <c r="BL192" s="17" t="s">
        <v>149</v>
      </c>
      <c r="BM192" s="246" t="s">
        <v>255</v>
      </c>
    </row>
    <row r="193" s="2" customFormat="1">
      <c r="A193" s="38"/>
      <c r="B193" s="39"/>
      <c r="C193" s="40"/>
      <c r="D193" s="248" t="s">
        <v>151</v>
      </c>
      <c r="E193" s="40"/>
      <c r="F193" s="249" t="s">
        <v>254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151</v>
      </c>
      <c r="AU193" s="17" t="s">
        <v>84</v>
      </c>
    </row>
    <row r="194" s="13" customFormat="1">
      <c r="A194" s="13"/>
      <c r="B194" s="252"/>
      <c r="C194" s="253"/>
      <c r="D194" s="248" t="s">
        <v>160</v>
      </c>
      <c r="E194" s="254" t="s">
        <v>1</v>
      </c>
      <c r="F194" s="255" t="s">
        <v>256</v>
      </c>
      <c r="G194" s="253"/>
      <c r="H194" s="256">
        <v>31.98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160</v>
      </c>
      <c r="AU194" s="262" t="s">
        <v>84</v>
      </c>
      <c r="AV194" s="13" t="s">
        <v>84</v>
      </c>
      <c r="AW194" s="13" t="s">
        <v>31</v>
      </c>
      <c r="AX194" s="13" t="s">
        <v>82</v>
      </c>
      <c r="AY194" s="262" t="s">
        <v>142</v>
      </c>
    </row>
    <row r="195" s="2" customFormat="1" ht="21.75" customHeight="1">
      <c r="A195" s="38"/>
      <c r="B195" s="39"/>
      <c r="C195" s="235" t="s">
        <v>257</v>
      </c>
      <c r="D195" s="235" t="s">
        <v>144</v>
      </c>
      <c r="E195" s="236" t="s">
        <v>258</v>
      </c>
      <c r="F195" s="237" t="s">
        <v>259</v>
      </c>
      <c r="G195" s="238" t="s">
        <v>177</v>
      </c>
      <c r="H195" s="239">
        <v>0.63600000000000001</v>
      </c>
      <c r="I195" s="240"/>
      <c r="J195" s="241">
        <f>ROUND(I195*H195,2)</f>
        <v>0</v>
      </c>
      <c r="K195" s="237" t="s">
        <v>148</v>
      </c>
      <c r="L195" s="44"/>
      <c r="M195" s="242" t="s">
        <v>1</v>
      </c>
      <c r="N195" s="243" t="s">
        <v>39</v>
      </c>
      <c r="O195" s="91"/>
      <c r="P195" s="244">
        <f>O195*H195</f>
        <v>0</v>
      </c>
      <c r="Q195" s="244">
        <v>1.0538799999999999</v>
      </c>
      <c r="R195" s="244">
        <f>Q195*H195</f>
        <v>0.67026767999999992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149</v>
      </c>
      <c r="AT195" s="246" t="s">
        <v>144</v>
      </c>
      <c r="AU195" s="246" t="s">
        <v>84</v>
      </c>
      <c r="AY195" s="17" t="s">
        <v>142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82</v>
      </c>
      <c r="BK195" s="247">
        <f>ROUND(I195*H195,2)</f>
        <v>0</v>
      </c>
      <c r="BL195" s="17" t="s">
        <v>149</v>
      </c>
      <c r="BM195" s="246" t="s">
        <v>260</v>
      </c>
    </row>
    <row r="196" s="2" customFormat="1">
      <c r="A196" s="38"/>
      <c r="B196" s="39"/>
      <c r="C196" s="40"/>
      <c r="D196" s="248" t="s">
        <v>151</v>
      </c>
      <c r="E196" s="40"/>
      <c r="F196" s="249" t="s">
        <v>259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151</v>
      </c>
      <c r="AU196" s="17" t="s">
        <v>84</v>
      </c>
    </row>
    <row r="197" s="2" customFormat="1">
      <c r="A197" s="38"/>
      <c r="B197" s="39"/>
      <c r="C197" s="40"/>
      <c r="D197" s="248" t="s">
        <v>202</v>
      </c>
      <c r="E197" s="40"/>
      <c r="F197" s="274" t="s">
        <v>261</v>
      </c>
      <c r="G197" s="40"/>
      <c r="H197" s="40"/>
      <c r="I197" s="144"/>
      <c r="J197" s="40"/>
      <c r="K197" s="40"/>
      <c r="L197" s="44"/>
      <c r="M197" s="250"/>
      <c r="N197" s="25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202</v>
      </c>
      <c r="AU197" s="17" t="s">
        <v>84</v>
      </c>
    </row>
    <row r="198" s="2" customFormat="1" ht="21.75" customHeight="1">
      <c r="A198" s="38"/>
      <c r="B198" s="39"/>
      <c r="C198" s="235" t="s">
        <v>262</v>
      </c>
      <c r="D198" s="235" t="s">
        <v>144</v>
      </c>
      <c r="E198" s="236" t="s">
        <v>263</v>
      </c>
      <c r="F198" s="237" t="s">
        <v>264</v>
      </c>
      <c r="G198" s="238" t="s">
        <v>188</v>
      </c>
      <c r="H198" s="239">
        <v>32.899999999999999</v>
      </c>
      <c r="I198" s="240"/>
      <c r="J198" s="241">
        <f>ROUND(I198*H198,2)</f>
        <v>0</v>
      </c>
      <c r="K198" s="237" t="s">
        <v>1</v>
      </c>
      <c r="L198" s="44"/>
      <c r="M198" s="242" t="s">
        <v>1</v>
      </c>
      <c r="N198" s="243" t="s">
        <v>39</v>
      </c>
      <c r="O198" s="91"/>
      <c r="P198" s="244">
        <f>O198*H198</f>
        <v>0</v>
      </c>
      <c r="Q198" s="244">
        <v>9.0000000000000006E-05</v>
      </c>
      <c r="R198" s="244">
        <f>Q198*H198</f>
        <v>0.0029610000000000001</v>
      </c>
      <c r="S198" s="244">
        <v>0.0030000000000000001</v>
      </c>
      <c r="T198" s="245">
        <f>S198*H198</f>
        <v>0.098699999999999996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149</v>
      </c>
      <c r="AT198" s="246" t="s">
        <v>144</v>
      </c>
      <c r="AU198" s="246" t="s">
        <v>84</v>
      </c>
      <c r="AY198" s="17" t="s">
        <v>142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82</v>
      </c>
      <c r="BK198" s="247">
        <f>ROUND(I198*H198,2)</f>
        <v>0</v>
      </c>
      <c r="BL198" s="17" t="s">
        <v>149</v>
      </c>
      <c r="BM198" s="246" t="s">
        <v>265</v>
      </c>
    </row>
    <row r="199" s="2" customFormat="1">
      <c r="A199" s="38"/>
      <c r="B199" s="39"/>
      <c r="C199" s="40"/>
      <c r="D199" s="248" t="s">
        <v>151</v>
      </c>
      <c r="E199" s="40"/>
      <c r="F199" s="249" t="s">
        <v>264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151</v>
      </c>
      <c r="AU199" s="17" t="s">
        <v>84</v>
      </c>
    </row>
    <row r="200" s="2" customFormat="1">
      <c r="A200" s="38"/>
      <c r="B200" s="39"/>
      <c r="C200" s="40"/>
      <c r="D200" s="248" t="s">
        <v>202</v>
      </c>
      <c r="E200" s="40"/>
      <c r="F200" s="274" t="s">
        <v>266</v>
      </c>
      <c r="G200" s="40"/>
      <c r="H200" s="40"/>
      <c r="I200" s="144"/>
      <c r="J200" s="40"/>
      <c r="K200" s="40"/>
      <c r="L200" s="44"/>
      <c r="M200" s="250"/>
      <c r="N200" s="25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202</v>
      </c>
      <c r="AU200" s="17" t="s">
        <v>84</v>
      </c>
    </row>
    <row r="201" s="12" customFormat="1" ht="22.8" customHeight="1">
      <c r="A201" s="12"/>
      <c r="B201" s="219"/>
      <c r="C201" s="220"/>
      <c r="D201" s="221" t="s">
        <v>73</v>
      </c>
      <c r="E201" s="233" t="s">
        <v>149</v>
      </c>
      <c r="F201" s="233" t="s">
        <v>267</v>
      </c>
      <c r="G201" s="220"/>
      <c r="H201" s="220"/>
      <c r="I201" s="223"/>
      <c r="J201" s="234">
        <f>BK201</f>
        <v>0</v>
      </c>
      <c r="K201" s="220"/>
      <c r="L201" s="225"/>
      <c r="M201" s="226"/>
      <c r="N201" s="227"/>
      <c r="O201" s="227"/>
      <c r="P201" s="228">
        <f>SUM(P202:P229)</f>
        <v>0</v>
      </c>
      <c r="Q201" s="227"/>
      <c r="R201" s="228">
        <f>SUM(R202:R229)</f>
        <v>298.23990493999997</v>
      </c>
      <c r="S201" s="227"/>
      <c r="T201" s="229">
        <f>SUM(T202:T229)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0" t="s">
        <v>82</v>
      </c>
      <c r="AT201" s="231" t="s">
        <v>73</v>
      </c>
      <c r="AU201" s="231" t="s">
        <v>82</v>
      </c>
      <c r="AY201" s="230" t="s">
        <v>142</v>
      </c>
      <c r="BK201" s="232">
        <f>SUM(BK202:BK229)</f>
        <v>0</v>
      </c>
    </row>
    <row r="202" s="2" customFormat="1" ht="16.5" customHeight="1">
      <c r="A202" s="38"/>
      <c r="B202" s="39"/>
      <c r="C202" s="235" t="s">
        <v>268</v>
      </c>
      <c r="D202" s="235" t="s">
        <v>144</v>
      </c>
      <c r="E202" s="236" t="s">
        <v>269</v>
      </c>
      <c r="F202" s="237" t="s">
        <v>270</v>
      </c>
      <c r="G202" s="238" t="s">
        <v>158</v>
      </c>
      <c r="H202" s="239">
        <v>3.6829999999999998</v>
      </c>
      <c r="I202" s="240"/>
      <c r="J202" s="241">
        <f>ROUND(I202*H202,2)</f>
        <v>0</v>
      </c>
      <c r="K202" s="237" t="s">
        <v>1</v>
      </c>
      <c r="L202" s="44"/>
      <c r="M202" s="242" t="s">
        <v>1</v>
      </c>
      <c r="N202" s="243" t="s">
        <v>39</v>
      </c>
      <c r="O202" s="91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149</v>
      </c>
      <c r="AT202" s="246" t="s">
        <v>144</v>
      </c>
      <c r="AU202" s="246" t="s">
        <v>84</v>
      </c>
      <c r="AY202" s="17" t="s">
        <v>142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82</v>
      </c>
      <c r="BK202" s="247">
        <f>ROUND(I202*H202,2)</f>
        <v>0</v>
      </c>
      <c r="BL202" s="17" t="s">
        <v>149</v>
      </c>
      <c r="BM202" s="246" t="s">
        <v>271</v>
      </c>
    </row>
    <row r="203" s="2" customFormat="1">
      <c r="A203" s="38"/>
      <c r="B203" s="39"/>
      <c r="C203" s="40"/>
      <c r="D203" s="248" t="s">
        <v>151</v>
      </c>
      <c r="E203" s="40"/>
      <c r="F203" s="249" t="s">
        <v>270</v>
      </c>
      <c r="G203" s="40"/>
      <c r="H203" s="40"/>
      <c r="I203" s="144"/>
      <c r="J203" s="40"/>
      <c r="K203" s="40"/>
      <c r="L203" s="44"/>
      <c r="M203" s="250"/>
      <c r="N203" s="251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151</v>
      </c>
      <c r="AU203" s="17" t="s">
        <v>84</v>
      </c>
    </row>
    <row r="204" s="2" customFormat="1">
      <c r="A204" s="38"/>
      <c r="B204" s="39"/>
      <c r="C204" s="40"/>
      <c r="D204" s="248" t="s">
        <v>202</v>
      </c>
      <c r="E204" s="40"/>
      <c r="F204" s="274" t="s">
        <v>272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202</v>
      </c>
      <c r="AU204" s="17" t="s">
        <v>84</v>
      </c>
    </row>
    <row r="205" s="13" customFormat="1">
      <c r="A205" s="13"/>
      <c r="B205" s="252"/>
      <c r="C205" s="253"/>
      <c r="D205" s="248" t="s">
        <v>160</v>
      </c>
      <c r="E205" s="254" t="s">
        <v>1</v>
      </c>
      <c r="F205" s="255" t="s">
        <v>273</v>
      </c>
      <c r="G205" s="253"/>
      <c r="H205" s="256">
        <v>3.6829999999999998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160</v>
      </c>
      <c r="AU205" s="262" t="s">
        <v>84</v>
      </c>
      <c r="AV205" s="13" t="s">
        <v>84</v>
      </c>
      <c r="AW205" s="13" t="s">
        <v>31</v>
      </c>
      <c r="AX205" s="13" t="s">
        <v>82</v>
      </c>
      <c r="AY205" s="262" t="s">
        <v>142</v>
      </c>
    </row>
    <row r="206" s="2" customFormat="1" ht="21.75" customHeight="1">
      <c r="A206" s="38"/>
      <c r="B206" s="39"/>
      <c r="C206" s="235" t="s">
        <v>274</v>
      </c>
      <c r="D206" s="235" t="s">
        <v>144</v>
      </c>
      <c r="E206" s="236" t="s">
        <v>275</v>
      </c>
      <c r="F206" s="237" t="s">
        <v>276</v>
      </c>
      <c r="G206" s="238" t="s">
        <v>147</v>
      </c>
      <c r="H206" s="239">
        <v>1.49</v>
      </c>
      <c r="I206" s="240"/>
      <c r="J206" s="241">
        <f>ROUND(I206*H206,2)</f>
        <v>0</v>
      </c>
      <c r="K206" s="237" t="s">
        <v>1</v>
      </c>
      <c r="L206" s="44"/>
      <c r="M206" s="242" t="s">
        <v>1</v>
      </c>
      <c r="N206" s="243" t="s">
        <v>39</v>
      </c>
      <c r="O206" s="91"/>
      <c r="P206" s="244">
        <f>O206*H206</f>
        <v>0</v>
      </c>
      <c r="Q206" s="244">
        <v>0.02102</v>
      </c>
      <c r="R206" s="244">
        <f>Q206*H206</f>
        <v>0.031319800000000002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149</v>
      </c>
      <c r="AT206" s="246" t="s">
        <v>144</v>
      </c>
      <c r="AU206" s="246" t="s">
        <v>84</v>
      </c>
      <c r="AY206" s="17" t="s">
        <v>142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82</v>
      </c>
      <c r="BK206" s="247">
        <f>ROUND(I206*H206,2)</f>
        <v>0</v>
      </c>
      <c r="BL206" s="17" t="s">
        <v>149</v>
      </c>
      <c r="BM206" s="246" t="s">
        <v>277</v>
      </c>
    </row>
    <row r="207" s="2" customFormat="1">
      <c r="A207" s="38"/>
      <c r="B207" s="39"/>
      <c r="C207" s="40"/>
      <c r="D207" s="248" t="s">
        <v>151</v>
      </c>
      <c r="E207" s="40"/>
      <c r="F207" s="249" t="s">
        <v>276</v>
      </c>
      <c r="G207" s="40"/>
      <c r="H207" s="40"/>
      <c r="I207" s="144"/>
      <c r="J207" s="40"/>
      <c r="K207" s="40"/>
      <c r="L207" s="44"/>
      <c r="M207" s="250"/>
      <c r="N207" s="25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151</v>
      </c>
      <c r="AU207" s="17" t="s">
        <v>84</v>
      </c>
    </row>
    <row r="208" s="2" customFormat="1">
      <c r="A208" s="38"/>
      <c r="B208" s="39"/>
      <c r="C208" s="40"/>
      <c r="D208" s="248" t="s">
        <v>202</v>
      </c>
      <c r="E208" s="40"/>
      <c r="F208" s="274" t="s">
        <v>278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202</v>
      </c>
      <c r="AU208" s="17" t="s">
        <v>84</v>
      </c>
    </row>
    <row r="209" s="13" customFormat="1">
      <c r="A209" s="13"/>
      <c r="B209" s="252"/>
      <c r="C209" s="253"/>
      <c r="D209" s="248" t="s">
        <v>160</v>
      </c>
      <c r="E209" s="254" t="s">
        <v>1</v>
      </c>
      <c r="F209" s="255" t="s">
        <v>279</v>
      </c>
      <c r="G209" s="253"/>
      <c r="H209" s="256">
        <v>1.49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2" t="s">
        <v>160</v>
      </c>
      <c r="AU209" s="262" t="s">
        <v>84</v>
      </c>
      <c r="AV209" s="13" t="s">
        <v>84</v>
      </c>
      <c r="AW209" s="13" t="s">
        <v>31</v>
      </c>
      <c r="AX209" s="13" t="s">
        <v>82</v>
      </c>
      <c r="AY209" s="262" t="s">
        <v>142</v>
      </c>
    </row>
    <row r="210" s="2" customFormat="1" ht="21.75" customHeight="1">
      <c r="A210" s="38"/>
      <c r="B210" s="39"/>
      <c r="C210" s="235" t="s">
        <v>280</v>
      </c>
      <c r="D210" s="235" t="s">
        <v>144</v>
      </c>
      <c r="E210" s="236" t="s">
        <v>281</v>
      </c>
      <c r="F210" s="237" t="s">
        <v>282</v>
      </c>
      <c r="G210" s="238" t="s">
        <v>147</v>
      </c>
      <c r="H210" s="239">
        <v>0.745</v>
      </c>
      <c r="I210" s="240"/>
      <c r="J210" s="241">
        <f>ROUND(I210*H210,2)</f>
        <v>0</v>
      </c>
      <c r="K210" s="237" t="s">
        <v>1</v>
      </c>
      <c r="L210" s="44"/>
      <c r="M210" s="242" t="s">
        <v>1</v>
      </c>
      <c r="N210" s="243" t="s">
        <v>39</v>
      </c>
      <c r="O210" s="91"/>
      <c r="P210" s="244">
        <f>O210*H210</f>
        <v>0</v>
      </c>
      <c r="Q210" s="244">
        <v>0.02102</v>
      </c>
      <c r="R210" s="244">
        <f>Q210*H210</f>
        <v>0.015659900000000001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149</v>
      </c>
      <c r="AT210" s="246" t="s">
        <v>144</v>
      </c>
      <c r="AU210" s="246" t="s">
        <v>84</v>
      </c>
      <c r="AY210" s="17" t="s">
        <v>142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82</v>
      </c>
      <c r="BK210" s="247">
        <f>ROUND(I210*H210,2)</f>
        <v>0</v>
      </c>
      <c r="BL210" s="17" t="s">
        <v>149</v>
      </c>
      <c r="BM210" s="246" t="s">
        <v>283</v>
      </c>
    </row>
    <row r="211" s="2" customFormat="1">
      <c r="A211" s="38"/>
      <c r="B211" s="39"/>
      <c r="C211" s="40"/>
      <c r="D211" s="248" t="s">
        <v>151</v>
      </c>
      <c r="E211" s="40"/>
      <c r="F211" s="249" t="s">
        <v>282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151</v>
      </c>
      <c r="AU211" s="17" t="s">
        <v>84</v>
      </c>
    </row>
    <row r="212" s="13" customFormat="1">
      <c r="A212" s="13"/>
      <c r="B212" s="252"/>
      <c r="C212" s="253"/>
      <c r="D212" s="248" t="s">
        <v>160</v>
      </c>
      <c r="E212" s="254" t="s">
        <v>1</v>
      </c>
      <c r="F212" s="255" t="s">
        <v>284</v>
      </c>
      <c r="G212" s="253"/>
      <c r="H212" s="256">
        <v>0.745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160</v>
      </c>
      <c r="AU212" s="262" t="s">
        <v>84</v>
      </c>
      <c r="AV212" s="13" t="s">
        <v>84</v>
      </c>
      <c r="AW212" s="13" t="s">
        <v>31</v>
      </c>
      <c r="AX212" s="13" t="s">
        <v>82</v>
      </c>
      <c r="AY212" s="262" t="s">
        <v>142</v>
      </c>
    </row>
    <row r="213" s="2" customFormat="1" ht="21.75" customHeight="1">
      <c r="A213" s="38"/>
      <c r="B213" s="39"/>
      <c r="C213" s="235" t="s">
        <v>285</v>
      </c>
      <c r="D213" s="235" t="s">
        <v>144</v>
      </c>
      <c r="E213" s="236" t="s">
        <v>286</v>
      </c>
      <c r="F213" s="237" t="s">
        <v>287</v>
      </c>
      <c r="G213" s="238" t="s">
        <v>147</v>
      </c>
      <c r="H213" s="239">
        <v>1.484</v>
      </c>
      <c r="I213" s="240"/>
      <c r="J213" s="241">
        <f>ROUND(I213*H213,2)</f>
        <v>0</v>
      </c>
      <c r="K213" s="237" t="s">
        <v>148</v>
      </c>
      <c r="L213" s="44"/>
      <c r="M213" s="242" t="s">
        <v>1</v>
      </c>
      <c r="N213" s="243" t="s">
        <v>39</v>
      </c>
      <c r="O213" s="91"/>
      <c r="P213" s="244">
        <f>O213*H213</f>
        <v>0</v>
      </c>
      <c r="Q213" s="244">
        <v>0.02266</v>
      </c>
      <c r="R213" s="244">
        <f>Q213*H213</f>
        <v>0.033627440000000001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149</v>
      </c>
      <c r="AT213" s="246" t="s">
        <v>144</v>
      </c>
      <c r="AU213" s="246" t="s">
        <v>84</v>
      </c>
      <c r="AY213" s="17" t="s">
        <v>142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82</v>
      </c>
      <c r="BK213" s="247">
        <f>ROUND(I213*H213,2)</f>
        <v>0</v>
      </c>
      <c r="BL213" s="17" t="s">
        <v>149</v>
      </c>
      <c r="BM213" s="246" t="s">
        <v>288</v>
      </c>
    </row>
    <row r="214" s="2" customFormat="1">
      <c r="A214" s="38"/>
      <c r="B214" s="39"/>
      <c r="C214" s="40"/>
      <c r="D214" s="248" t="s">
        <v>151</v>
      </c>
      <c r="E214" s="40"/>
      <c r="F214" s="249" t="s">
        <v>287</v>
      </c>
      <c r="G214" s="40"/>
      <c r="H214" s="40"/>
      <c r="I214" s="144"/>
      <c r="J214" s="40"/>
      <c r="K214" s="40"/>
      <c r="L214" s="44"/>
      <c r="M214" s="250"/>
      <c r="N214" s="25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151</v>
      </c>
      <c r="AU214" s="17" t="s">
        <v>84</v>
      </c>
    </row>
    <row r="215" s="2" customFormat="1">
      <c r="A215" s="38"/>
      <c r="B215" s="39"/>
      <c r="C215" s="40"/>
      <c r="D215" s="248" t="s">
        <v>202</v>
      </c>
      <c r="E215" s="40"/>
      <c r="F215" s="274" t="s">
        <v>289</v>
      </c>
      <c r="G215" s="40"/>
      <c r="H215" s="40"/>
      <c r="I215" s="144"/>
      <c r="J215" s="40"/>
      <c r="K215" s="40"/>
      <c r="L215" s="44"/>
      <c r="M215" s="250"/>
      <c r="N215" s="25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202</v>
      </c>
      <c r="AU215" s="17" t="s">
        <v>84</v>
      </c>
    </row>
    <row r="216" s="13" customFormat="1">
      <c r="A216" s="13"/>
      <c r="B216" s="252"/>
      <c r="C216" s="253"/>
      <c r="D216" s="248" t="s">
        <v>160</v>
      </c>
      <c r="E216" s="254" t="s">
        <v>1</v>
      </c>
      <c r="F216" s="255" t="s">
        <v>290</v>
      </c>
      <c r="G216" s="253"/>
      <c r="H216" s="256">
        <v>1.484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2" t="s">
        <v>160</v>
      </c>
      <c r="AU216" s="262" t="s">
        <v>84</v>
      </c>
      <c r="AV216" s="13" t="s">
        <v>84</v>
      </c>
      <c r="AW216" s="13" t="s">
        <v>31</v>
      </c>
      <c r="AX216" s="13" t="s">
        <v>82</v>
      </c>
      <c r="AY216" s="262" t="s">
        <v>142</v>
      </c>
    </row>
    <row r="217" s="2" customFormat="1" ht="21.75" customHeight="1">
      <c r="A217" s="38"/>
      <c r="B217" s="39"/>
      <c r="C217" s="235" t="s">
        <v>291</v>
      </c>
      <c r="D217" s="235" t="s">
        <v>144</v>
      </c>
      <c r="E217" s="236" t="s">
        <v>292</v>
      </c>
      <c r="F217" s="237" t="s">
        <v>293</v>
      </c>
      <c r="G217" s="238" t="s">
        <v>158</v>
      </c>
      <c r="H217" s="239">
        <v>18.809999999999999</v>
      </c>
      <c r="I217" s="240"/>
      <c r="J217" s="241">
        <f>ROUND(I217*H217,2)</f>
        <v>0</v>
      </c>
      <c r="K217" s="237" t="s">
        <v>148</v>
      </c>
      <c r="L217" s="44"/>
      <c r="M217" s="242" t="s">
        <v>1</v>
      </c>
      <c r="N217" s="243" t="s">
        <v>39</v>
      </c>
      <c r="O217" s="91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149</v>
      </c>
      <c r="AT217" s="246" t="s">
        <v>144</v>
      </c>
      <c r="AU217" s="246" t="s">
        <v>84</v>
      </c>
      <c r="AY217" s="17" t="s">
        <v>142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82</v>
      </c>
      <c r="BK217" s="247">
        <f>ROUND(I217*H217,2)</f>
        <v>0</v>
      </c>
      <c r="BL217" s="17" t="s">
        <v>149</v>
      </c>
      <c r="BM217" s="246" t="s">
        <v>294</v>
      </c>
    </row>
    <row r="218" s="2" customFormat="1">
      <c r="A218" s="38"/>
      <c r="B218" s="39"/>
      <c r="C218" s="40"/>
      <c r="D218" s="248" t="s">
        <v>151</v>
      </c>
      <c r="E218" s="40"/>
      <c r="F218" s="249" t="s">
        <v>293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151</v>
      </c>
      <c r="AU218" s="17" t="s">
        <v>84</v>
      </c>
    </row>
    <row r="219" s="2" customFormat="1">
      <c r="A219" s="38"/>
      <c r="B219" s="39"/>
      <c r="C219" s="40"/>
      <c r="D219" s="248" t="s">
        <v>202</v>
      </c>
      <c r="E219" s="40"/>
      <c r="F219" s="274" t="s">
        <v>295</v>
      </c>
      <c r="G219" s="40"/>
      <c r="H219" s="40"/>
      <c r="I219" s="144"/>
      <c r="J219" s="40"/>
      <c r="K219" s="40"/>
      <c r="L219" s="44"/>
      <c r="M219" s="250"/>
      <c r="N219" s="25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202</v>
      </c>
      <c r="AU219" s="17" t="s">
        <v>84</v>
      </c>
    </row>
    <row r="220" s="13" customFormat="1">
      <c r="A220" s="13"/>
      <c r="B220" s="252"/>
      <c r="C220" s="253"/>
      <c r="D220" s="248" t="s">
        <v>160</v>
      </c>
      <c r="E220" s="254" t="s">
        <v>1</v>
      </c>
      <c r="F220" s="255" t="s">
        <v>296</v>
      </c>
      <c r="G220" s="253"/>
      <c r="H220" s="256">
        <v>18.809999999999999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2" t="s">
        <v>160</v>
      </c>
      <c r="AU220" s="262" t="s">
        <v>84</v>
      </c>
      <c r="AV220" s="13" t="s">
        <v>84</v>
      </c>
      <c r="AW220" s="13" t="s">
        <v>31</v>
      </c>
      <c r="AX220" s="13" t="s">
        <v>82</v>
      </c>
      <c r="AY220" s="262" t="s">
        <v>142</v>
      </c>
    </row>
    <row r="221" s="2" customFormat="1" ht="21.75" customHeight="1">
      <c r="A221" s="38"/>
      <c r="B221" s="39"/>
      <c r="C221" s="235" t="s">
        <v>297</v>
      </c>
      <c r="D221" s="235" t="s">
        <v>144</v>
      </c>
      <c r="E221" s="236" t="s">
        <v>298</v>
      </c>
      <c r="F221" s="237" t="s">
        <v>299</v>
      </c>
      <c r="G221" s="238" t="s">
        <v>158</v>
      </c>
      <c r="H221" s="239">
        <v>108</v>
      </c>
      <c r="I221" s="240"/>
      <c r="J221" s="241">
        <f>ROUND(I221*H221,2)</f>
        <v>0</v>
      </c>
      <c r="K221" s="237" t="s">
        <v>148</v>
      </c>
      <c r="L221" s="44"/>
      <c r="M221" s="242" t="s">
        <v>1</v>
      </c>
      <c r="N221" s="243" t="s">
        <v>39</v>
      </c>
      <c r="O221" s="91"/>
      <c r="P221" s="244">
        <f>O221*H221</f>
        <v>0</v>
      </c>
      <c r="Q221" s="244">
        <v>2.4500000000000002</v>
      </c>
      <c r="R221" s="244">
        <f>Q221*H221</f>
        <v>264.60000000000002</v>
      </c>
      <c r="S221" s="244">
        <v>0</v>
      </c>
      <c r="T221" s="24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149</v>
      </c>
      <c r="AT221" s="246" t="s">
        <v>144</v>
      </c>
      <c r="AU221" s="246" t="s">
        <v>84</v>
      </c>
      <c r="AY221" s="17" t="s">
        <v>142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82</v>
      </c>
      <c r="BK221" s="247">
        <f>ROUND(I221*H221,2)</f>
        <v>0</v>
      </c>
      <c r="BL221" s="17" t="s">
        <v>149</v>
      </c>
      <c r="BM221" s="246" t="s">
        <v>300</v>
      </c>
    </row>
    <row r="222" s="2" customFormat="1">
      <c r="A222" s="38"/>
      <c r="B222" s="39"/>
      <c r="C222" s="40"/>
      <c r="D222" s="248" t="s">
        <v>151</v>
      </c>
      <c r="E222" s="40"/>
      <c r="F222" s="249" t="s">
        <v>299</v>
      </c>
      <c r="G222" s="40"/>
      <c r="H222" s="40"/>
      <c r="I222" s="144"/>
      <c r="J222" s="40"/>
      <c r="K222" s="40"/>
      <c r="L222" s="44"/>
      <c r="M222" s="250"/>
      <c r="N222" s="25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151</v>
      </c>
      <c r="AU222" s="17" t="s">
        <v>84</v>
      </c>
    </row>
    <row r="223" s="2" customFormat="1">
      <c r="A223" s="38"/>
      <c r="B223" s="39"/>
      <c r="C223" s="40"/>
      <c r="D223" s="248" t="s">
        <v>202</v>
      </c>
      <c r="E223" s="40"/>
      <c r="F223" s="274" t="s">
        <v>301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202</v>
      </c>
      <c r="AU223" s="17" t="s">
        <v>84</v>
      </c>
    </row>
    <row r="224" s="2" customFormat="1" ht="21.75" customHeight="1">
      <c r="A224" s="38"/>
      <c r="B224" s="39"/>
      <c r="C224" s="235" t="s">
        <v>302</v>
      </c>
      <c r="D224" s="235" t="s">
        <v>144</v>
      </c>
      <c r="E224" s="236" t="s">
        <v>303</v>
      </c>
      <c r="F224" s="237" t="s">
        <v>304</v>
      </c>
      <c r="G224" s="238" t="s">
        <v>147</v>
      </c>
      <c r="H224" s="239">
        <v>25.5</v>
      </c>
      <c r="I224" s="240"/>
      <c r="J224" s="241">
        <f>ROUND(I224*H224,2)</f>
        <v>0</v>
      </c>
      <c r="K224" s="237" t="s">
        <v>148</v>
      </c>
      <c r="L224" s="44"/>
      <c r="M224" s="242" t="s">
        <v>1</v>
      </c>
      <c r="N224" s="243" t="s">
        <v>39</v>
      </c>
      <c r="O224" s="91"/>
      <c r="P224" s="244">
        <f>O224*H224</f>
        <v>0</v>
      </c>
      <c r="Q224" s="244">
        <v>0.86758999999999997</v>
      </c>
      <c r="R224" s="244">
        <f>Q224*H224</f>
        <v>22.123545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149</v>
      </c>
      <c r="AT224" s="246" t="s">
        <v>144</v>
      </c>
      <c r="AU224" s="246" t="s">
        <v>84</v>
      </c>
      <c r="AY224" s="17" t="s">
        <v>142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82</v>
      </c>
      <c r="BK224" s="247">
        <f>ROUND(I224*H224,2)</f>
        <v>0</v>
      </c>
      <c r="BL224" s="17" t="s">
        <v>149</v>
      </c>
      <c r="BM224" s="246" t="s">
        <v>305</v>
      </c>
    </row>
    <row r="225" s="2" customFormat="1">
      <c r="A225" s="38"/>
      <c r="B225" s="39"/>
      <c r="C225" s="40"/>
      <c r="D225" s="248" t="s">
        <v>151</v>
      </c>
      <c r="E225" s="40"/>
      <c r="F225" s="249" t="s">
        <v>304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151</v>
      </c>
      <c r="AU225" s="17" t="s">
        <v>84</v>
      </c>
    </row>
    <row r="226" s="2" customFormat="1" ht="21.75" customHeight="1">
      <c r="A226" s="38"/>
      <c r="B226" s="39"/>
      <c r="C226" s="235" t="s">
        <v>306</v>
      </c>
      <c r="D226" s="235" t="s">
        <v>144</v>
      </c>
      <c r="E226" s="236" t="s">
        <v>307</v>
      </c>
      <c r="F226" s="237" t="s">
        <v>308</v>
      </c>
      <c r="G226" s="238" t="s">
        <v>147</v>
      </c>
      <c r="H226" s="239">
        <v>8.8800000000000008</v>
      </c>
      <c r="I226" s="240"/>
      <c r="J226" s="241">
        <f>ROUND(I226*H226,2)</f>
        <v>0</v>
      </c>
      <c r="K226" s="237" t="s">
        <v>148</v>
      </c>
      <c r="L226" s="44"/>
      <c r="M226" s="242" t="s">
        <v>1</v>
      </c>
      <c r="N226" s="243" t="s">
        <v>39</v>
      </c>
      <c r="O226" s="91"/>
      <c r="P226" s="244">
        <f>O226*H226</f>
        <v>0</v>
      </c>
      <c r="Q226" s="244">
        <v>1.2878099999999999</v>
      </c>
      <c r="R226" s="244">
        <f>Q226*H226</f>
        <v>11.4357528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149</v>
      </c>
      <c r="AT226" s="246" t="s">
        <v>144</v>
      </c>
      <c r="AU226" s="246" t="s">
        <v>84</v>
      </c>
      <c r="AY226" s="17" t="s">
        <v>142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82</v>
      </c>
      <c r="BK226" s="247">
        <f>ROUND(I226*H226,2)</f>
        <v>0</v>
      </c>
      <c r="BL226" s="17" t="s">
        <v>149</v>
      </c>
      <c r="BM226" s="246" t="s">
        <v>309</v>
      </c>
    </row>
    <row r="227" s="2" customFormat="1">
      <c r="A227" s="38"/>
      <c r="B227" s="39"/>
      <c r="C227" s="40"/>
      <c r="D227" s="248" t="s">
        <v>151</v>
      </c>
      <c r="E227" s="40"/>
      <c r="F227" s="249" t="s">
        <v>308</v>
      </c>
      <c r="G227" s="40"/>
      <c r="H227" s="40"/>
      <c r="I227" s="144"/>
      <c r="J227" s="40"/>
      <c r="K227" s="40"/>
      <c r="L227" s="44"/>
      <c r="M227" s="250"/>
      <c r="N227" s="25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151</v>
      </c>
      <c r="AU227" s="17" t="s">
        <v>84</v>
      </c>
    </row>
    <row r="228" s="2" customFormat="1">
      <c r="A228" s="38"/>
      <c r="B228" s="39"/>
      <c r="C228" s="40"/>
      <c r="D228" s="248" t="s">
        <v>202</v>
      </c>
      <c r="E228" s="40"/>
      <c r="F228" s="274" t="s">
        <v>310</v>
      </c>
      <c r="G228" s="40"/>
      <c r="H228" s="40"/>
      <c r="I228" s="144"/>
      <c r="J228" s="40"/>
      <c r="K228" s="40"/>
      <c r="L228" s="44"/>
      <c r="M228" s="250"/>
      <c r="N228" s="25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202</v>
      </c>
      <c r="AU228" s="17" t="s">
        <v>84</v>
      </c>
    </row>
    <row r="229" s="13" customFormat="1">
      <c r="A229" s="13"/>
      <c r="B229" s="252"/>
      <c r="C229" s="253"/>
      <c r="D229" s="248" t="s">
        <v>160</v>
      </c>
      <c r="E229" s="254" t="s">
        <v>1</v>
      </c>
      <c r="F229" s="255" t="s">
        <v>311</v>
      </c>
      <c r="G229" s="253"/>
      <c r="H229" s="256">
        <v>8.8800000000000008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2" t="s">
        <v>160</v>
      </c>
      <c r="AU229" s="262" t="s">
        <v>84</v>
      </c>
      <c r="AV229" s="13" t="s">
        <v>84</v>
      </c>
      <c r="AW229" s="13" t="s">
        <v>31</v>
      </c>
      <c r="AX229" s="13" t="s">
        <v>82</v>
      </c>
      <c r="AY229" s="262" t="s">
        <v>142</v>
      </c>
    </row>
    <row r="230" s="12" customFormat="1" ht="22.8" customHeight="1">
      <c r="A230" s="12"/>
      <c r="B230" s="219"/>
      <c r="C230" s="220"/>
      <c r="D230" s="221" t="s">
        <v>73</v>
      </c>
      <c r="E230" s="233" t="s">
        <v>174</v>
      </c>
      <c r="F230" s="233" t="s">
        <v>312</v>
      </c>
      <c r="G230" s="220"/>
      <c r="H230" s="220"/>
      <c r="I230" s="223"/>
      <c r="J230" s="234">
        <f>BK230</f>
        <v>0</v>
      </c>
      <c r="K230" s="220"/>
      <c r="L230" s="225"/>
      <c r="M230" s="226"/>
      <c r="N230" s="227"/>
      <c r="O230" s="227"/>
      <c r="P230" s="228">
        <f>SUM(P231:P235)</f>
        <v>0</v>
      </c>
      <c r="Q230" s="227"/>
      <c r="R230" s="228">
        <f>SUM(R231:R235)</f>
        <v>2.8076266999999997</v>
      </c>
      <c r="S230" s="227"/>
      <c r="T230" s="229">
        <f>SUM(T231:T235)</f>
        <v>3.0749999999999997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0" t="s">
        <v>82</v>
      </c>
      <c r="AT230" s="231" t="s">
        <v>73</v>
      </c>
      <c r="AU230" s="231" t="s">
        <v>82</v>
      </c>
      <c r="AY230" s="230" t="s">
        <v>142</v>
      </c>
      <c r="BK230" s="232">
        <f>SUM(BK231:BK235)</f>
        <v>0</v>
      </c>
    </row>
    <row r="231" s="2" customFormat="1" ht="21.75" customHeight="1">
      <c r="A231" s="38"/>
      <c r="B231" s="39"/>
      <c r="C231" s="235" t="s">
        <v>313</v>
      </c>
      <c r="D231" s="235" t="s">
        <v>144</v>
      </c>
      <c r="E231" s="236" t="s">
        <v>314</v>
      </c>
      <c r="F231" s="237" t="s">
        <v>315</v>
      </c>
      <c r="G231" s="238" t="s">
        <v>147</v>
      </c>
      <c r="H231" s="239">
        <v>41</v>
      </c>
      <c r="I231" s="240"/>
      <c r="J231" s="241">
        <f>ROUND(I231*H231,2)</f>
        <v>0</v>
      </c>
      <c r="K231" s="237" t="s">
        <v>1</v>
      </c>
      <c r="L231" s="44"/>
      <c r="M231" s="242" t="s">
        <v>1</v>
      </c>
      <c r="N231" s="243" t="s">
        <v>39</v>
      </c>
      <c r="O231" s="91"/>
      <c r="P231" s="244">
        <f>O231*H231</f>
        <v>0</v>
      </c>
      <c r="Q231" s="244">
        <v>0.066961699999999999</v>
      </c>
      <c r="R231" s="244">
        <f>Q231*H231</f>
        <v>2.7454296999999999</v>
      </c>
      <c r="S231" s="244">
        <v>0.074999999999999997</v>
      </c>
      <c r="T231" s="245">
        <f>S231*H231</f>
        <v>3.0749999999999997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149</v>
      </c>
      <c r="AT231" s="246" t="s">
        <v>144</v>
      </c>
      <c r="AU231" s="246" t="s">
        <v>84</v>
      </c>
      <c r="AY231" s="17" t="s">
        <v>142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82</v>
      </c>
      <c r="BK231" s="247">
        <f>ROUND(I231*H231,2)</f>
        <v>0</v>
      </c>
      <c r="BL231" s="17" t="s">
        <v>149</v>
      </c>
      <c r="BM231" s="246" t="s">
        <v>316</v>
      </c>
    </row>
    <row r="232" s="2" customFormat="1">
      <c r="A232" s="38"/>
      <c r="B232" s="39"/>
      <c r="C232" s="40"/>
      <c r="D232" s="248" t="s">
        <v>151</v>
      </c>
      <c r="E232" s="40"/>
      <c r="F232" s="249" t="s">
        <v>315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151</v>
      </c>
      <c r="AU232" s="17" t="s">
        <v>84</v>
      </c>
    </row>
    <row r="233" s="2" customFormat="1">
      <c r="A233" s="38"/>
      <c r="B233" s="39"/>
      <c r="C233" s="40"/>
      <c r="D233" s="248" t="s">
        <v>202</v>
      </c>
      <c r="E233" s="40"/>
      <c r="F233" s="274" t="s">
        <v>317</v>
      </c>
      <c r="G233" s="40"/>
      <c r="H233" s="40"/>
      <c r="I233" s="144"/>
      <c r="J233" s="40"/>
      <c r="K233" s="40"/>
      <c r="L233" s="44"/>
      <c r="M233" s="250"/>
      <c r="N233" s="251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202</v>
      </c>
      <c r="AU233" s="17" t="s">
        <v>84</v>
      </c>
    </row>
    <row r="234" s="2" customFormat="1" ht="16.5" customHeight="1">
      <c r="A234" s="38"/>
      <c r="B234" s="39"/>
      <c r="C234" s="275" t="s">
        <v>318</v>
      </c>
      <c r="D234" s="275" t="s">
        <v>319</v>
      </c>
      <c r="E234" s="276" t="s">
        <v>320</v>
      </c>
      <c r="F234" s="277" t="s">
        <v>321</v>
      </c>
      <c r="G234" s="278" t="s">
        <v>322</v>
      </c>
      <c r="H234" s="279">
        <v>62.197000000000003</v>
      </c>
      <c r="I234" s="280"/>
      <c r="J234" s="281">
        <f>ROUND(I234*H234,2)</f>
        <v>0</v>
      </c>
      <c r="K234" s="277" t="s">
        <v>148</v>
      </c>
      <c r="L234" s="282"/>
      <c r="M234" s="283" t="s">
        <v>1</v>
      </c>
      <c r="N234" s="284" t="s">
        <v>39</v>
      </c>
      <c r="O234" s="91"/>
      <c r="P234" s="244">
        <f>O234*H234</f>
        <v>0</v>
      </c>
      <c r="Q234" s="244">
        <v>0.001</v>
      </c>
      <c r="R234" s="244">
        <f>Q234*H234</f>
        <v>0.062197000000000002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185</v>
      </c>
      <c r="AT234" s="246" t="s">
        <v>319</v>
      </c>
      <c r="AU234" s="246" t="s">
        <v>84</v>
      </c>
      <c r="AY234" s="17" t="s">
        <v>142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82</v>
      </c>
      <c r="BK234" s="247">
        <f>ROUND(I234*H234,2)</f>
        <v>0</v>
      </c>
      <c r="BL234" s="17" t="s">
        <v>149</v>
      </c>
      <c r="BM234" s="246" t="s">
        <v>323</v>
      </c>
    </row>
    <row r="235" s="2" customFormat="1">
      <c r="A235" s="38"/>
      <c r="B235" s="39"/>
      <c r="C235" s="40"/>
      <c r="D235" s="248" t="s">
        <v>151</v>
      </c>
      <c r="E235" s="40"/>
      <c r="F235" s="249" t="s">
        <v>321</v>
      </c>
      <c r="G235" s="40"/>
      <c r="H235" s="40"/>
      <c r="I235" s="144"/>
      <c r="J235" s="40"/>
      <c r="K235" s="40"/>
      <c r="L235" s="44"/>
      <c r="M235" s="250"/>
      <c r="N235" s="25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84</v>
      </c>
    </row>
    <row r="236" s="12" customFormat="1" ht="22.8" customHeight="1">
      <c r="A236" s="12"/>
      <c r="B236" s="219"/>
      <c r="C236" s="220"/>
      <c r="D236" s="221" t="s">
        <v>73</v>
      </c>
      <c r="E236" s="233" t="s">
        <v>190</v>
      </c>
      <c r="F236" s="233" t="s">
        <v>324</v>
      </c>
      <c r="G236" s="220"/>
      <c r="H236" s="220"/>
      <c r="I236" s="223"/>
      <c r="J236" s="234">
        <f>BK236</f>
        <v>0</v>
      </c>
      <c r="K236" s="220"/>
      <c r="L236" s="225"/>
      <c r="M236" s="226"/>
      <c r="N236" s="227"/>
      <c r="O236" s="227"/>
      <c r="P236" s="228">
        <f>SUM(P237:P280)</f>
        <v>0</v>
      </c>
      <c r="Q236" s="227"/>
      <c r="R236" s="228">
        <f>SUM(R237:R280)</f>
        <v>27.549029060000002</v>
      </c>
      <c r="S236" s="227"/>
      <c r="T236" s="229">
        <f>SUM(T237:T280)</f>
        <v>72.533617499999991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30" t="s">
        <v>82</v>
      </c>
      <c r="AT236" s="231" t="s">
        <v>73</v>
      </c>
      <c r="AU236" s="231" t="s">
        <v>82</v>
      </c>
      <c r="AY236" s="230" t="s">
        <v>142</v>
      </c>
      <c r="BK236" s="232">
        <f>SUM(BK237:BK280)</f>
        <v>0</v>
      </c>
    </row>
    <row r="237" s="2" customFormat="1" ht="21.75" customHeight="1">
      <c r="A237" s="38"/>
      <c r="B237" s="39"/>
      <c r="C237" s="235" t="s">
        <v>325</v>
      </c>
      <c r="D237" s="235" t="s">
        <v>144</v>
      </c>
      <c r="E237" s="236" t="s">
        <v>326</v>
      </c>
      <c r="F237" s="237" t="s">
        <v>327</v>
      </c>
      <c r="G237" s="238" t="s">
        <v>322</v>
      </c>
      <c r="H237" s="239">
        <v>1154</v>
      </c>
      <c r="I237" s="240"/>
      <c r="J237" s="241">
        <f>ROUND(I237*H237,2)</f>
        <v>0</v>
      </c>
      <c r="K237" s="237" t="s">
        <v>148</v>
      </c>
      <c r="L237" s="44"/>
      <c r="M237" s="242" t="s">
        <v>1</v>
      </c>
      <c r="N237" s="243" t="s">
        <v>39</v>
      </c>
      <c r="O237" s="91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149</v>
      </c>
      <c r="AT237" s="246" t="s">
        <v>144</v>
      </c>
      <c r="AU237" s="246" t="s">
        <v>84</v>
      </c>
      <c r="AY237" s="17" t="s">
        <v>142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82</v>
      </c>
      <c r="BK237" s="247">
        <f>ROUND(I237*H237,2)</f>
        <v>0</v>
      </c>
      <c r="BL237" s="17" t="s">
        <v>149</v>
      </c>
      <c r="BM237" s="246" t="s">
        <v>328</v>
      </c>
    </row>
    <row r="238" s="2" customFormat="1">
      <c r="A238" s="38"/>
      <c r="B238" s="39"/>
      <c r="C238" s="40"/>
      <c r="D238" s="248" t="s">
        <v>151</v>
      </c>
      <c r="E238" s="40"/>
      <c r="F238" s="249" t="s">
        <v>327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151</v>
      </c>
      <c r="AU238" s="17" t="s">
        <v>84</v>
      </c>
    </row>
    <row r="239" s="2" customFormat="1" ht="21.75" customHeight="1">
      <c r="A239" s="38"/>
      <c r="B239" s="39"/>
      <c r="C239" s="235" t="s">
        <v>329</v>
      </c>
      <c r="D239" s="235" t="s">
        <v>144</v>
      </c>
      <c r="E239" s="236" t="s">
        <v>330</v>
      </c>
      <c r="F239" s="237" t="s">
        <v>331</v>
      </c>
      <c r="G239" s="238" t="s">
        <v>322</v>
      </c>
      <c r="H239" s="239">
        <v>1154</v>
      </c>
      <c r="I239" s="240"/>
      <c r="J239" s="241">
        <f>ROUND(I239*H239,2)</f>
        <v>0</v>
      </c>
      <c r="K239" s="237" t="s">
        <v>148</v>
      </c>
      <c r="L239" s="44"/>
      <c r="M239" s="242" t="s">
        <v>1</v>
      </c>
      <c r="N239" s="243" t="s">
        <v>39</v>
      </c>
      <c r="O239" s="91"/>
      <c r="P239" s="244">
        <f>O239*H239</f>
        <v>0</v>
      </c>
      <c r="Q239" s="244">
        <v>2.0000000000000002E-05</v>
      </c>
      <c r="R239" s="244">
        <f>Q239*H239</f>
        <v>0.023080000000000003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149</v>
      </c>
      <c r="AT239" s="246" t="s">
        <v>144</v>
      </c>
      <c r="AU239" s="246" t="s">
        <v>84</v>
      </c>
      <c r="AY239" s="17" t="s">
        <v>142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82</v>
      </c>
      <c r="BK239" s="247">
        <f>ROUND(I239*H239,2)</f>
        <v>0</v>
      </c>
      <c r="BL239" s="17" t="s">
        <v>149</v>
      </c>
      <c r="BM239" s="246" t="s">
        <v>332</v>
      </c>
    </row>
    <row r="240" s="2" customFormat="1">
      <c r="A240" s="38"/>
      <c r="B240" s="39"/>
      <c r="C240" s="40"/>
      <c r="D240" s="248" t="s">
        <v>151</v>
      </c>
      <c r="E240" s="40"/>
      <c r="F240" s="249" t="s">
        <v>331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151</v>
      </c>
      <c r="AU240" s="17" t="s">
        <v>84</v>
      </c>
    </row>
    <row r="241" s="2" customFormat="1" ht="16.5" customHeight="1">
      <c r="A241" s="38"/>
      <c r="B241" s="39"/>
      <c r="C241" s="275" t="s">
        <v>333</v>
      </c>
      <c r="D241" s="275" t="s">
        <v>319</v>
      </c>
      <c r="E241" s="276" t="s">
        <v>334</v>
      </c>
      <c r="F241" s="277" t="s">
        <v>335</v>
      </c>
      <c r="G241" s="278" t="s">
        <v>177</v>
      </c>
      <c r="H241" s="279">
        <v>1.212</v>
      </c>
      <c r="I241" s="280"/>
      <c r="J241" s="281">
        <f>ROUND(I241*H241,2)</f>
        <v>0</v>
      </c>
      <c r="K241" s="277" t="s">
        <v>1</v>
      </c>
      <c r="L241" s="282"/>
      <c r="M241" s="283" t="s">
        <v>1</v>
      </c>
      <c r="N241" s="284" t="s">
        <v>39</v>
      </c>
      <c r="O241" s="91"/>
      <c r="P241" s="244">
        <f>O241*H241</f>
        <v>0</v>
      </c>
      <c r="Q241" s="244">
        <v>1</v>
      </c>
      <c r="R241" s="244">
        <f>Q241*H241</f>
        <v>1.212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185</v>
      </c>
      <c r="AT241" s="246" t="s">
        <v>319</v>
      </c>
      <c r="AU241" s="246" t="s">
        <v>84</v>
      </c>
      <c r="AY241" s="17" t="s">
        <v>142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82</v>
      </c>
      <c r="BK241" s="247">
        <f>ROUND(I241*H241,2)</f>
        <v>0</v>
      </c>
      <c r="BL241" s="17" t="s">
        <v>149</v>
      </c>
      <c r="BM241" s="246" t="s">
        <v>336</v>
      </c>
    </row>
    <row r="242" s="2" customFormat="1">
      <c r="A242" s="38"/>
      <c r="B242" s="39"/>
      <c r="C242" s="40"/>
      <c r="D242" s="248" t="s">
        <v>151</v>
      </c>
      <c r="E242" s="40"/>
      <c r="F242" s="249" t="s">
        <v>335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151</v>
      </c>
      <c r="AU242" s="17" t="s">
        <v>84</v>
      </c>
    </row>
    <row r="243" s="2" customFormat="1">
      <c r="A243" s="38"/>
      <c r="B243" s="39"/>
      <c r="C243" s="40"/>
      <c r="D243" s="248" t="s">
        <v>202</v>
      </c>
      <c r="E243" s="40"/>
      <c r="F243" s="274" t="s">
        <v>337</v>
      </c>
      <c r="G243" s="40"/>
      <c r="H243" s="40"/>
      <c r="I243" s="144"/>
      <c r="J243" s="40"/>
      <c r="K243" s="40"/>
      <c r="L243" s="44"/>
      <c r="M243" s="250"/>
      <c r="N243" s="251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202</v>
      </c>
      <c r="AU243" s="17" t="s">
        <v>84</v>
      </c>
    </row>
    <row r="244" s="13" customFormat="1">
      <c r="A244" s="13"/>
      <c r="B244" s="252"/>
      <c r="C244" s="253"/>
      <c r="D244" s="248" t="s">
        <v>160</v>
      </c>
      <c r="E244" s="254" t="s">
        <v>1</v>
      </c>
      <c r="F244" s="255" t="s">
        <v>338</v>
      </c>
      <c r="G244" s="253"/>
      <c r="H244" s="256">
        <v>1.212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2" t="s">
        <v>160</v>
      </c>
      <c r="AU244" s="262" t="s">
        <v>84</v>
      </c>
      <c r="AV244" s="13" t="s">
        <v>84</v>
      </c>
      <c r="AW244" s="13" t="s">
        <v>31</v>
      </c>
      <c r="AX244" s="13" t="s">
        <v>82</v>
      </c>
      <c r="AY244" s="262" t="s">
        <v>142</v>
      </c>
    </row>
    <row r="245" s="2" customFormat="1" ht="21.75" customHeight="1">
      <c r="A245" s="38"/>
      <c r="B245" s="39"/>
      <c r="C245" s="235" t="s">
        <v>339</v>
      </c>
      <c r="D245" s="235" t="s">
        <v>144</v>
      </c>
      <c r="E245" s="236" t="s">
        <v>340</v>
      </c>
      <c r="F245" s="237" t="s">
        <v>341</v>
      </c>
      <c r="G245" s="238" t="s">
        <v>147</v>
      </c>
      <c r="H245" s="239">
        <v>150</v>
      </c>
      <c r="I245" s="240"/>
      <c r="J245" s="241">
        <f>ROUND(I245*H245,2)</f>
        <v>0</v>
      </c>
      <c r="K245" s="237" t="s">
        <v>148</v>
      </c>
      <c r="L245" s="44"/>
      <c r="M245" s="242" t="s">
        <v>1</v>
      </c>
      <c r="N245" s="243" t="s">
        <v>39</v>
      </c>
      <c r="O245" s="91"/>
      <c r="P245" s="244">
        <f>O245*H245</f>
        <v>0</v>
      </c>
      <c r="Q245" s="244">
        <v>0.0010200000000000001</v>
      </c>
      <c r="R245" s="244">
        <f>Q245*H245</f>
        <v>0.15300000000000003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149</v>
      </c>
      <c r="AT245" s="246" t="s">
        <v>144</v>
      </c>
      <c r="AU245" s="246" t="s">
        <v>84</v>
      </c>
      <c r="AY245" s="17" t="s">
        <v>142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82</v>
      </c>
      <c r="BK245" s="247">
        <f>ROUND(I245*H245,2)</f>
        <v>0</v>
      </c>
      <c r="BL245" s="17" t="s">
        <v>149</v>
      </c>
      <c r="BM245" s="246" t="s">
        <v>342</v>
      </c>
    </row>
    <row r="246" s="2" customFormat="1">
      <c r="A246" s="38"/>
      <c r="B246" s="39"/>
      <c r="C246" s="40"/>
      <c r="D246" s="248" t="s">
        <v>151</v>
      </c>
      <c r="E246" s="40"/>
      <c r="F246" s="249" t="s">
        <v>341</v>
      </c>
      <c r="G246" s="40"/>
      <c r="H246" s="40"/>
      <c r="I246" s="144"/>
      <c r="J246" s="40"/>
      <c r="K246" s="40"/>
      <c r="L246" s="44"/>
      <c r="M246" s="250"/>
      <c r="N246" s="25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151</v>
      </c>
      <c r="AU246" s="17" t="s">
        <v>84</v>
      </c>
    </row>
    <row r="247" s="2" customFormat="1">
      <c r="A247" s="38"/>
      <c r="B247" s="39"/>
      <c r="C247" s="40"/>
      <c r="D247" s="248" t="s">
        <v>202</v>
      </c>
      <c r="E247" s="40"/>
      <c r="F247" s="274" t="s">
        <v>343</v>
      </c>
      <c r="G247" s="40"/>
      <c r="H247" s="40"/>
      <c r="I247" s="144"/>
      <c r="J247" s="40"/>
      <c r="K247" s="40"/>
      <c r="L247" s="44"/>
      <c r="M247" s="250"/>
      <c r="N247" s="25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202</v>
      </c>
      <c r="AU247" s="17" t="s">
        <v>84</v>
      </c>
    </row>
    <row r="248" s="13" customFormat="1">
      <c r="A248" s="13"/>
      <c r="B248" s="252"/>
      <c r="C248" s="253"/>
      <c r="D248" s="248" t="s">
        <v>160</v>
      </c>
      <c r="E248" s="254" t="s">
        <v>1</v>
      </c>
      <c r="F248" s="255" t="s">
        <v>344</v>
      </c>
      <c r="G248" s="253"/>
      <c r="H248" s="256">
        <v>150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2" t="s">
        <v>160</v>
      </c>
      <c r="AU248" s="262" t="s">
        <v>84</v>
      </c>
      <c r="AV248" s="13" t="s">
        <v>84</v>
      </c>
      <c r="AW248" s="13" t="s">
        <v>31</v>
      </c>
      <c r="AX248" s="13" t="s">
        <v>82</v>
      </c>
      <c r="AY248" s="262" t="s">
        <v>142</v>
      </c>
    </row>
    <row r="249" s="2" customFormat="1" ht="21.75" customHeight="1">
      <c r="A249" s="38"/>
      <c r="B249" s="39"/>
      <c r="C249" s="235" t="s">
        <v>345</v>
      </c>
      <c r="D249" s="235" t="s">
        <v>144</v>
      </c>
      <c r="E249" s="236" t="s">
        <v>346</v>
      </c>
      <c r="F249" s="237" t="s">
        <v>347</v>
      </c>
      <c r="G249" s="238" t="s">
        <v>147</v>
      </c>
      <c r="H249" s="239">
        <v>114.5</v>
      </c>
      <c r="I249" s="240"/>
      <c r="J249" s="241">
        <f>ROUND(I249*H249,2)</f>
        <v>0</v>
      </c>
      <c r="K249" s="237" t="s">
        <v>1</v>
      </c>
      <c r="L249" s="44"/>
      <c r="M249" s="242" t="s">
        <v>1</v>
      </c>
      <c r="N249" s="243" t="s">
        <v>39</v>
      </c>
      <c r="O249" s="91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149</v>
      </c>
      <c r="AT249" s="246" t="s">
        <v>144</v>
      </c>
      <c r="AU249" s="246" t="s">
        <v>84</v>
      </c>
      <c r="AY249" s="17" t="s">
        <v>142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82</v>
      </c>
      <c r="BK249" s="247">
        <f>ROUND(I249*H249,2)</f>
        <v>0</v>
      </c>
      <c r="BL249" s="17" t="s">
        <v>149</v>
      </c>
      <c r="BM249" s="246" t="s">
        <v>348</v>
      </c>
    </row>
    <row r="250" s="2" customFormat="1">
      <c r="A250" s="38"/>
      <c r="B250" s="39"/>
      <c r="C250" s="40"/>
      <c r="D250" s="248" t="s">
        <v>151</v>
      </c>
      <c r="E250" s="40"/>
      <c r="F250" s="249" t="s">
        <v>347</v>
      </c>
      <c r="G250" s="40"/>
      <c r="H250" s="40"/>
      <c r="I250" s="144"/>
      <c r="J250" s="40"/>
      <c r="K250" s="40"/>
      <c r="L250" s="44"/>
      <c r="M250" s="250"/>
      <c r="N250" s="25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151</v>
      </c>
      <c r="AU250" s="17" t="s">
        <v>84</v>
      </c>
    </row>
    <row r="251" s="2" customFormat="1">
      <c r="A251" s="38"/>
      <c r="B251" s="39"/>
      <c r="C251" s="40"/>
      <c r="D251" s="248" t="s">
        <v>202</v>
      </c>
      <c r="E251" s="40"/>
      <c r="F251" s="274" t="s">
        <v>349</v>
      </c>
      <c r="G251" s="40"/>
      <c r="H251" s="40"/>
      <c r="I251" s="144"/>
      <c r="J251" s="40"/>
      <c r="K251" s="40"/>
      <c r="L251" s="44"/>
      <c r="M251" s="250"/>
      <c r="N251" s="251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202</v>
      </c>
      <c r="AU251" s="17" t="s">
        <v>84</v>
      </c>
    </row>
    <row r="252" s="13" customFormat="1">
      <c r="A252" s="13"/>
      <c r="B252" s="252"/>
      <c r="C252" s="253"/>
      <c r="D252" s="248" t="s">
        <v>160</v>
      </c>
      <c r="E252" s="254" t="s">
        <v>1</v>
      </c>
      <c r="F252" s="255" t="s">
        <v>350</v>
      </c>
      <c r="G252" s="253"/>
      <c r="H252" s="256">
        <v>114.5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2" t="s">
        <v>160</v>
      </c>
      <c r="AU252" s="262" t="s">
        <v>84</v>
      </c>
      <c r="AV252" s="13" t="s">
        <v>84</v>
      </c>
      <c r="AW252" s="13" t="s">
        <v>31</v>
      </c>
      <c r="AX252" s="13" t="s">
        <v>82</v>
      </c>
      <c r="AY252" s="262" t="s">
        <v>142</v>
      </c>
    </row>
    <row r="253" s="2" customFormat="1" ht="21.75" customHeight="1">
      <c r="A253" s="38"/>
      <c r="B253" s="39"/>
      <c r="C253" s="235" t="s">
        <v>351</v>
      </c>
      <c r="D253" s="235" t="s">
        <v>144</v>
      </c>
      <c r="E253" s="236" t="s">
        <v>352</v>
      </c>
      <c r="F253" s="237" t="s">
        <v>353</v>
      </c>
      <c r="G253" s="238" t="s">
        <v>147</v>
      </c>
      <c r="H253" s="239">
        <v>2290</v>
      </c>
      <c r="I253" s="240"/>
      <c r="J253" s="241">
        <f>ROUND(I253*H253,2)</f>
        <v>0</v>
      </c>
      <c r="K253" s="237" t="s">
        <v>1</v>
      </c>
      <c r="L253" s="44"/>
      <c r="M253" s="242" t="s">
        <v>1</v>
      </c>
      <c r="N253" s="243" t="s">
        <v>39</v>
      </c>
      <c r="O253" s="91"/>
      <c r="P253" s="244">
        <f>O253*H253</f>
        <v>0</v>
      </c>
      <c r="Q253" s="244">
        <v>0</v>
      </c>
      <c r="R253" s="244">
        <f>Q253*H253</f>
        <v>0</v>
      </c>
      <c r="S253" s="244">
        <v>0</v>
      </c>
      <c r="T253" s="24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6" t="s">
        <v>149</v>
      </c>
      <c r="AT253" s="246" t="s">
        <v>144</v>
      </c>
      <c r="AU253" s="246" t="s">
        <v>84</v>
      </c>
      <c r="AY253" s="17" t="s">
        <v>142</v>
      </c>
      <c r="BE253" s="247">
        <f>IF(N253="základní",J253,0)</f>
        <v>0</v>
      </c>
      <c r="BF253" s="247">
        <f>IF(N253="snížená",J253,0)</f>
        <v>0</v>
      </c>
      <c r="BG253" s="247">
        <f>IF(N253="zákl. přenesená",J253,0)</f>
        <v>0</v>
      </c>
      <c r="BH253" s="247">
        <f>IF(N253="sníž. přenesená",J253,0)</f>
        <v>0</v>
      </c>
      <c r="BI253" s="247">
        <f>IF(N253="nulová",J253,0)</f>
        <v>0</v>
      </c>
      <c r="BJ253" s="17" t="s">
        <v>82</v>
      </c>
      <c r="BK253" s="247">
        <f>ROUND(I253*H253,2)</f>
        <v>0</v>
      </c>
      <c r="BL253" s="17" t="s">
        <v>149</v>
      </c>
      <c r="BM253" s="246" t="s">
        <v>354</v>
      </c>
    </row>
    <row r="254" s="2" customFormat="1">
      <c r="A254" s="38"/>
      <c r="B254" s="39"/>
      <c r="C254" s="40"/>
      <c r="D254" s="248" t="s">
        <v>151</v>
      </c>
      <c r="E254" s="40"/>
      <c r="F254" s="249" t="s">
        <v>353</v>
      </c>
      <c r="G254" s="40"/>
      <c r="H254" s="40"/>
      <c r="I254" s="144"/>
      <c r="J254" s="40"/>
      <c r="K254" s="40"/>
      <c r="L254" s="44"/>
      <c r="M254" s="250"/>
      <c r="N254" s="251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151</v>
      </c>
      <c r="AU254" s="17" t="s">
        <v>84</v>
      </c>
    </row>
    <row r="255" s="2" customFormat="1">
      <c r="A255" s="38"/>
      <c r="B255" s="39"/>
      <c r="C255" s="40"/>
      <c r="D255" s="248" t="s">
        <v>202</v>
      </c>
      <c r="E255" s="40"/>
      <c r="F255" s="274" t="s">
        <v>355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202</v>
      </c>
      <c r="AU255" s="17" t="s">
        <v>84</v>
      </c>
    </row>
    <row r="256" s="13" customFormat="1">
      <c r="A256" s="13"/>
      <c r="B256" s="252"/>
      <c r="C256" s="253"/>
      <c r="D256" s="248" t="s">
        <v>160</v>
      </c>
      <c r="E256" s="254" t="s">
        <v>1</v>
      </c>
      <c r="F256" s="255" t="s">
        <v>356</v>
      </c>
      <c r="G256" s="253"/>
      <c r="H256" s="256">
        <v>2290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2" t="s">
        <v>160</v>
      </c>
      <c r="AU256" s="262" t="s">
        <v>84</v>
      </c>
      <c r="AV256" s="13" t="s">
        <v>84</v>
      </c>
      <c r="AW256" s="13" t="s">
        <v>31</v>
      </c>
      <c r="AX256" s="13" t="s">
        <v>82</v>
      </c>
      <c r="AY256" s="262" t="s">
        <v>142</v>
      </c>
    </row>
    <row r="257" s="2" customFormat="1" ht="21.75" customHeight="1">
      <c r="A257" s="38"/>
      <c r="B257" s="39"/>
      <c r="C257" s="235" t="s">
        <v>357</v>
      </c>
      <c r="D257" s="235" t="s">
        <v>144</v>
      </c>
      <c r="E257" s="236" t="s">
        <v>358</v>
      </c>
      <c r="F257" s="237" t="s">
        <v>359</v>
      </c>
      <c r="G257" s="238" t="s">
        <v>147</v>
      </c>
      <c r="H257" s="239">
        <v>114.5</v>
      </c>
      <c r="I257" s="240"/>
      <c r="J257" s="241">
        <f>ROUND(I257*H257,2)</f>
        <v>0</v>
      </c>
      <c r="K257" s="237" t="s">
        <v>1</v>
      </c>
      <c r="L257" s="44"/>
      <c r="M257" s="242" t="s">
        <v>1</v>
      </c>
      <c r="N257" s="243" t="s">
        <v>39</v>
      </c>
      <c r="O257" s="91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149</v>
      </c>
      <c r="AT257" s="246" t="s">
        <v>144</v>
      </c>
      <c r="AU257" s="246" t="s">
        <v>84</v>
      </c>
      <c r="AY257" s="17" t="s">
        <v>142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82</v>
      </c>
      <c r="BK257" s="247">
        <f>ROUND(I257*H257,2)</f>
        <v>0</v>
      </c>
      <c r="BL257" s="17" t="s">
        <v>149</v>
      </c>
      <c r="BM257" s="246" t="s">
        <v>360</v>
      </c>
    </row>
    <row r="258" s="2" customFormat="1">
      <c r="A258" s="38"/>
      <c r="B258" s="39"/>
      <c r="C258" s="40"/>
      <c r="D258" s="248" t="s">
        <v>151</v>
      </c>
      <c r="E258" s="40"/>
      <c r="F258" s="249" t="s">
        <v>359</v>
      </c>
      <c r="G258" s="40"/>
      <c r="H258" s="40"/>
      <c r="I258" s="144"/>
      <c r="J258" s="40"/>
      <c r="K258" s="40"/>
      <c r="L258" s="44"/>
      <c r="M258" s="250"/>
      <c r="N258" s="25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151</v>
      </c>
      <c r="AU258" s="17" t="s">
        <v>84</v>
      </c>
    </row>
    <row r="259" s="2" customFormat="1" ht="21.75" customHeight="1">
      <c r="A259" s="38"/>
      <c r="B259" s="39"/>
      <c r="C259" s="235" t="s">
        <v>361</v>
      </c>
      <c r="D259" s="235" t="s">
        <v>144</v>
      </c>
      <c r="E259" s="236" t="s">
        <v>362</v>
      </c>
      <c r="F259" s="237" t="s">
        <v>363</v>
      </c>
      <c r="G259" s="238" t="s">
        <v>158</v>
      </c>
      <c r="H259" s="239">
        <v>8.3000000000000007</v>
      </c>
      <c r="I259" s="240"/>
      <c r="J259" s="241">
        <f>ROUND(I259*H259,2)</f>
        <v>0</v>
      </c>
      <c r="K259" s="237" t="s">
        <v>148</v>
      </c>
      <c r="L259" s="44"/>
      <c r="M259" s="242" t="s">
        <v>1</v>
      </c>
      <c r="N259" s="243" t="s">
        <v>39</v>
      </c>
      <c r="O259" s="91"/>
      <c r="P259" s="244">
        <f>O259*H259</f>
        <v>0</v>
      </c>
      <c r="Q259" s="244">
        <v>0</v>
      </c>
      <c r="R259" s="244">
        <f>Q259*H259</f>
        <v>0</v>
      </c>
      <c r="S259" s="244">
        <v>0.001</v>
      </c>
      <c r="T259" s="245">
        <f>S259*H259</f>
        <v>0.0083000000000000001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6" t="s">
        <v>149</v>
      </c>
      <c r="AT259" s="246" t="s">
        <v>144</v>
      </c>
      <c r="AU259" s="246" t="s">
        <v>84</v>
      </c>
      <c r="AY259" s="17" t="s">
        <v>142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7" t="s">
        <v>82</v>
      </c>
      <c r="BK259" s="247">
        <f>ROUND(I259*H259,2)</f>
        <v>0</v>
      </c>
      <c r="BL259" s="17" t="s">
        <v>149</v>
      </c>
      <c r="BM259" s="246" t="s">
        <v>364</v>
      </c>
    </row>
    <row r="260" s="2" customFormat="1">
      <c r="A260" s="38"/>
      <c r="B260" s="39"/>
      <c r="C260" s="40"/>
      <c r="D260" s="248" t="s">
        <v>151</v>
      </c>
      <c r="E260" s="40"/>
      <c r="F260" s="249" t="s">
        <v>363</v>
      </c>
      <c r="G260" s="40"/>
      <c r="H260" s="40"/>
      <c r="I260" s="144"/>
      <c r="J260" s="40"/>
      <c r="K260" s="40"/>
      <c r="L260" s="44"/>
      <c r="M260" s="250"/>
      <c r="N260" s="251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151</v>
      </c>
      <c r="AU260" s="17" t="s">
        <v>84</v>
      </c>
    </row>
    <row r="261" s="13" customFormat="1">
      <c r="A261" s="13"/>
      <c r="B261" s="252"/>
      <c r="C261" s="253"/>
      <c r="D261" s="248" t="s">
        <v>160</v>
      </c>
      <c r="E261" s="254" t="s">
        <v>1</v>
      </c>
      <c r="F261" s="255" t="s">
        <v>365</v>
      </c>
      <c r="G261" s="253"/>
      <c r="H261" s="256">
        <v>8.3000000000000007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2" t="s">
        <v>160</v>
      </c>
      <c r="AU261" s="262" t="s">
        <v>84</v>
      </c>
      <c r="AV261" s="13" t="s">
        <v>84</v>
      </c>
      <c r="AW261" s="13" t="s">
        <v>31</v>
      </c>
      <c r="AX261" s="13" t="s">
        <v>82</v>
      </c>
      <c r="AY261" s="262" t="s">
        <v>142</v>
      </c>
    </row>
    <row r="262" s="2" customFormat="1" ht="21.75" customHeight="1">
      <c r="A262" s="38"/>
      <c r="B262" s="39"/>
      <c r="C262" s="235" t="s">
        <v>366</v>
      </c>
      <c r="D262" s="235" t="s">
        <v>144</v>
      </c>
      <c r="E262" s="236" t="s">
        <v>367</v>
      </c>
      <c r="F262" s="237" t="s">
        <v>368</v>
      </c>
      <c r="G262" s="238" t="s">
        <v>147</v>
      </c>
      <c r="H262" s="239">
        <v>205.66499999999999</v>
      </c>
      <c r="I262" s="240"/>
      <c r="J262" s="241">
        <f>ROUND(I262*H262,2)</f>
        <v>0</v>
      </c>
      <c r="K262" s="237" t="s">
        <v>1</v>
      </c>
      <c r="L262" s="44"/>
      <c r="M262" s="242" t="s">
        <v>1</v>
      </c>
      <c r="N262" s="243" t="s">
        <v>39</v>
      </c>
      <c r="O262" s="91"/>
      <c r="P262" s="244">
        <f>O262*H262</f>
        <v>0</v>
      </c>
      <c r="Q262" s="244">
        <v>0</v>
      </c>
      <c r="R262" s="244">
        <f>Q262*H262</f>
        <v>0</v>
      </c>
      <c r="S262" s="244">
        <v>0.070000000000000007</v>
      </c>
      <c r="T262" s="245">
        <f>S262*H262</f>
        <v>14.396550000000001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6" t="s">
        <v>149</v>
      </c>
      <c r="AT262" s="246" t="s">
        <v>144</v>
      </c>
      <c r="AU262" s="246" t="s">
        <v>84</v>
      </c>
      <c r="AY262" s="17" t="s">
        <v>142</v>
      </c>
      <c r="BE262" s="247">
        <f>IF(N262="základní",J262,0)</f>
        <v>0</v>
      </c>
      <c r="BF262" s="247">
        <f>IF(N262="snížená",J262,0)</f>
        <v>0</v>
      </c>
      <c r="BG262" s="247">
        <f>IF(N262="zákl. přenesená",J262,0)</f>
        <v>0</v>
      </c>
      <c r="BH262" s="247">
        <f>IF(N262="sníž. přenesená",J262,0)</f>
        <v>0</v>
      </c>
      <c r="BI262" s="247">
        <f>IF(N262="nulová",J262,0)</f>
        <v>0</v>
      </c>
      <c r="BJ262" s="17" t="s">
        <v>82</v>
      </c>
      <c r="BK262" s="247">
        <f>ROUND(I262*H262,2)</f>
        <v>0</v>
      </c>
      <c r="BL262" s="17" t="s">
        <v>149</v>
      </c>
      <c r="BM262" s="246" t="s">
        <v>369</v>
      </c>
    </row>
    <row r="263" s="2" customFormat="1">
      <c r="A263" s="38"/>
      <c r="B263" s="39"/>
      <c r="C263" s="40"/>
      <c r="D263" s="248" t="s">
        <v>151</v>
      </c>
      <c r="E263" s="40"/>
      <c r="F263" s="249" t="s">
        <v>368</v>
      </c>
      <c r="G263" s="40"/>
      <c r="H263" s="40"/>
      <c r="I263" s="144"/>
      <c r="J263" s="40"/>
      <c r="K263" s="40"/>
      <c r="L263" s="44"/>
      <c r="M263" s="250"/>
      <c r="N263" s="251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151</v>
      </c>
      <c r="AU263" s="17" t="s">
        <v>84</v>
      </c>
    </row>
    <row r="264" s="2" customFormat="1">
      <c r="A264" s="38"/>
      <c r="B264" s="39"/>
      <c r="C264" s="40"/>
      <c r="D264" s="248" t="s">
        <v>202</v>
      </c>
      <c r="E264" s="40"/>
      <c r="F264" s="274" t="s">
        <v>370</v>
      </c>
      <c r="G264" s="40"/>
      <c r="H264" s="40"/>
      <c r="I264" s="144"/>
      <c r="J264" s="40"/>
      <c r="K264" s="40"/>
      <c r="L264" s="44"/>
      <c r="M264" s="250"/>
      <c r="N264" s="25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202</v>
      </c>
      <c r="AU264" s="17" t="s">
        <v>84</v>
      </c>
    </row>
    <row r="265" s="2" customFormat="1" ht="21.75" customHeight="1">
      <c r="A265" s="38"/>
      <c r="B265" s="39"/>
      <c r="C265" s="235" t="s">
        <v>371</v>
      </c>
      <c r="D265" s="235" t="s">
        <v>144</v>
      </c>
      <c r="E265" s="236" t="s">
        <v>372</v>
      </c>
      <c r="F265" s="237" t="s">
        <v>373</v>
      </c>
      <c r="G265" s="238" t="s">
        <v>147</v>
      </c>
      <c r="H265" s="239">
        <v>205.66499999999999</v>
      </c>
      <c r="I265" s="240"/>
      <c r="J265" s="241">
        <f>ROUND(I265*H265,2)</f>
        <v>0</v>
      </c>
      <c r="K265" s="237" t="s">
        <v>148</v>
      </c>
      <c r="L265" s="44"/>
      <c r="M265" s="242" t="s">
        <v>1</v>
      </c>
      <c r="N265" s="243" t="s">
        <v>39</v>
      </c>
      <c r="O265" s="91"/>
      <c r="P265" s="244">
        <f>O265*H265</f>
        <v>0</v>
      </c>
      <c r="Q265" s="244">
        <v>0</v>
      </c>
      <c r="R265" s="244">
        <f>Q265*H265</f>
        <v>0</v>
      </c>
      <c r="S265" s="244">
        <v>0.0395</v>
      </c>
      <c r="T265" s="245">
        <f>S265*H265</f>
        <v>8.1237674999999996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6" t="s">
        <v>149</v>
      </c>
      <c r="AT265" s="246" t="s">
        <v>144</v>
      </c>
      <c r="AU265" s="246" t="s">
        <v>84</v>
      </c>
      <c r="AY265" s="17" t="s">
        <v>142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7" t="s">
        <v>82</v>
      </c>
      <c r="BK265" s="247">
        <f>ROUND(I265*H265,2)</f>
        <v>0</v>
      </c>
      <c r="BL265" s="17" t="s">
        <v>149</v>
      </c>
      <c r="BM265" s="246" t="s">
        <v>374</v>
      </c>
    </row>
    <row r="266" s="2" customFormat="1">
      <c r="A266" s="38"/>
      <c r="B266" s="39"/>
      <c r="C266" s="40"/>
      <c r="D266" s="248" t="s">
        <v>151</v>
      </c>
      <c r="E266" s="40"/>
      <c r="F266" s="249" t="s">
        <v>373</v>
      </c>
      <c r="G266" s="40"/>
      <c r="H266" s="40"/>
      <c r="I266" s="144"/>
      <c r="J266" s="40"/>
      <c r="K266" s="40"/>
      <c r="L266" s="44"/>
      <c r="M266" s="250"/>
      <c r="N266" s="251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151</v>
      </c>
      <c r="AU266" s="17" t="s">
        <v>84</v>
      </c>
    </row>
    <row r="267" s="2" customFormat="1">
      <c r="A267" s="38"/>
      <c r="B267" s="39"/>
      <c r="C267" s="40"/>
      <c r="D267" s="248" t="s">
        <v>202</v>
      </c>
      <c r="E267" s="40"/>
      <c r="F267" s="274" t="s">
        <v>375</v>
      </c>
      <c r="G267" s="40"/>
      <c r="H267" s="40"/>
      <c r="I267" s="144"/>
      <c r="J267" s="40"/>
      <c r="K267" s="40"/>
      <c r="L267" s="44"/>
      <c r="M267" s="250"/>
      <c r="N267" s="25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202</v>
      </c>
      <c r="AU267" s="17" t="s">
        <v>84</v>
      </c>
    </row>
    <row r="268" s="2" customFormat="1" ht="21.75" customHeight="1">
      <c r="A268" s="38"/>
      <c r="B268" s="39"/>
      <c r="C268" s="235" t="s">
        <v>376</v>
      </c>
      <c r="D268" s="235" t="s">
        <v>144</v>
      </c>
      <c r="E268" s="236" t="s">
        <v>377</v>
      </c>
      <c r="F268" s="237" t="s">
        <v>378</v>
      </c>
      <c r="G268" s="238" t="s">
        <v>158</v>
      </c>
      <c r="H268" s="239">
        <v>19.904</v>
      </c>
      <c r="I268" s="240"/>
      <c r="J268" s="241">
        <f>ROUND(I268*H268,2)</f>
        <v>0</v>
      </c>
      <c r="K268" s="237" t="s">
        <v>1</v>
      </c>
      <c r="L268" s="44"/>
      <c r="M268" s="242" t="s">
        <v>1</v>
      </c>
      <c r="N268" s="243" t="s">
        <v>39</v>
      </c>
      <c r="O268" s="91"/>
      <c r="P268" s="244">
        <f>O268*H268</f>
        <v>0</v>
      </c>
      <c r="Q268" s="244">
        <v>0.50375000000000003</v>
      </c>
      <c r="R268" s="244">
        <f>Q268*H268</f>
        <v>10.02664</v>
      </c>
      <c r="S268" s="244">
        <v>2.5</v>
      </c>
      <c r="T268" s="245">
        <f>S268*H268</f>
        <v>49.759999999999998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149</v>
      </c>
      <c r="AT268" s="246" t="s">
        <v>144</v>
      </c>
      <c r="AU268" s="246" t="s">
        <v>84</v>
      </c>
      <c r="AY268" s="17" t="s">
        <v>142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82</v>
      </c>
      <c r="BK268" s="247">
        <f>ROUND(I268*H268,2)</f>
        <v>0</v>
      </c>
      <c r="BL268" s="17" t="s">
        <v>149</v>
      </c>
      <c r="BM268" s="246" t="s">
        <v>379</v>
      </c>
    </row>
    <row r="269" s="2" customFormat="1">
      <c r="A269" s="38"/>
      <c r="B269" s="39"/>
      <c r="C269" s="40"/>
      <c r="D269" s="248" t="s">
        <v>151</v>
      </c>
      <c r="E269" s="40"/>
      <c r="F269" s="249" t="s">
        <v>378</v>
      </c>
      <c r="G269" s="40"/>
      <c r="H269" s="40"/>
      <c r="I269" s="144"/>
      <c r="J269" s="40"/>
      <c r="K269" s="40"/>
      <c r="L269" s="44"/>
      <c r="M269" s="250"/>
      <c r="N269" s="251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151</v>
      </c>
      <c r="AU269" s="17" t="s">
        <v>84</v>
      </c>
    </row>
    <row r="270" s="2" customFormat="1">
      <c r="A270" s="38"/>
      <c r="B270" s="39"/>
      <c r="C270" s="40"/>
      <c r="D270" s="248" t="s">
        <v>202</v>
      </c>
      <c r="E270" s="40"/>
      <c r="F270" s="274" t="s">
        <v>380</v>
      </c>
      <c r="G270" s="40"/>
      <c r="H270" s="40"/>
      <c r="I270" s="144"/>
      <c r="J270" s="40"/>
      <c r="K270" s="40"/>
      <c r="L270" s="44"/>
      <c r="M270" s="250"/>
      <c r="N270" s="25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202</v>
      </c>
      <c r="AU270" s="17" t="s">
        <v>84</v>
      </c>
    </row>
    <row r="271" s="13" customFormat="1">
      <c r="A271" s="13"/>
      <c r="B271" s="252"/>
      <c r="C271" s="253"/>
      <c r="D271" s="248" t="s">
        <v>160</v>
      </c>
      <c r="E271" s="254" t="s">
        <v>1</v>
      </c>
      <c r="F271" s="255" t="s">
        <v>381</v>
      </c>
      <c r="G271" s="253"/>
      <c r="H271" s="256">
        <v>19.904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2" t="s">
        <v>160</v>
      </c>
      <c r="AU271" s="262" t="s">
        <v>84</v>
      </c>
      <c r="AV271" s="13" t="s">
        <v>84</v>
      </c>
      <c r="AW271" s="13" t="s">
        <v>31</v>
      </c>
      <c r="AX271" s="13" t="s">
        <v>82</v>
      </c>
      <c r="AY271" s="262" t="s">
        <v>142</v>
      </c>
    </row>
    <row r="272" s="2" customFormat="1" ht="16.5" customHeight="1">
      <c r="A272" s="38"/>
      <c r="B272" s="39"/>
      <c r="C272" s="235" t="s">
        <v>382</v>
      </c>
      <c r="D272" s="235" t="s">
        <v>144</v>
      </c>
      <c r="E272" s="236" t="s">
        <v>383</v>
      </c>
      <c r="F272" s="237" t="s">
        <v>384</v>
      </c>
      <c r="G272" s="238" t="s">
        <v>188</v>
      </c>
      <c r="H272" s="239">
        <v>8</v>
      </c>
      <c r="I272" s="240"/>
      <c r="J272" s="241">
        <f>ROUND(I272*H272,2)</f>
        <v>0</v>
      </c>
      <c r="K272" s="237" t="s">
        <v>148</v>
      </c>
      <c r="L272" s="44"/>
      <c r="M272" s="242" t="s">
        <v>1</v>
      </c>
      <c r="N272" s="243" t="s">
        <v>39</v>
      </c>
      <c r="O272" s="91"/>
      <c r="P272" s="244">
        <f>O272*H272</f>
        <v>0</v>
      </c>
      <c r="Q272" s="244">
        <v>8.0000000000000007E-05</v>
      </c>
      <c r="R272" s="244">
        <f>Q272*H272</f>
        <v>0.00064000000000000005</v>
      </c>
      <c r="S272" s="244">
        <v>0.017999999999999999</v>
      </c>
      <c r="T272" s="245">
        <f>S272*H272</f>
        <v>0.14399999999999999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6" t="s">
        <v>149</v>
      </c>
      <c r="AT272" s="246" t="s">
        <v>144</v>
      </c>
      <c r="AU272" s="246" t="s">
        <v>84</v>
      </c>
      <c r="AY272" s="17" t="s">
        <v>142</v>
      </c>
      <c r="BE272" s="247">
        <f>IF(N272="základní",J272,0)</f>
        <v>0</v>
      </c>
      <c r="BF272" s="247">
        <f>IF(N272="snížená",J272,0)</f>
        <v>0</v>
      </c>
      <c r="BG272" s="247">
        <f>IF(N272="zákl. přenesená",J272,0)</f>
        <v>0</v>
      </c>
      <c r="BH272" s="247">
        <f>IF(N272="sníž. přenesená",J272,0)</f>
        <v>0</v>
      </c>
      <c r="BI272" s="247">
        <f>IF(N272="nulová",J272,0)</f>
        <v>0</v>
      </c>
      <c r="BJ272" s="17" t="s">
        <v>82</v>
      </c>
      <c r="BK272" s="247">
        <f>ROUND(I272*H272,2)</f>
        <v>0</v>
      </c>
      <c r="BL272" s="17" t="s">
        <v>149</v>
      </c>
      <c r="BM272" s="246" t="s">
        <v>385</v>
      </c>
    </row>
    <row r="273" s="2" customFormat="1">
      <c r="A273" s="38"/>
      <c r="B273" s="39"/>
      <c r="C273" s="40"/>
      <c r="D273" s="248" t="s">
        <v>151</v>
      </c>
      <c r="E273" s="40"/>
      <c r="F273" s="249" t="s">
        <v>384</v>
      </c>
      <c r="G273" s="40"/>
      <c r="H273" s="40"/>
      <c r="I273" s="144"/>
      <c r="J273" s="40"/>
      <c r="K273" s="40"/>
      <c r="L273" s="44"/>
      <c r="M273" s="250"/>
      <c r="N273" s="251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151</v>
      </c>
      <c r="AU273" s="17" t="s">
        <v>84</v>
      </c>
    </row>
    <row r="274" s="2" customFormat="1" ht="21.75" customHeight="1">
      <c r="A274" s="38"/>
      <c r="B274" s="39"/>
      <c r="C274" s="235" t="s">
        <v>386</v>
      </c>
      <c r="D274" s="235" t="s">
        <v>144</v>
      </c>
      <c r="E274" s="236" t="s">
        <v>387</v>
      </c>
      <c r="F274" s="237" t="s">
        <v>388</v>
      </c>
      <c r="G274" s="238" t="s">
        <v>147</v>
      </c>
      <c r="H274" s="239">
        <v>205.66499999999999</v>
      </c>
      <c r="I274" s="240"/>
      <c r="J274" s="241">
        <f>ROUND(I274*H274,2)</f>
        <v>0</v>
      </c>
      <c r="K274" s="237" t="s">
        <v>1</v>
      </c>
      <c r="L274" s="44"/>
      <c r="M274" s="242" t="s">
        <v>1</v>
      </c>
      <c r="N274" s="243" t="s">
        <v>39</v>
      </c>
      <c r="O274" s="91"/>
      <c r="P274" s="244">
        <f>O274*H274</f>
        <v>0</v>
      </c>
      <c r="Q274" s="244">
        <v>0.078163999999999997</v>
      </c>
      <c r="R274" s="244">
        <f>Q274*H274</f>
        <v>16.075599059999998</v>
      </c>
      <c r="S274" s="244">
        <v>0</v>
      </c>
      <c r="T274" s="24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6" t="s">
        <v>149</v>
      </c>
      <c r="AT274" s="246" t="s">
        <v>144</v>
      </c>
      <c r="AU274" s="246" t="s">
        <v>84</v>
      </c>
      <c r="AY274" s="17" t="s">
        <v>142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7" t="s">
        <v>82</v>
      </c>
      <c r="BK274" s="247">
        <f>ROUND(I274*H274,2)</f>
        <v>0</v>
      </c>
      <c r="BL274" s="17" t="s">
        <v>149</v>
      </c>
      <c r="BM274" s="246" t="s">
        <v>389</v>
      </c>
    </row>
    <row r="275" s="2" customFormat="1">
      <c r="A275" s="38"/>
      <c r="B275" s="39"/>
      <c r="C275" s="40"/>
      <c r="D275" s="248" t="s">
        <v>151</v>
      </c>
      <c r="E275" s="40"/>
      <c r="F275" s="249" t="s">
        <v>388</v>
      </c>
      <c r="G275" s="40"/>
      <c r="H275" s="40"/>
      <c r="I275" s="144"/>
      <c r="J275" s="40"/>
      <c r="K275" s="40"/>
      <c r="L275" s="44"/>
      <c r="M275" s="250"/>
      <c r="N275" s="251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151</v>
      </c>
      <c r="AU275" s="17" t="s">
        <v>84</v>
      </c>
    </row>
    <row r="276" s="2" customFormat="1">
      <c r="A276" s="38"/>
      <c r="B276" s="39"/>
      <c r="C276" s="40"/>
      <c r="D276" s="248" t="s">
        <v>202</v>
      </c>
      <c r="E276" s="40"/>
      <c r="F276" s="274" t="s">
        <v>390</v>
      </c>
      <c r="G276" s="40"/>
      <c r="H276" s="40"/>
      <c r="I276" s="144"/>
      <c r="J276" s="40"/>
      <c r="K276" s="40"/>
      <c r="L276" s="44"/>
      <c r="M276" s="250"/>
      <c r="N276" s="251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202</v>
      </c>
      <c r="AU276" s="17" t="s">
        <v>84</v>
      </c>
    </row>
    <row r="277" s="2" customFormat="1" ht="21.75" customHeight="1">
      <c r="A277" s="38"/>
      <c r="B277" s="39"/>
      <c r="C277" s="235" t="s">
        <v>391</v>
      </c>
      <c r="D277" s="235" t="s">
        <v>144</v>
      </c>
      <c r="E277" s="236" t="s">
        <v>392</v>
      </c>
      <c r="F277" s="237" t="s">
        <v>393</v>
      </c>
      <c r="G277" s="238" t="s">
        <v>188</v>
      </c>
      <c r="H277" s="239">
        <v>80</v>
      </c>
      <c r="I277" s="240"/>
      <c r="J277" s="241">
        <f>ROUND(I277*H277,2)</f>
        <v>0</v>
      </c>
      <c r="K277" s="237" t="s">
        <v>148</v>
      </c>
      <c r="L277" s="44"/>
      <c r="M277" s="242" t="s">
        <v>1</v>
      </c>
      <c r="N277" s="243" t="s">
        <v>39</v>
      </c>
      <c r="O277" s="91"/>
      <c r="P277" s="244">
        <f>O277*H277</f>
        <v>0</v>
      </c>
      <c r="Q277" s="244">
        <v>0.00055000000000000003</v>
      </c>
      <c r="R277" s="244">
        <f>Q277*H277</f>
        <v>0.044000000000000004</v>
      </c>
      <c r="S277" s="244">
        <v>0.001</v>
      </c>
      <c r="T277" s="245">
        <f>S277*H277</f>
        <v>0.080000000000000002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149</v>
      </c>
      <c r="AT277" s="246" t="s">
        <v>144</v>
      </c>
      <c r="AU277" s="246" t="s">
        <v>84</v>
      </c>
      <c r="AY277" s="17" t="s">
        <v>142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82</v>
      </c>
      <c r="BK277" s="247">
        <f>ROUND(I277*H277,2)</f>
        <v>0</v>
      </c>
      <c r="BL277" s="17" t="s">
        <v>149</v>
      </c>
      <c r="BM277" s="246" t="s">
        <v>394</v>
      </c>
    </row>
    <row r="278" s="2" customFormat="1">
      <c r="A278" s="38"/>
      <c r="B278" s="39"/>
      <c r="C278" s="40"/>
      <c r="D278" s="248" t="s">
        <v>151</v>
      </c>
      <c r="E278" s="40"/>
      <c r="F278" s="249" t="s">
        <v>393</v>
      </c>
      <c r="G278" s="40"/>
      <c r="H278" s="40"/>
      <c r="I278" s="144"/>
      <c r="J278" s="40"/>
      <c r="K278" s="40"/>
      <c r="L278" s="44"/>
      <c r="M278" s="250"/>
      <c r="N278" s="251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151</v>
      </c>
      <c r="AU278" s="17" t="s">
        <v>84</v>
      </c>
    </row>
    <row r="279" s="2" customFormat="1" ht="21.75" customHeight="1">
      <c r="A279" s="38"/>
      <c r="B279" s="39"/>
      <c r="C279" s="235" t="s">
        <v>395</v>
      </c>
      <c r="D279" s="235" t="s">
        <v>144</v>
      </c>
      <c r="E279" s="236" t="s">
        <v>396</v>
      </c>
      <c r="F279" s="237" t="s">
        <v>397</v>
      </c>
      <c r="G279" s="238" t="s">
        <v>188</v>
      </c>
      <c r="H279" s="239">
        <v>21</v>
      </c>
      <c r="I279" s="240"/>
      <c r="J279" s="241">
        <f>ROUND(I279*H279,2)</f>
        <v>0</v>
      </c>
      <c r="K279" s="237" t="s">
        <v>148</v>
      </c>
      <c r="L279" s="44"/>
      <c r="M279" s="242" t="s">
        <v>1</v>
      </c>
      <c r="N279" s="243" t="s">
        <v>39</v>
      </c>
      <c r="O279" s="91"/>
      <c r="P279" s="244">
        <f>O279*H279</f>
        <v>0</v>
      </c>
      <c r="Q279" s="244">
        <v>0.00067000000000000002</v>
      </c>
      <c r="R279" s="244">
        <f>Q279*H279</f>
        <v>0.014070000000000001</v>
      </c>
      <c r="S279" s="244">
        <v>0.001</v>
      </c>
      <c r="T279" s="245">
        <f>S279*H279</f>
        <v>0.021000000000000001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6" t="s">
        <v>149</v>
      </c>
      <c r="AT279" s="246" t="s">
        <v>144</v>
      </c>
      <c r="AU279" s="246" t="s">
        <v>84</v>
      </c>
      <c r="AY279" s="17" t="s">
        <v>142</v>
      </c>
      <c r="BE279" s="247">
        <f>IF(N279="základní",J279,0)</f>
        <v>0</v>
      </c>
      <c r="BF279" s="247">
        <f>IF(N279="snížená",J279,0)</f>
        <v>0</v>
      </c>
      <c r="BG279" s="247">
        <f>IF(N279="zákl. přenesená",J279,0)</f>
        <v>0</v>
      </c>
      <c r="BH279" s="247">
        <f>IF(N279="sníž. přenesená",J279,0)</f>
        <v>0</v>
      </c>
      <c r="BI279" s="247">
        <f>IF(N279="nulová",J279,0)</f>
        <v>0</v>
      </c>
      <c r="BJ279" s="17" t="s">
        <v>82</v>
      </c>
      <c r="BK279" s="247">
        <f>ROUND(I279*H279,2)</f>
        <v>0</v>
      </c>
      <c r="BL279" s="17" t="s">
        <v>149</v>
      </c>
      <c r="BM279" s="246" t="s">
        <v>398</v>
      </c>
    </row>
    <row r="280" s="2" customFormat="1">
      <c r="A280" s="38"/>
      <c r="B280" s="39"/>
      <c r="C280" s="40"/>
      <c r="D280" s="248" t="s">
        <v>151</v>
      </c>
      <c r="E280" s="40"/>
      <c r="F280" s="249" t="s">
        <v>397</v>
      </c>
      <c r="G280" s="40"/>
      <c r="H280" s="40"/>
      <c r="I280" s="144"/>
      <c r="J280" s="40"/>
      <c r="K280" s="40"/>
      <c r="L280" s="44"/>
      <c r="M280" s="250"/>
      <c r="N280" s="25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151</v>
      </c>
      <c r="AU280" s="17" t="s">
        <v>84</v>
      </c>
    </row>
    <row r="281" s="12" customFormat="1" ht="22.8" customHeight="1">
      <c r="A281" s="12"/>
      <c r="B281" s="219"/>
      <c r="C281" s="220"/>
      <c r="D281" s="221" t="s">
        <v>73</v>
      </c>
      <c r="E281" s="233" t="s">
        <v>399</v>
      </c>
      <c r="F281" s="233" t="s">
        <v>400</v>
      </c>
      <c r="G281" s="220"/>
      <c r="H281" s="220"/>
      <c r="I281" s="223"/>
      <c r="J281" s="234">
        <f>BK281</f>
        <v>0</v>
      </c>
      <c r="K281" s="220"/>
      <c r="L281" s="225"/>
      <c r="M281" s="226"/>
      <c r="N281" s="227"/>
      <c r="O281" s="227"/>
      <c r="P281" s="228">
        <f>SUM(P282:P290)</f>
        <v>0</v>
      </c>
      <c r="Q281" s="227"/>
      <c r="R281" s="228">
        <f>SUM(R282:R290)</f>
        <v>0</v>
      </c>
      <c r="S281" s="227"/>
      <c r="T281" s="229">
        <f>SUM(T282:T290)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30" t="s">
        <v>82</v>
      </c>
      <c r="AT281" s="231" t="s">
        <v>73</v>
      </c>
      <c r="AU281" s="231" t="s">
        <v>82</v>
      </c>
      <c r="AY281" s="230" t="s">
        <v>142</v>
      </c>
      <c r="BK281" s="232">
        <f>SUM(BK282:BK290)</f>
        <v>0</v>
      </c>
    </row>
    <row r="282" s="2" customFormat="1" ht="21.75" customHeight="1">
      <c r="A282" s="38"/>
      <c r="B282" s="39"/>
      <c r="C282" s="235" t="s">
        <v>401</v>
      </c>
      <c r="D282" s="235" t="s">
        <v>144</v>
      </c>
      <c r="E282" s="236" t="s">
        <v>402</v>
      </c>
      <c r="F282" s="237" t="s">
        <v>403</v>
      </c>
      <c r="G282" s="238" t="s">
        <v>177</v>
      </c>
      <c r="H282" s="239">
        <v>25.876000000000001</v>
      </c>
      <c r="I282" s="240"/>
      <c r="J282" s="241">
        <f>ROUND(I282*H282,2)</f>
        <v>0</v>
      </c>
      <c r="K282" s="237" t="s">
        <v>148</v>
      </c>
      <c r="L282" s="44"/>
      <c r="M282" s="242" t="s">
        <v>1</v>
      </c>
      <c r="N282" s="243" t="s">
        <v>39</v>
      </c>
      <c r="O282" s="91"/>
      <c r="P282" s="244">
        <f>O282*H282</f>
        <v>0</v>
      </c>
      <c r="Q282" s="244">
        <v>0</v>
      </c>
      <c r="R282" s="244">
        <f>Q282*H282</f>
        <v>0</v>
      </c>
      <c r="S282" s="244">
        <v>0</v>
      </c>
      <c r="T282" s="24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6" t="s">
        <v>149</v>
      </c>
      <c r="AT282" s="246" t="s">
        <v>144</v>
      </c>
      <c r="AU282" s="246" t="s">
        <v>84</v>
      </c>
      <c r="AY282" s="17" t="s">
        <v>142</v>
      </c>
      <c r="BE282" s="247">
        <f>IF(N282="základní",J282,0)</f>
        <v>0</v>
      </c>
      <c r="BF282" s="247">
        <f>IF(N282="snížená",J282,0)</f>
        <v>0</v>
      </c>
      <c r="BG282" s="247">
        <f>IF(N282="zákl. přenesená",J282,0)</f>
        <v>0</v>
      </c>
      <c r="BH282" s="247">
        <f>IF(N282="sníž. přenesená",J282,0)</f>
        <v>0</v>
      </c>
      <c r="BI282" s="247">
        <f>IF(N282="nulová",J282,0)</f>
        <v>0</v>
      </c>
      <c r="BJ282" s="17" t="s">
        <v>82</v>
      </c>
      <c r="BK282" s="247">
        <f>ROUND(I282*H282,2)</f>
        <v>0</v>
      </c>
      <c r="BL282" s="17" t="s">
        <v>149</v>
      </c>
      <c r="BM282" s="246" t="s">
        <v>404</v>
      </c>
    </row>
    <row r="283" s="2" customFormat="1">
      <c r="A283" s="38"/>
      <c r="B283" s="39"/>
      <c r="C283" s="40"/>
      <c r="D283" s="248" t="s">
        <v>151</v>
      </c>
      <c r="E283" s="40"/>
      <c r="F283" s="249" t="s">
        <v>403</v>
      </c>
      <c r="G283" s="40"/>
      <c r="H283" s="40"/>
      <c r="I283" s="144"/>
      <c r="J283" s="40"/>
      <c r="K283" s="40"/>
      <c r="L283" s="44"/>
      <c r="M283" s="250"/>
      <c r="N283" s="251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151</v>
      </c>
      <c r="AU283" s="17" t="s">
        <v>84</v>
      </c>
    </row>
    <row r="284" s="2" customFormat="1" ht="21.75" customHeight="1">
      <c r="A284" s="38"/>
      <c r="B284" s="39"/>
      <c r="C284" s="235" t="s">
        <v>405</v>
      </c>
      <c r="D284" s="235" t="s">
        <v>144</v>
      </c>
      <c r="E284" s="236" t="s">
        <v>406</v>
      </c>
      <c r="F284" s="237" t="s">
        <v>407</v>
      </c>
      <c r="G284" s="238" t="s">
        <v>177</v>
      </c>
      <c r="H284" s="239">
        <v>25.876000000000001</v>
      </c>
      <c r="I284" s="240"/>
      <c r="J284" s="241">
        <f>ROUND(I284*H284,2)</f>
        <v>0</v>
      </c>
      <c r="K284" s="237" t="s">
        <v>1</v>
      </c>
      <c r="L284" s="44"/>
      <c r="M284" s="242" t="s">
        <v>1</v>
      </c>
      <c r="N284" s="243" t="s">
        <v>39</v>
      </c>
      <c r="O284" s="91"/>
      <c r="P284" s="244">
        <f>O284*H284</f>
        <v>0</v>
      </c>
      <c r="Q284" s="244">
        <v>0</v>
      </c>
      <c r="R284" s="244">
        <f>Q284*H284</f>
        <v>0</v>
      </c>
      <c r="S284" s="244">
        <v>0</v>
      </c>
      <c r="T284" s="24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6" t="s">
        <v>149</v>
      </c>
      <c r="AT284" s="246" t="s">
        <v>144</v>
      </c>
      <c r="AU284" s="246" t="s">
        <v>84</v>
      </c>
      <c r="AY284" s="17" t="s">
        <v>142</v>
      </c>
      <c r="BE284" s="247">
        <f>IF(N284="základní",J284,0)</f>
        <v>0</v>
      </c>
      <c r="BF284" s="247">
        <f>IF(N284="snížená",J284,0)</f>
        <v>0</v>
      </c>
      <c r="BG284" s="247">
        <f>IF(N284="zákl. přenesená",J284,0)</f>
        <v>0</v>
      </c>
      <c r="BH284" s="247">
        <f>IF(N284="sníž. přenesená",J284,0)</f>
        <v>0</v>
      </c>
      <c r="BI284" s="247">
        <f>IF(N284="nulová",J284,0)</f>
        <v>0</v>
      </c>
      <c r="BJ284" s="17" t="s">
        <v>82</v>
      </c>
      <c r="BK284" s="247">
        <f>ROUND(I284*H284,2)</f>
        <v>0</v>
      </c>
      <c r="BL284" s="17" t="s">
        <v>149</v>
      </c>
      <c r="BM284" s="246" t="s">
        <v>408</v>
      </c>
    </row>
    <row r="285" s="2" customFormat="1">
      <c r="A285" s="38"/>
      <c r="B285" s="39"/>
      <c r="C285" s="40"/>
      <c r="D285" s="248" t="s">
        <v>151</v>
      </c>
      <c r="E285" s="40"/>
      <c r="F285" s="249" t="s">
        <v>407</v>
      </c>
      <c r="G285" s="40"/>
      <c r="H285" s="40"/>
      <c r="I285" s="144"/>
      <c r="J285" s="40"/>
      <c r="K285" s="40"/>
      <c r="L285" s="44"/>
      <c r="M285" s="250"/>
      <c r="N285" s="251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151</v>
      </c>
      <c r="AU285" s="17" t="s">
        <v>84</v>
      </c>
    </row>
    <row r="286" s="2" customFormat="1" ht="16.5" customHeight="1">
      <c r="A286" s="38"/>
      <c r="B286" s="39"/>
      <c r="C286" s="235" t="s">
        <v>409</v>
      </c>
      <c r="D286" s="235" t="s">
        <v>144</v>
      </c>
      <c r="E286" s="236" t="s">
        <v>410</v>
      </c>
      <c r="F286" s="237" t="s">
        <v>411</v>
      </c>
      <c r="G286" s="238" t="s">
        <v>177</v>
      </c>
      <c r="H286" s="239">
        <v>750.404</v>
      </c>
      <c r="I286" s="240"/>
      <c r="J286" s="241">
        <f>ROUND(I286*H286,2)</f>
        <v>0</v>
      </c>
      <c r="K286" s="237" t="s">
        <v>1</v>
      </c>
      <c r="L286" s="44"/>
      <c r="M286" s="242" t="s">
        <v>1</v>
      </c>
      <c r="N286" s="243" t="s">
        <v>39</v>
      </c>
      <c r="O286" s="91"/>
      <c r="P286" s="244">
        <f>O286*H286</f>
        <v>0</v>
      </c>
      <c r="Q286" s="244">
        <v>0</v>
      </c>
      <c r="R286" s="244">
        <f>Q286*H286</f>
        <v>0</v>
      </c>
      <c r="S286" s="244">
        <v>0</v>
      </c>
      <c r="T286" s="24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6" t="s">
        <v>149</v>
      </c>
      <c r="AT286" s="246" t="s">
        <v>144</v>
      </c>
      <c r="AU286" s="246" t="s">
        <v>84</v>
      </c>
      <c r="AY286" s="17" t="s">
        <v>142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7" t="s">
        <v>82</v>
      </c>
      <c r="BK286" s="247">
        <f>ROUND(I286*H286,2)</f>
        <v>0</v>
      </c>
      <c r="BL286" s="17" t="s">
        <v>149</v>
      </c>
      <c r="BM286" s="246" t="s">
        <v>412</v>
      </c>
    </row>
    <row r="287" s="2" customFormat="1">
      <c r="A287" s="38"/>
      <c r="B287" s="39"/>
      <c r="C287" s="40"/>
      <c r="D287" s="248" t="s">
        <v>151</v>
      </c>
      <c r="E287" s="40"/>
      <c r="F287" s="249" t="s">
        <v>411</v>
      </c>
      <c r="G287" s="40"/>
      <c r="H287" s="40"/>
      <c r="I287" s="144"/>
      <c r="J287" s="40"/>
      <c r="K287" s="40"/>
      <c r="L287" s="44"/>
      <c r="M287" s="250"/>
      <c r="N287" s="25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151</v>
      </c>
      <c r="AU287" s="17" t="s">
        <v>84</v>
      </c>
    </row>
    <row r="288" s="13" customFormat="1">
      <c r="A288" s="13"/>
      <c r="B288" s="252"/>
      <c r="C288" s="253"/>
      <c r="D288" s="248" t="s">
        <v>160</v>
      </c>
      <c r="E288" s="254" t="s">
        <v>1</v>
      </c>
      <c r="F288" s="255" t="s">
        <v>413</v>
      </c>
      <c r="G288" s="253"/>
      <c r="H288" s="256">
        <v>750.404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2" t="s">
        <v>160</v>
      </c>
      <c r="AU288" s="262" t="s">
        <v>84</v>
      </c>
      <c r="AV288" s="13" t="s">
        <v>84</v>
      </c>
      <c r="AW288" s="13" t="s">
        <v>31</v>
      </c>
      <c r="AX288" s="13" t="s">
        <v>82</v>
      </c>
      <c r="AY288" s="262" t="s">
        <v>142</v>
      </c>
    </row>
    <row r="289" s="2" customFormat="1" ht="21.75" customHeight="1">
      <c r="A289" s="38"/>
      <c r="B289" s="39"/>
      <c r="C289" s="235" t="s">
        <v>414</v>
      </c>
      <c r="D289" s="235" t="s">
        <v>144</v>
      </c>
      <c r="E289" s="236" t="s">
        <v>415</v>
      </c>
      <c r="F289" s="237" t="s">
        <v>416</v>
      </c>
      <c r="G289" s="238" t="s">
        <v>177</v>
      </c>
      <c r="H289" s="239">
        <v>25.876000000000001</v>
      </c>
      <c r="I289" s="240"/>
      <c r="J289" s="241">
        <f>ROUND(I289*H289,2)</f>
        <v>0</v>
      </c>
      <c r="K289" s="237" t="s">
        <v>1</v>
      </c>
      <c r="L289" s="44"/>
      <c r="M289" s="242" t="s">
        <v>1</v>
      </c>
      <c r="N289" s="243" t="s">
        <v>39</v>
      </c>
      <c r="O289" s="91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6" t="s">
        <v>149</v>
      </c>
      <c r="AT289" s="246" t="s">
        <v>144</v>
      </c>
      <c r="AU289" s="246" t="s">
        <v>84</v>
      </c>
      <c r="AY289" s="17" t="s">
        <v>142</v>
      </c>
      <c r="BE289" s="247">
        <f>IF(N289="základní",J289,0)</f>
        <v>0</v>
      </c>
      <c r="BF289" s="247">
        <f>IF(N289="snížená",J289,0)</f>
        <v>0</v>
      </c>
      <c r="BG289" s="247">
        <f>IF(N289="zákl. přenesená",J289,0)</f>
        <v>0</v>
      </c>
      <c r="BH289" s="247">
        <f>IF(N289="sníž. přenesená",J289,0)</f>
        <v>0</v>
      </c>
      <c r="BI289" s="247">
        <f>IF(N289="nulová",J289,0)</f>
        <v>0</v>
      </c>
      <c r="BJ289" s="17" t="s">
        <v>82</v>
      </c>
      <c r="BK289" s="247">
        <f>ROUND(I289*H289,2)</f>
        <v>0</v>
      </c>
      <c r="BL289" s="17" t="s">
        <v>149</v>
      </c>
      <c r="BM289" s="246" t="s">
        <v>417</v>
      </c>
    </row>
    <row r="290" s="2" customFormat="1">
      <c r="A290" s="38"/>
      <c r="B290" s="39"/>
      <c r="C290" s="40"/>
      <c r="D290" s="248" t="s">
        <v>151</v>
      </c>
      <c r="E290" s="40"/>
      <c r="F290" s="249" t="s">
        <v>416</v>
      </c>
      <c r="G290" s="40"/>
      <c r="H290" s="40"/>
      <c r="I290" s="144"/>
      <c r="J290" s="40"/>
      <c r="K290" s="40"/>
      <c r="L290" s="44"/>
      <c r="M290" s="250"/>
      <c r="N290" s="251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151</v>
      </c>
      <c r="AU290" s="17" t="s">
        <v>84</v>
      </c>
    </row>
    <row r="291" s="12" customFormat="1" ht="22.8" customHeight="1">
      <c r="A291" s="12"/>
      <c r="B291" s="219"/>
      <c r="C291" s="220"/>
      <c r="D291" s="221" t="s">
        <v>73</v>
      </c>
      <c r="E291" s="233" t="s">
        <v>418</v>
      </c>
      <c r="F291" s="233" t="s">
        <v>419</v>
      </c>
      <c r="G291" s="220"/>
      <c r="H291" s="220"/>
      <c r="I291" s="223"/>
      <c r="J291" s="234">
        <f>BK291</f>
        <v>0</v>
      </c>
      <c r="K291" s="220"/>
      <c r="L291" s="225"/>
      <c r="M291" s="226"/>
      <c r="N291" s="227"/>
      <c r="O291" s="227"/>
      <c r="P291" s="228">
        <f>SUM(P292:P293)</f>
        <v>0</v>
      </c>
      <c r="Q291" s="227"/>
      <c r="R291" s="228">
        <f>SUM(R292:R293)</f>
        <v>0</v>
      </c>
      <c r="S291" s="227"/>
      <c r="T291" s="229">
        <f>SUM(T292:T293)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0" t="s">
        <v>82</v>
      </c>
      <c r="AT291" s="231" t="s">
        <v>73</v>
      </c>
      <c r="AU291" s="231" t="s">
        <v>82</v>
      </c>
      <c r="AY291" s="230" t="s">
        <v>142</v>
      </c>
      <c r="BK291" s="232">
        <f>SUM(BK292:BK293)</f>
        <v>0</v>
      </c>
    </row>
    <row r="292" s="2" customFormat="1" ht="21.75" customHeight="1">
      <c r="A292" s="38"/>
      <c r="B292" s="39"/>
      <c r="C292" s="235" t="s">
        <v>420</v>
      </c>
      <c r="D292" s="235" t="s">
        <v>144</v>
      </c>
      <c r="E292" s="236" t="s">
        <v>421</v>
      </c>
      <c r="F292" s="237" t="s">
        <v>422</v>
      </c>
      <c r="G292" s="238" t="s">
        <v>177</v>
      </c>
      <c r="H292" s="239">
        <v>406.08199999999999</v>
      </c>
      <c r="I292" s="240"/>
      <c r="J292" s="241">
        <f>ROUND(I292*H292,2)</f>
        <v>0</v>
      </c>
      <c r="K292" s="237" t="s">
        <v>1</v>
      </c>
      <c r="L292" s="44"/>
      <c r="M292" s="242" t="s">
        <v>1</v>
      </c>
      <c r="N292" s="243" t="s">
        <v>39</v>
      </c>
      <c r="O292" s="91"/>
      <c r="P292" s="244">
        <f>O292*H292</f>
        <v>0</v>
      </c>
      <c r="Q292" s="244">
        <v>0</v>
      </c>
      <c r="R292" s="244">
        <f>Q292*H292</f>
        <v>0</v>
      </c>
      <c r="S292" s="244">
        <v>0</v>
      </c>
      <c r="T292" s="24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6" t="s">
        <v>149</v>
      </c>
      <c r="AT292" s="246" t="s">
        <v>144</v>
      </c>
      <c r="AU292" s="246" t="s">
        <v>84</v>
      </c>
      <c r="AY292" s="17" t="s">
        <v>142</v>
      </c>
      <c r="BE292" s="247">
        <f>IF(N292="základní",J292,0)</f>
        <v>0</v>
      </c>
      <c r="BF292" s="247">
        <f>IF(N292="snížená",J292,0)</f>
        <v>0</v>
      </c>
      <c r="BG292" s="247">
        <f>IF(N292="zákl. přenesená",J292,0)</f>
        <v>0</v>
      </c>
      <c r="BH292" s="247">
        <f>IF(N292="sníž. přenesená",J292,0)</f>
        <v>0</v>
      </c>
      <c r="BI292" s="247">
        <f>IF(N292="nulová",J292,0)</f>
        <v>0</v>
      </c>
      <c r="BJ292" s="17" t="s">
        <v>82</v>
      </c>
      <c r="BK292" s="247">
        <f>ROUND(I292*H292,2)</f>
        <v>0</v>
      </c>
      <c r="BL292" s="17" t="s">
        <v>149</v>
      </c>
      <c r="BM292" s="246" t="s">
        <v>423</v>
      </c>
    </row>
    <row r="293" s="2" customFormat="1">
      <c r="A293" s="38"/>
      <c r="B293" s="39"/>
      <c r="C293" s="40"/>
      <c r="D293" s="248" t="s">
        <v>151</v>
      </c>
      <c r="E293" s="40"/>
      <c r="F293" s="249" t="s">
        <v>422</v>
      </c>
      <c r="G293" s="40"/>
      <c r="H293" s="40"/>
      <c r="I293" s="144"/>
      <c r="J293" s="40"/>
      <c r="K293" s="40"/>
      <c r="L293" s="44"/>
      <c r="M293" s="250"/>
      <c r="N293" s="251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151</v>
      </c>
      <c r="AU293" s="17" t="s">
        <v>84</v>
      </c>
    </row>
    <row r="294" s="12" customFormat="1" ht="25.92" customHeight="1">
      <c r="A294" s="12"/>
      <c r="B294" s="219"/>
      <c r="C294" s="220"/>
      <c r="D294" s="221" t="s">
        <v>73</v>
      </c>
      <c r="E294" s="222" t="s">
        <v>424</v>
      </c>
      <c r="F294" s="222" t="s">
        <v>425</v>
      </c>
      <c r="G294" s="220"/>
      <c r="H294" s="220"/>
      <c r="I294" s="223"/>
      <c r="J294" s="224">
        <f>BK294</f>
        <v>0</v>
      </c>
      <c r="K294" s="220"/>
      <c r="L294" s="225"/>
      <c r="M294" s="226"/>
      <c r="N294" s="227"/>
      <c r="O294" s="227"/>
      <c r="P294" s="228">
        <f>P295</f>
        <v>0</v>
      </c>
      <c r="Q294" s="227"/>
      <c r="R294" s="228">
        <f>R295</f>
        <v>1.3357859999999999</v>
      </c>
      <c r="S294" s="227"/>
      <c r="T294" s="229">
        <f>T295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30" t="s">
        <v>84</v>
      </c>
      <c r="AT294" s="231" t="s">
        <v>73</v>
      </c>
      <c r="AU294" s="231" t="s">
        <v>74</v>
      </c>
      <c r="AY294" s="230" t="s">
        <v>142</v>
      </c>
      <c r="BK294" s="232">
        <f>BK295</f>
        <v>0</v>
      </c>
    </row>
    <row r="295" s="12" customFormat="1" ht="22.8" customHeight="1">
      <c r="A295" s="12"/>
      <c r="B295" s="219"/>
      <c r="C295" s="220"/>
      <c r="D295" s="221" t="s">
        <v>73</v>
      </c>
      <c r="E295" s="233" t="s">
        <v>426</v>
      </c>
      <c r="F295" s="233" t="s">
        <v>427</v>
      </c>
      <c r="G295" s="220"/>
      <c r="H295" s="220"/>
      <c r="I295" s="223"/>
      <c r="J295" s="234">
        <f>BK295</f>
        <v>0</v>
      </c>
      <c r="K295" s="220"/>
      <c r="L295" s="225"/>
      <c r="M295" s="226"/>
      <c r="N295" s="227"/>
      <c r="O295" s="227"/>
      <c r="P295" s="228">
        <f>SUM(P296:P316)</f>
        <v>0</v>
      </c>
      <c r="Q295" s="227"/>
      <c r="R295" s="228">
        <f>SUM(R296:R316)</f>
        <v>1.3357859999999999</v>
      </c>
      <c r="S295" s="227"/>
      <c r="T295" s="229">
        <f>SUM(T296:T316)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0" t="s">
        <v>84</v>
      </c>
      <c r="AT295" s="231" t="s">
        <v>73</v>
      </c>
      <c r="AU295" s="231" t="s">
        <v>82</v>
      </c>
      <c r="AY295" s="230" t="s">
        <v>142</v>
      </c>
      <c r="BK295" s="232">
        <f>SUM(BK296:BK316)</f>
        <v>0</v>
      </c>
    </row>
    <row r="296" s="2" customFormat="1" ht="21.75" customHeight="1">
      <c r="A296" s="38"/>
      <c r="B296" s="39"/>
      <c r="C296" s="235" t="s">
        <v>428</v>
      </c>
      <c r="D296" s="235" t="s">
        <v>144</v>
      </c>
      <c r="E296" s="236" t="s">
        <v>429</v>
      </c>
      <c r="F296" s="237" t="s">
        <v>430</v>
      </c>
      <c r="G296" s="238" t="s">
        <v>147</v>
      </c>
      <c r="H296" s="239">
        <v>183.40000000000001</v>
      </c>
      <c r="I296" s="240"/>
      <c r="J296" s="241">
        <f>ROUND(I296*H296,2)</f>
        <v>0</v>
      </c>
      <c r="K296" s="237" t="s">
        <v>148</v>
      </c>
      <c r="L296" s="44"/>
      <c r="M296" s="242" t="s">
        <v>1</v>
      </c>
      <c r="N296" s="243" t="s">
        <v>39</v>
      </c>
      <c r="O296" s="91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6" t="s">
        <v>224</v>
      </c>
      <c r="AT296" s="246" t="s">
        <v>144</v>
      </c>
      <c r="AU296" s="246" t="s">
        <v>84</v>
      </c>
      <c r="AY296" s="17" t="s">
        <v>142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7" t="s">
        <v>82</v>
      </c>
      <c r="BK296" s="247">
        <f>ROUND(I296*H296,2)</f>
        <v>0</v>
      </c>
      <c r="BL296" s="17" t="s">
        <v>224</v>
      </c>
      <c r="BM296" s="246" t="s">
        <v>431</v>
      </c>
    </row>
    <row r="297" s="2" customFormat="1">
      <c r="A297" s="38"/>
      <c r="B297" s="39"/>
      <c r="C297" s="40"/>
      <c r="D297" s="248" t="s">
        <v>151</v>
      </c>
      <c r="E297" s="40"/>
      <c r="F297" s="249" t="s">
        <v>430</v>
      </c>
      <c r="G297" s="40"/>
      <c r="H297" s="40"/>
      <c r="I297" s="144"/>
      <c r="J297" s="40"/>
      <c r="K297" s="40"/>
      <c r="L297" s="44"/>
      <c r="M297" s="250"/>
      <c r="N297" s="251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151</v>
      </c>
      <c r="AU297" s="17" t="s">
        <v>84</v>
      </c>
    </row>
    <row r="298" s="2" customFormat="1">
      <c r="A298" s="38"/>
      <c r="B298" s="39"/>
      <c r="C298" s="40"/>
      <c r="D298" s="248" t="s">
        <v>202</v>
      </c>
      <c r="E298" s="40"/>
      <c r="F298" s="274" t="s">
        <v>432</v>
      </c>
      <c r="G298" s="40"/>
      <c r="H298" s="40"/>
      <c r="I298" s="144"/>
      <c r="J298" s="40"/>
      <c r="K298" s="40"/>
      <c r="L298" s="44"/>
      <c r="M298" s="250"/>
      <c r="N298" s="251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202</v>
      </c>
      <c r="AU298" s="17" t="s">
        <v>84</v>
      </c>
    </row>
    <row r="299" s="2" customFormat="1" ht="16.5" customHeight="1">
      <c r="A299" s="38"/>
      <c r="B299" s="39"/>
      <c r="C299" s="275" t="s">
        <v>433</v>
      </c>
      <c r="D299" s="275" t="s">
        <v>319</v>
      </c>
      <c r="E299" s="276" t="s">
        <v>434</v>
      </c>
      <c r="F299" s="277" t="s">
        <v>435</v>
      </c>
      <c r="G299" s="278" t="s">
        <v>147</v>
      </c>
      <c r="H299" s="279">
        <v>210.91</v>
      </c>
      <c r="I299" s="280"/>
      <c r="J299" s="281">
        <f>ROUND(I299*H299,2)</f>
        <v>0</v>
      </c>
      <c r="K299" s="277" t="s">
        <v>1</v>
      </c>
      <c r="L299" s="282"/>
      <c r="M299" s="283" t="s">
        <v>1</v>
      </c>
      <c r="N299" s="284" t="s">
        <v>39</v>
      </c>
      <c r="O299" s="91"/>
      <c r="P299" s="244">
        <f>O299*H299</f>
        <v>0</v>
      </c>
      <c r="Q299" s="244">
        <v>0.0044999999999999997</v>
      </c>
      <c r="R299" s="244">
        <f>Q299*H299</f>
        <v>0.94909499999999991</v>
      </c>
      <c r="S299" s="244">
        <v>0</v>
      </c>
      <c r="T299" s="24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6" t="s">
        <v>306</v>
      </c>
      <c r="AT299" s="246" t="s">
        <v>319</v>
      </c>
      <c r="AU299" s="246" t="s">
        <v>84</v>
      </c>
      <c r="AY299" s="17" t="s">
        <v>142</v>
      </c>
      <c r="BE299" s="247">
        <f>IF(N299="základní",J299,0)</f>
        <v>0</v>
      </c>
      <c r="BF299" s="247">
        <f>IF(N299="snížená",J299,0)</f>
        <v>0</v>
      </c>
      <c r="BG299" s="247">
        <f>IF(N299="zákl. přenesená",J299,0)</f>
        <v>0</v>
      </c>
      <c r="BH299" s="247">
        <f>IF(N299="sníž. přenesená",J299,0)</f>
        <v>0</v>
      </c>
      <c r="BI299" s="247">
        <f>IF(N299="nulová",J299,0)</f>
        <v>0</v>
      </c>
      <c r="BJ299" s="17" t="s">
        <v>82</v>
      </c>
      <c r="BK299" s="247">
        <f>ROUND(I299*H299,2)</f>
        <v>0</v>
      </c>
      <c r="BL299" s="17" t="s">
        <v>224</v>
      </c>
      <c r="BM299" s="246" t="s">
        <v>436</v>
      </c>
    </row>
    <row r="300" s="2" customFormat="1">
      <c r="A300" s="38"/>
      <c r="B300" s="39"/>
      <c r="C300" s="40"/>
      <c r="D300" s="248" t="s">
        <v>151</v>
      </c>
      <c r="E300" s="40"/>
      <c r="F300" s="249" t="s">
        <v>435</v>
      </c>
      <c r="G300" s="40"/>
      <c r="H300" s="40"/>
      <c r="I300" s="144"/>
      <c r="J300" s="40"/>
      <c r="K300" s="40"/>
      <c r="L300" s="44"/>
      <c r="M300" s="250"/>
      <c r="N300" s="251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151</v>
      </c>
      <c r="AU300" s="17" t="s">
        <v>84</v>
      </c>
    </row>
    <row r="301" s="13" customFormat="1">
      <c r="A301" s="13"/>
      <c r="B301" s="252"/>
      <c r="C301" s="253"/>
      <c r="D301" s="248" t="s">
        <v>160</v>
      </c>
      <c r="E301" s="254" t="s">
        <v>1</v>
      </c>
      <c r="F301" s="255" t="s">
        <v>437</v>
      </c>
      <c r="G301" s="253"/>
      <c r="H301" s="256">
        <v>210.91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2" t="s">
        <v>160</v>
      </c>
      <c r="AU301" s="262" t="s">
        <v>84</v>
      </c>
      <c r="AV301" s="13" t="s">
        <v>84</v>
      </c>
      <c r="AW301" s="13" t="s">
        <v>31</v>
      </c>
      <c r="AX301" s="13" t="s">
        <v>82</v>
      </c>
      <c r="AY301" s="262" t="s">
        <v>142</v>
      </c>
    </row>
    <row r="302" s="2" customFormat="1" ht="21.75" customHeight="1">
      <c r="A302" s="38"/>
      <c r="B302" s="39"/>
      <c r="C302" s="235" t="s">
        <v>438</v>
      </c>
      <c r="D302" s="235" t="s">
        <v>144</v>
      </c>
      <c r="E302" s="236" t="s">
        <v>439</v>
      </c>
      <c r="F302" s="237" t="s">
        <v>440</v>
      </c>
      <c r="G302" s="238" t="s">
        <v>188</v>
      </c>
      <c r="H302" s="239">
        <v>14.1</v>
      </c>
      <c r="I302" s="240"/>
      <c r="J302" s="241">
        <f>ROUND(I302*H302,2)</f>
        <v>0</v>
      </c>
      <c r="K302" s="237" t="s">
        <v>1</v>
      </c>
      <c r="L302" s="44"/>
      <c r="M302" s="242" t="s">
        <v>1</v>
      </c>
      <c r="N302" s="243" t="s">
        <v>39</v>
      </c>
      <c r="O302" s="91"/>
      <c r="P302" s="244">
        <f>O302*H302</f>
        <v>0</v>
      </c>
      <c r="Q302" s="244">
        <v>0.00011</v>
      </c>
      <c r="R302" s="244">
        <f>Q302*H302</f>
        <v>0.0015510000000000001</v>
      </c>
      <c r="S302" s="244">
        <v>0</v>
      </c>
      <c r="T302" s="24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6" t="s">
        <v>224</v>
      </c>
      <c r="AT302" s="246" t="s">
        <v>144</v>
      </c>
      <c r="AU302" s="246" t="s">
        <v>84</v>
      </c>
      <c r="AY302" s="17" t="s">
        <v>142</v>
      </c>
      <c r="BE302" s="247">
        <f>IF(N302="základní",J302,0)</f>
        <v>0</v>
      </c>
      <c r="BF302" s="247">
        <f>IF(N302="snížená",J302,0)</f>
        <v>0</v>
      </c>
      <c r="BG302" s="247">
        <f>IF(N302="zákl. přenesená",J302,0)</f>
        <v>0</v>
      </c>
      <c r="BH302" s="247">
        <f>IF(N302="sníž. přenesená",J302,0)</f>
        <v>0</v>
      </c>
      <c r="BI302" s="247">
        <f>IF(N302="nulová",J302,0)</f>
        <v>0</v>
      </c>
      <c r="BJ302" s="17" t="s">
        <v>82</v>
      </c>
      <c r="BK302" s="247">
        <f>ROUND(I302*H302,2)</f>
        <v>0</v>
      </c>
      <c r="BL302" s="17" t="s">
        <v>224</v>
      </c>
      <c r="BM302" s="246" t="s">
        <v>441</v>
      </c>
    </row>
    <row r="303" s="2" customFormat="1">
      <c r="A303" s="38"/>
      <c r="B303" s="39"/>
      <c r="C303" s="40"/>
      <c r="D303" s="248" t="s">
        <v>151</v>
      </c>
      <c r="E303" s="40"/>
      <c r="F303" s="249" t="s">
        <v>440</v>
      </c>
      <c r="G303" s="40"/>
      <c r="H303" s="40"/>
      <c r="I303" s="144"/>
      <c r="J303" s="40"/>
      <c r="K303" s="40"/>
      <c r="L303" s="44"/>
      <c r="M303" s="250"/>
      <c r="N303" s="251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151</v>
      </c>
      <c r="AU303" s="17" t="s">
        <v>84</v>
      </c>
    </row>
    <row r="304" s="13" customFormat="1">
      <c r="A304" s="13"/>
      <c r="B304" s="252"/>
      <c r="C304" s="253"/>
      <c r="D304" s="248" t="s">
        <v>160</v>
      </c>
      <c r="E304" s="254" t="s">
        <v>1</v>
      </c>
      <c r="F304" s="255" t="s">
        <v>442</v>
      </c>
      <c r="G304" s="253"/>
      <c r="H304" s="256">
        <v>14.1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2" t="s">
        <v>160</v>
      </c>
      <c r="AU304" s="262" t="s">
        <v>84</v>
      </c>
      <c r="AV304" s="13" t="s">
        <v>84</v>
      </c>
      <c r="AW304" s="13" t="s">
        <v>31</v>
      </c>
      <c r="AX304" s="13" t="s">
        <v>82</v>
      </c>
      <c r="AY304" s="262" t="s">
        <v>142</v>
      </c>
    </row>
    <row r="305" s="2" customFormat="1" ht="21.75" customHeight="1">
      <c r="A305" s="38"/>
      <c r="B305" s="39"/>
      <c r="C305" s="235" t="s">
        <v>443</v>
      </c>
      <c r="D305" s="235" t="s">
        <v>144</v>
      </c>
      <c r="E305" s="236" t="s">
        <v>444</v>
      </c>
      <c r="F305" s="237" t="s">
        <v>445</v>
      </c>
      <c r="G305" s="238" t="s">
        <v>147</v>
      </c>
      <c r="H305" s="239">
        <v>183.40000000000001</v>
      </c>
      <c r="I305" s="240"/>
      <c r="J305" s="241">
        <f>ROUND(I305*H305,2)</f>
        <v>0</v>
      </c>
      <c r="K305" s="237" t="s">
        <v>148</v>
      </c>
      <c r="L305" s="44"/>
      <c r="M305" s="242" t="s">
        <v>1</v>
      </c>
      <c r="N305" s="243" t="s">
        <v>39</v>
      </c>
      <c r="O305" s="91"/>
      <c r="P305" s="244">
        <f>O305*H305</f>
        <v>0</v>
      </c>
      <c r="Q305" s="244">
        <v>0</v>
      </c>
      <c r="R305" s="244">
        <f>Q305*H305</f>
        <v>0</v>
      </c>
      <c r="S305" s="244">
        <v>0</v>
      </c>
      <c r="T305" s="245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6" t="s">
        <v>224</v>
      </c>
      <c r="AT305" s="246" t="s">
        <v>144</v>
      </c>
      <c r="AU305" s="246" t="s">
        <v>84</v>
      </c>
      <c r="AY305" s="17" t="s">
        <v>142</v>
      </c>
      <c r="BE305" s="247">
        <f>IF(N305="základní",J305,0)</f>
        <v>0</v>
      </c>
      <c r="BF305" s="247">
        <f>IF(N305="snížená",J305,0)</f>
        <v>0</v>
      </c>
      <c r="BG305" s="247">
        <f>IF(N305="zákl. přenesená",J305,0)</f>
        <v>0</v>
      </c>
      <c r="BH305" s="247">
        <f>IF(N305="sníž. přenesená",J305,0)</f>
        <v>0</v>
      </c>
      <c r="BI305" s="247">
        <f>IF(N305="nulová",J305,0)</f>
        <v>0</v>
      </c>
      <c r="BJ305" s="17" t="s">
        <v>82</v>
      </c>
      <c r="BK305" s="247">
        <f>ROUND(I305*H305,2)</f>
        <v>0</v>
      </c>
      <c r="BL305" s="17" t="s">
        <v>224</v>
      </c>
      <c r="BM305" s="246" t="s">
        <v>446</v>
      </c>
    </row>
    <row r="306" s="2" customFormat="1">
      <c r="A306" s="38"/>
      <c r="B306" s="39"/>
      <c r="C306" s="40"/>
      <c r="D306" s="248" t="s">
        <v>151</v>
      </c>
      <c r="E306" s="40"/>
      <c r="F306" s="249" t="s">
        <v>445</v>
      </c>
      <c r="G306" s="40"/>
      <c r="H306" s="40"/>
      <c r="I306" s="144"/>
      <c r="J306" s="40"/>
      <c r="K306" s="40"/>
      <c r="L306" s="44"/>
      <c r="M306" s="250"/>
      <c r="N306" s="251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151</v>
      </c>
      <c r="AU306" s="17" t="s">
        <v>84</v>
      </c>
    </row>
    <row r="307" s="2" customFormat="1">
      <c r="A307" s="38"/>
      <c r="B307" s="39"/>
      <c r="C307" s="40"/>
      <c r="D307" s="248" t="s">
        <v>202</v>
      </c>
      <c r="E307" s="40"/>
      <c r="F307" s="274" t="s">
        <v>447</v>
      </c>
      <c r="G307" s="40"/>
      <c r="H307" s="40"/>
      <c r="I307" s="144"/>
      <c r="J307" s="40"/>
      <c r="K307" s="40"/>
      <c r="L307" s="44"/>
      <c r="M307" s="250"/>
      <c r="N307" s="251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202</v>
      </c>
      <c r="AU307" s="17" t="s">
        <v>84</v>
      </c>
    </row>
    <row r="308" s="2" customFormat="1" ht="21.75" customHeight="1">
      <c r="A308" s="38"/>
      <c r="B308" s="39"/>
      <c r="C308" s="275" t="s">
        <v>448</v>
      </c>
      <c r="D308" s="275" t="s">
        <v>319</v>
      </c>
      <c r="E308" s="276" t="s">
        <v>449</v>
      </c>
      <c r="F308" s="277" t="s">
        <v>450</v>
      </c>
      <c r="G308" s="278" t="s">
        <v>147</v>
      </c>
      <c r="H308" s="279">
        <v>192.56999999999999</v>
      </c>
      <c r="I308" s="280"/>
      <c r="J308" s="281">
        <f>ROUND(I308*H308,2)</f>
        <v>0</v>
      </c>
      <c r="K308" s="277" t="s">
        <v>1</v>
      </c>
      <c r="L308" s="282"/>
      <c r="M308" s="283" t="s">
        <v>1</v>
      </c>
      <c r="N308" s="284" t="s">
        <v>39</v>
      </c>
      <c r="O308" s="91"/>
      <c r="P308" s="244">
        <f>O308*H308</f>
        <v>0</v>
      </c>
      <c r="Q308" s="244">
        <v>0.00080000000000000004</v>
      </c>
      <c r="R308" s="244">
        <f>Q308*H308</f>
        <v>0.154056</v>
      </c>
      <c r="S308" s="244">
        <v>0</v>
      </c>
      <c r="T308" s="24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6" t="s">
        <v>306</v>
      </c>
      <c r="AT308" s="246" t="s">
        <v>319</v>
      </c>
      <c r="AU308" s="246" t="s">
        <v>84</v>
      </c>
      <c r="AY308" s="17" t="s">
        <v>142</v>
      </c>
      <c r="BE308" s="247">
        <f>IF(N308="základní",J308,0)</f>
        <v>0</v>
      </c>
      <c r="BF308" s="247">
        <f>IF(N308="snížená",J308,0)</f>
        <v>0</v>
      </c>
      <c r="BG308" s="247">
        <f>IF(N308="zákl. přenesená",J308,0)</f>
        <v>0</v>
      </c>
      <c r="BH308" s="247">
        <f>IF(N308="sníž. přenesená",J308,0)</f>
        <v>0</v>
      </c>
      <c r="BI308" s="247">
        <f>IF(N308="nulová",J308,0)</f>
        <v>0</v>
      </c>
      <c r="BJ308" s="17" t="s">
        <v>82</v>
      </c>
      <c r="BK308" s="247">
        <f>ROUND(I308*H308,2)</f>
        <v>0</v>
      </c>
      <c r="BL308" s="17" t="s">
        <v>224</v>
      </c>
      <c r="BM308" s="246" t="s">
        <v>451</v>
      </c>
    </row>
    <row r="309" s="2" customFormat="1">
      <c r="A309" s="38"/>
      <c r="B309" s="39"/>
      <c r="C309" s="40"/>
      <c r="D309" s="248" t="s">
        <v>151</v>
      </c>
      <c r="E309" s="40"/>
      <c r="F309" s="249" t="s">
        <v>450</v>
      </c>
      <c r="G309" s="40"/>
      <c r="H309" s="40"/>
      <c r="I309" s="144"/>
      <c r="J309" s="40"/>
      <c r="K309" s="40"/>
      <c r="L309" s="44"/>
      <c r="M309" s="250"/>
      <c r="N309" s="251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151</v>
      </c>
      <c r="AU309" s="17" t="s">
        <v>84</v>
      </c>
    </row>
    <row r="310" s="13" customFormat="1">
      <c r="A310" s="13"/>
      <c r="B310" s="252"/>
      <c r="C310" s="253"/>
      <c r="D310" s="248" t="s">
        <v>160</v>
      </c>
      <c r="E310" s="254" t="s">
        <v>1</v>
      </c>
      <c r="F310" s="255" t="s">
        <v>452</v>
      </c>
      <c r="G310" s="253"/>
      <c r="H310" s="256">
        <v>192.56999999999999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2" t="s">
        <v>160</v>
      </c>
      <c r="AU310" s="262" t="s">
        <v>84</v>
      </c>
      <c r="AV310" s="13" t="s">
        <v>84</v>
      </c>
      <c r="AW310" s="13" t="s">
        <v>31</v>
      </c>
      <c r="AX310" s="13" t="s">
        <v>82</v>
      </c>
      <c r="AY310" s="262" t="s">
        <v>142</v>
      </c>
    </row>
    <row r="311" s="2" customFormat="1" ht="21.75" customHeight="1">
      <c r="A311" s="38"/>
      <c r="B311" s="39"/>
      <c r="C311" s="235" t="s">
        <v>453</v>
      </c>
      <c r="D311" s="235" t="s">
        <v>144</v>
      </c>
      <c r="E311" s="236" t="s">
        <v>454</v>
      </c>
      <c r="F311" s="237" t="s">
        <v>455</v>
      </c>
      <c r="G311" s="238" t="s">
        <v>147</v>
      </c>
      <c r="H311" s="239">
        <v>183.40000000000001</v>
      </c>
      <c r="I311" s="240"/>
      <c r="J311" s="241">
        <f>ROUND(I311*H311,2)</f>
        <v>0</v>
      </c>
      <c r="K311" s="237" t="s">
        <v>148</v>
      </c>
      <c r="L311" s="44"/>
      <c r="M311" s="242" t="s">
        <v>1</v>
      </c>
      <c r="N311" s="243" t="s">
        <v>39</v>
      </c>
      <c r="O311" s="91"/>
      <c r="P311" s="244">
        <f>O311*H311</f>
        <v>0</v>
      </c>
      <c r="Q311" s="244">
        <v>0</v>
      </c>
      <c r="R311" s="244">
        <f>Q311*H311</f>
        <v>0</v>
      </c>
      <c r="S311" s="244">
        <v>0</v>
      </c>
      <c r="T311" s="245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6" t="s">
        <v>224</v>
      </c>
      <c r="AT311" s="246" t="s">
        <v>144</v>
      </c>
      <c r="AU311" s="246" t="s">
        <v>84</v>
      </c>
      <c r="AY311" s="17" t="s">
        <v>142</v>
      </c>
      <c r="BE311" s="247">
        <f>IF(N311="základní",J311,0)</f>
        <v>0</v>
      </c>
      <c r="BF311" s="247">
        <f>IF(N311="snížená",J311,0)</f>
        <v>0</v>
      </c>
      <c r="BG311" s="247">
        <f>IF(N311="zákl. přenesená",J311,0)</f>
        <v>0</v>
      </c>
      <c r="BH311" s="247">
        <f>IF(N311="sníž. přenesená",J311,0)</f>
        <v>0</v>
      </c>
      <c r="BI311" s="247">
        <f>IF(N311="nulová",J311,0)</f>
        <v>0</v>
      </c>
      <c r="BJ311" s="17" t="s">
        <v>82</v>
      </c>
      <c r="BK311" s="247">
        <f>ROUND(I311*H311,2)</f>
        <v>0</v>
      </c>
      <c r="BL311" s="17" t="s">
        <v>224</v>
      </c>
      <c r="BM311" s="246" t="s">
        <v>456</v>
      </c>
    </row>
    <row r="312" s="2" customFormat="1">
      <c r="A312" s="38"/>
      <c r="B312" s="39"/>
      <c r="C312" s="40"/>
      <c r="D312" s="248" t="s">
        <v>151</v>
      </c>
      <c r="E312" s="40"/>
      <c r="F312" s="249" t="s">
        <v>455</v>
      </c>
      <c r="G312" s="40"/>
      <c r="H312" s="40"/>
      <c r="I312" s="144"/>
      <c r="J312" s="40"/>
      <c r="K312" s="40"/>
      <c r="L312" s="44"/>
      <c r="M312" s="250"/>
      <c r="N312" s="25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151</v>
      </c>
      <c r="AU312" s="17" t="s">
        <v>84</v>
      </c>
    </row>
    <row r="313" s="2" customFormat="1">
      <c r="A313" s="38"/>
      <c r="B313" s="39"/>
      <c r="C313" s="40"/>
      <c r="D313" s="248" t="s">
        <v>202</v>
      </c>
      <c r="E313" s="40"/>
      <c r="F313" s="274" t="s">
        <v>457</v>
      </c>
      <c r="G313" s="40"/>
      <c r="H313" s="40"/>
      <c r="I313" s="144"/>
      <c r="J313" s="40"/>
      <c r="K313" s="40"/>
      <c r="L313" s="44"/>
      <c r="M313" s="250"/>
      <c r="N313" s="251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202</v>
      </c>
      <c r="AU313" s="17" t="s">
        <v>84</v>
      </c>
    </row>
    <row r="314" s="2" customFormat="1" ht="21.75" customHeight="1">
      <c r="A314" s="38"/>
      <c r="B314" s="39"/>
      <c r="C314" s="275" t="s">
        <v>458</v>
      </c>
      <c r="D314" s="275" t="s">
        <v>319</v>
      </c>
      <c r="E314" s="276" t="s">
        <v>459</v>
      </c>
      <c r="F314" s="277" t="s">
        <v>460</v>
      </c>
      <c r="G314" s="278" t="s">
        <v>147</v>
      </c>
      <c r="H314" s="279">
        <v>192.56999999999999</v>
      </c>
      <c r="I314" s="280"/>
      <c r="J314" s="281">
        <f>ROUND(I314*H314,2)</f>
        <v>0</v>
      </c>
      <c r="K314" s="277" t="s">
        <v>1</v>
      </c>
      <c r="L314" s="282"/>
      <c r="M314" s="283" t="s">
        <v>1</v>
      </c>
      <c r="N314" s="284" t="s">
        <v>39</v>
      </c>
      <c r="O314" s="91"/>
      <c r="P314" s="244">
        <f>O314*H314</f>
        <v>0</v>
      </c>
      <c r="Q314" s="244">
        <v>0.0011999999999999999</v>
      </c>
      <c r="R314" s="244">
        <f>Q314*H314</f>
        <v>0.23108399999999998</v>
      </c>
      <c r="S314" s="244">
        <v>0</v>
      </c>
      <c r="T314" s="245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6" t="s">
        <v>306</v>
      </c>
      <c r="AT314" s="246" t="s">
        <v>319</v>
      </c>
      <c r="AU314" s="246" t="s">
        <v>84</v>
      </c>
      <c r="AY314" s="17" t="s">
        <v>142</v>
      </c>
      <c r="BE314" s="247">
        <f>IF(N314="základní",J314,0)</f>
        <v>0</v>
      </c>
      <c r="BF314" s="247">
        <f>IF(N314="snížená",J314,0)</f>
        <v>0</v>
      </c>
      <c r="BG314" s="247">
        <f>IF(N314="zákl. přenesená",J314,0)</f>
        <v>0</v>
      </c>
      <c r="BH314" s="247">
        <f>IF(N314="sníž. přenesená",J314,0)</f>
        <v>0</v>
      </c>
      <c r="BI314" s="247">
        <f>IF(N314="nulová",J314,0)</f>
        <v>0</v>
      </c>
      <c r="BJ314" s="17" t="s">
        <v>82</v>
      </c>
      <c r="BK314" s="247">
        <f>ROUND(I314*H314,2)</f>
        <v>0</v>
      </c>
      <c r="BL314" s="17" t="s">
        <v>224</v>
      </c>
      <c r="BM314" s="246" t="s">
        <v>461</v>
      </c>
    </row>
    <row r="315" s="2" customFormat="1">
      <c r="A315" s="38"/>
      <c r="B315" s="39"/>
      <c r="C315" s="40"/>
      <c r="D315" s="248" t="s">
        <v>151</v>
      </c>
      <c r="E315" s="40"/>
      <c r="F315" s="249" t="s">
        <v>460</v>
      </c>
      <c r="G315" s="40"/>
      <c r="H315" s="40"/>
      <c r="I315" s="144"/>
      <c r="J315" s="40"/>
      <c r="K315" s="40"/>
      <c r="L315" s="44"/>
      <c r="M315" s="250"/>
      <c r="N315" s="251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151</v>
      </c>
      <c r="AU315" s="17" t="s">
        <v>84</v>
      </c>
    </row>
    <row r="316" s="13" customFormat="1">
      <c r="A316" s="13"/>
      <c r="B316" s="252"/>
      <c r="C316" s="253"/>
      <c r="D316" s="248" t="s">
        <v>160</v>
      </c>
      <c r="E316" s="254" t="s">
        <v>1</v>
      </c>
      <c r="F316" s="255" t="s">
        <v>452</v>
      </c>
      <c r="G316" s="253"/>
      <c r="H316" s="256">
        <v>192.56999999999999</v>
      </c>
      <c r="I316" s="257"/>
      <c r="J316" s="253"/>
      <c r="K316" s="253"/>
      <c r="L316" s="258"/>
      <c r="M316" s="259"/>
      <c r="N316" s="260"/>
      <c r="O316" s="260"/>
      <c r="P316" s="260"/>
      <c r="Q316" s="260"/>
      <c r="R316" s="260"/>
      <c r="S316" s="260"/>
      <c r="T316" s="26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2" t="s">
        <v>160</v>
      </c>
      <c r="AU316" s="262" t="s">
        <v>84</v>
      </c>
      <c r="AV316" s="13" t="s">
        <v>84</v>
      </c>
      <c r="AW316" s="13" t="s">
        <v>31</v>
      </c>
      <c r="AX316" s="13" t="s">
        <v>82</v>
      </c>
      <c r="AY316" s="262" t="s">
        <v>142</v>
      </c>
    </row>
    <row r="317" s="12" customFormat="1" ht="25.92" customHeight="1">
      <c r="A317" s="12"/>
      <c r="B317" s="219"/>
      <c r="C317" s="220"/>
      <c r="D317" s="221" t="s">
        <v>73</v>
      </c>
      <c r="E317" s="222" t="s">
        <v>319</v>
      </c>
      <c r="F317" s="222" t="s">
        <v>462</v>
      </c>
      <c r="G317" s="220"/>
      <c r="H317" s="220"/>
      <c r="I317" s="223"/>
      <c r="J317" s="224">
        <f>BK317</f>
        <v>0</v>
      </c>
      <c r="K317" s="220"/>
      <c r="L317" s="225"/>
      <c r="M317" s="226"/>
      <c r="N317" s="227"/>
      <c r="O317" s="227"/>
      <c r="P317" s="228">
        <f>P318</f>
        <v>0</v>
      </c>
      <c r="Q317" s="227"/>
      <c r="R317" s="228">
        <f>R318</f>
        <v>0.14119999999999999</v>
      </c>
      <c r="S317" s="227"/>
      <c r="T317" s="229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30" t="s">
        <v>155</v>
      </c>
      <c r="AT317" s="231" t="s">
        <v>73</v>
      </c>
      <c r="AU317" s="231" t="s">
        <v>74</v>
      </c>
      <c r="AY317" s="230" t="s">
        <v>142</v>
      </c>
      <c r="BK317" s="232">
        <f>BK318</f>
        <v>0</v>
      </c>
    </row>
    <row r="318" s="12" customFormat="1" ht="22.8" customHeight="1">
      <c r="A318" s="12"/>
      <c r="B318" s="219"/>
      <c r="C318" s="220"/>
      <c r="D318" s="221" t="s">
        <v>73</v>
      </c>
      <c r="E318" s="233" t="s">
        <v>463</v>
      </c>
      <c r="F318" s="233" t="s">
        <v>464</v>
      </c>
      <c r="G318" s="220"/>
      <c r="H318" s="220"/>
      <c r="I318" s="223"/>
      <c r="J318" s="234">
        <f>BK318</f>
        <v>0</v>
      </c>
      <c r="K318" s="220"/>
      <c r="L318" s="225"/>
      <c r="M318" s="226"/>
      <c r="N318" s="227"/>
      <c r="O318" s="227"/>
      <c r="P318" s="228">
        <f>SUM(P319:P323)</f>
        <v>0</v>
      </c>
      <c r="Q318" s="227"/>
      <c r="R318" s="228">
        <f>SUM(R319:R323)</f>
        <v>0.14119999999999999</v>
      </c>
      <c r="S318" s="227"/>
      <c r="T318" s="229">
        <f>SUM(T319:T323)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30" t="s">
        <v>155</v>
      </c>
      <c r="AT318" s="231" t="s">
        <v>73</v>
      </c>
      <c r="AU318" s="231" t="s">
        <v>82</v>
      </c>
      <c r="AY318" s="230" t="s">
        <v>142</v>
      </c>
      <c r="BK318" s="232">
        <f>SUM(BK319:BK323)</f>
        <v>0</v>
      </c>
    </row>
    <row r="319" s="2" customFormat="1" ht="21.75" customHeight="1">
      <c r="A319" s="38"/>
      <c r="B319" s="39"/>
      <c r="C319" s="235" t="s">
        <v>465</v>
      </c>
      <c r="D319" s="235" t="s">
        <v>144</v>
      </c>
      <c r="E319" s="236" t="s">
        <v>466</v>
      </c>
      <c r="F319" s="237" t="s">
        <v>467</v>
      </c>
      <c r="G319" s="238" t="s">
        <v>188</v>
      </c>
      <c r="H319" s="239">
        <v>20</v>
      </c>
      <c r="I319" s="240"/>
      <c r="J319" s="241">
        <f>ROUND(I319*H319,2)</f>
        <v>0</v>
      </c>
      <c r="K319" s="237" t="s">
        <v>1</v>
      </c>
      <c r="L319" s="44"/>
      <c r="M319" s="242" t="s">
        <v>1</v>
      </c>
      <c r="N319" s="243" t="s">
        <v>39</v>
      </c>
      <c r="O319" s="91"/>
      <c r="P319" s="244">
        <f>O319*H319</f>
        <v>0</v>
      </c>
      <c r="Q319" s="244">
        <v>0.00662</v>
      </c>
      <c r="R319" s="244">
        <f>Q319*H319</f>
        <v>0.13239999999999999</v>
      </c>
      <c r="S319" s="244">
        <v>0</v>
      </c>
      <c r="T319" s="24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6" t="s">
        <v>468</v>
      </c>
      <c r="AT319" s="246" t="s">
        <v>144</v>
      </c>
      <c r="AU319" s="246" t="s">
        <v>84</v>
      </c>
      <c r="AY319" s="17" t="s">
        <v>142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7" t="s">
        <v>82</v>
      </c>
      <c r="BK319" s="247">
        <f>ROUND(I319*H319,2)</f>
        <v>0</v>
      </c>
      <c r="BL319" s="17" t="s">
        <v>468</v>
      </c>
      <c r="BM319" s="246" t="s">
        <v>469</v>
      </c>
    </row>
    <row r="320" s="2" customFormat="1">
      <c r="A320" s="38"/>
      <c r="B320" s="39"/>
      <c r="C320" s="40"/>
      <c r="D320" s="248" t="s">
        <v>151</v>
      </c>
      <c r="E320" s="40"/>
      <c r="F320" s="249" t="s">
        <v>467</v>
      </c>
      <c r="G320" s="40"/>
      <c r="H320" s="40"/>
      <c r="I320" s="144"/>
      <c r="J320" s="40"/>
      <c r="K320" s="40"/>
      <c r="L320" s="44"/>
      <c r="M320" s="250"/>
      <c r="N320" s="25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151</v>
      </c>
      <c r="AU320" s="17" t="s">
        <v>84</v>
      </c>
    </row>
    <row r="321" s="2" customFormat="1">
      <c r="A321" s="38"/>
      <c r="B321" s="39"/>
      <c r="C321" s="40"/>
      <c r="D321" s="248" t="s">
        <v>202</v>
      </c>
      <c r="E321" s="40"/>
      <c r="F321" s="274" t="s">
        <v>470</v>
      </c>
      <c r="G321" s="40"/>
      <c r="H321" s="40"/>
      <c r="I321" s="144"/>
      <c r="J321" s="40"/>
      <c r="K321" s="40"/>
      <c r="L321" s="44"/>
      <c r="M321" s="250"/>
      <c r="N321" s="251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202</v>
      </c>
      <c r="AU321" s="17" t="s">
        <v>84</v>
      </c>
    </row>
    <row r="322" s="2" customFormat="1" ht="21.75" customHeight="1">
      <c r="A322" s="38"/>
      <c r="B322" s="39"/>
      <c r="C322" s="235" t="s">
        <v>471</v>
      </c>
      <c r="D322" s="235" t="s">
        <v>144</v>
      </c>
      <c r="E322" s="236" t="s">
        <v>472</v>
      </c>
      <c r="F322" s="237" t="s">
        <v>473</v>
      </c>
      <c r="G322" s="238" t="s">
        <v>474</v>
      </c>
      <c r="H322" s="239">
        <v>1</v>
      </c>
      <c r="I322" s="240"/>
      <c r="J322" s="241">
        <f>ROUND(I322*H322,2)</f>
        <v>0</v>
      </c>
      <c r="K322" s="237" t="s">
        <v>1</v>
      </c>
      <c r="L322" s="44"/>
      <c r="M322" s="242" t="s">
        <v>1</v>
      </c>
      <c r="N322" s="243" t="s">
        <v>39</v>
      </c>
      <c r="O322" s="91"/>
      <c r="P322" s="244">
        <f>O322*H322</f>
        <v>0</v>
      </c>
      <c r="Q322" s="244">
        <v>0.0088000000000000005</v>
      </c>
      <c r="R322" s="244">
        <f>Q322*H322</f>
        <v>0.0088000000000000005</v>
      </c>
      <c r="S322" s="244">
        <v>0</v>
      </c>
      <c r="T322" s="245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6" t="s">
        <v>468</v>
      </c>
      <c r="AT322" s="246" t="s">
        <v>144</v>
      </c>
      <c r="AU322" s="246" t="s">
        <v>84</v>
      </c>
      <c r="AY322" s="17" t="s">
        <v>142</v>
      </c>
      <c r="BE322" s="247">
        <f>IF(N322="základní",J322,0)</f>
        <v>0</v>
      </c>
      <c r="BF322" s="247">
        <f>IF(N322="snížená",J322,0)</f>
        <v>0</v>
      </c>
      <c r="BG322" s="247">
        <f>IF(N322="zákl. přenesená",J322,0)</f>
        <v>0</v>
      </c>
      <c r="BH322" s="247">
        <f>IF(N322="sníž. přenesená",J322,0)</f>
        <v>0</v>
      </c>
      <c r="BI322" s="247">
        <f>IF(N322="nulová",J322,0)</f>
        <v>0</v>
      </c>
      <c r="BJ322" s="17" t="s">
        <v>82</v>
      </c>
      <c r="BK322" s="247">
        <f>ROUND(I322*H322,2)</f>
        <v>0</v>
      </c>
      <c r="BL322" s="17" t="s">
        <v>468</v>
      </c>
      <c r="BM322" s="246" t="s">
        <v>475</v>
      </c>
    </row>
    <row r="323" s="2" customFormat="1">
      <c r="A323" s="38"/>
      <c r="B323" s="39"/>
      <c r="C323" s="40"/>
      <c r="D323" s="248" t="s">
        <v>151</v>
      </c>
      <c r="E323" s="40"/>
      <c r="F323" s="249" t="s">
        <v>473</v>
      </c>
      <c r="G323" s="40"/>
      <c r="H323" s="40"/>
      <c r="I323" s="144"/>
      <c r="J323" s="40"/>
      <c r="K323" s="40"/>
      <c r="L323" s="44"/>
      <c r="M323" s="285"/>
      <c r="N323" s="286"/>
      <c r="O323" s="287"/>
      <c r="P323" s="287"/>
      <c r="Q323" s="287"/>
      <c r="R323" s="287"/>
      <c r="S323" s="287"/>
      <c r="T323" s="28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151</v>
      </c>
      <c r="AU323" s="17" t="s">
        <v>84</v>
      </c>
    </row>
    <row r="324" s="2" customFormat="1" ht="6.96" customHeight="1">
      <c r="A324" s="38"/>
      <c r="B324" s="66"/>
      <c r="C324" s="67"/>
      <c r="D324" s="67"/>
      <c r="E324" s="67"/>
      <c r="F324" s="67"/>
      <c r="G324" s="67"/>
      <c r="H324" s="67"/>
      <c r="I324" s="183"/>
      <c r="J324" s="67"/>
      <c r="K324" s="67"/>
      <c r="L324" s="44"/>
      <c r="M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</row>
  </sheetData>
  <sheetProtection sheet="1" autoFilter="0" formatColumns="0" formatRows="0" objects="1" scenarios="1" spinCount="100000" saltValue="3tDeDXIwqtLGUoTe5xlK0gQkaKKsDvafQ5cfXrnpfSbY2l91phnfb/ATNxO7AdoO1/l/m2wZFWtGnUd5iZAw9Q==" hashValue="dUByij79yC3CJRHg8L7edZ9kgqxgam/hs9vRXlzPgYJ75rfEkbVbXKUmZc6uXlSDL3uLTWiTmEGtgAI/UpjZTQ==" algorithmName="SHA-512" password="CC35"/>
  <autoFilter ref="C128:K32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476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22. 4. 2020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27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26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26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ROUND((SUM(BE121:BE175)),  2)</f>
        <v>0</v>
      </c>
      <c r="G33" s="38"/>
      <c r="H33" s="38"/>
      <c r="I33" s="162">
        <v>0.20999999999999999</v>
      </c>
      <c r="J33" s="161">
        <f>ROUND(((SUM(BE121:BE175))*I33),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ROUND((SUM(BF121:BF175)),  2)</f>
        <v>0</v>
      </c>
      <c r="G34" s="38"/>
      <c r="H34" s="38"/>
      <c r="I34" s="162">
        <v>0.14999999999999999</v>
      </c>
      <c r="J34" s="161">
        <f>ROUND(((SUM(BF121:BF175))*I34),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ROUND((SUM(BG121:BG175)),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ROUND((SUM(BH121:BH175)),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ROUND((SUM(BI121:BI175)),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mostních objektů na trati Dobříš - Vrané nad Vltavou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001_2 - Most km 19,857 . železniční svršek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Čísovice - Měchenice</v>
      </c>
      <c r="G89" s="40"/>
      <c r="H89" s="40"/>
      <c r="I89" s="147" t="s">
        <v>22</v>
      </c>
      <c r="J89" s="79" t="str">
        <f>IF(J12="","",J12)</f>
        <v>22. 4. 2020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115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477</v>
      </c>
      <c r="E99" s="203"/>
      <c r="F99" s="203"/>
      <c r="G99" s="203"/>
      <c r="H99" s="203"/>
      <c r="I99" s="204"/>
      <c r="J99" s="205">
        <f>J138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478</v>
      </c>
      <c r="E100" s="203"/>
      <c r="F100" s="203"/>
      <c r="G100" s="203"/>
      <c r="H100" s="203"/>
      <c r="I100" s="204"/>
      <c r="J100" s="205">
        <f>J167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122</v>
      </c>
      <c r="E101" s="203"/>
      <c r="F101" s="203"/>
      <c r="G101" s="203"/>
      <c r="H101" s="203"/>
      <c r="I101" s="204"/>
      <c r="J101" s="205">
        <f>J173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127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Oprava mostních objektů na trati Dobříš - Vrané nad Vltavou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001_2 - Most km 19,857 . železniční svršek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Čísovice - Měchenice</v>
      </c>
      <c r="G115" s="40"/>
      <c r="H115" s="40"/>
      <c r="I115" s="147" t="s">
        <v>22</v>
      </c>
      <c r="J115" s="79" t="str">
        <f>IF(J12="","",J12)</f>
        <v>22. 4. 2020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32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128</v>
      </c>
      <c r="D120" s="210" t="s">
        <v>59</v>
      </c>
      <c r="E120" s="210" t="s">
        <v>55</v>
      </c>
      <c r="F120" s="210" t="s">
        <v>56</v>
      </c>
      <c r="G120" s="210" t="s">
        <v>129</v>
      </c>
      <c r="H120" s="210" t="s">
        <v>130</v>
      </c>
      <c r="I120" s="211" t="s">
        <v>131</v>
      </c>
      <c r="J120" s="210" t="s">
        <v>111</v>
      </c>
      <c r="K120" s="212" t="s">
        <v>132</v>
      </c>
      <c r="L120" s="213"/>
      <c r="M120" s="100" t="s">
        <v>1</v>
      </c>
      <c r="N120" s="101" t="s">
        <v>38</v>
      </c>
      <c r="O120" s="101" t="s">
        <v>133</v>
      </c>
      <c r="P120" s="101" t="s">
        <v>134</v>
      </c>
      <c r="Q120" s="101" t="s">
        <v>135</v>
      </c>
      <c r="R120" s="101" t="s">
        <v>136</v>
      </c>
      <c r="S120" s="101" t="s">
        <v>137</v>
      </c>
      <c r="T120" s="102" t="s">
        <v>138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139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</f>
        <v>0</v>
      </c>
      <c r="Q121" s="104"/>
      <c r="R121" s="216">
        <f>R122</f>
        <v>452.71983999999998</v>
      </c>
      <c r="S121" s="104"/>
      <c r="T121" s="217">
        <f>T122</f>
        <v>166.25280000000001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113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73</v>
      </c>
      <c r="E122" s="222" t="s">
        <v>140</v>
      </c>
      <c r="F122" s="222" t="s">
        <v>141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P123+P138+P167+P173</f>
        <v>0</v>
      </c>
      <c r="Q122" s="227"/>
      <c r="R122" s="228">
        <f>R123+R138+R167+R173</f>
        <v>452.71983999999998</v>
      </c>
      <c r="S122" s="227"/>
      <c r="T122" s="229">
        <f>T123+T138+T167+T173</f>
        <v>166.25280000000001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82</v>
      </c>
      <c r="AT122" s="231" t="s">
        <v>73</v>
      </c>
      <c r="AU122" s="231" t="s">
        <v>74</v>
      </c>
      <c r="AY122" s="230" t="s">
        <v>142</v>
      </c>
      <c r="BK122" s="232">
        <f>BK123+BK138+BK167+BK173</f>
        <v>0</v>
      </c>
    </row>
    <row r="123" s="12" customFormat="1" ht="22.8" customHeight="1">
      <c r="A123" s="12"/>
      <c r="B123" s="219"/>
      <c r="C123" s="220"/>
      <c r="D123" s="221" t="s">
        <v>73</v>
      </c>
      <c r="E123" s="233" t="s">
        <v>82</v>
      </c>
      <c r="F123" s="233" t="s">
        <v>143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SUM(P124:P137)</f>
        <v>0</v>
      </c>
      <c r="Q123" s="227"/>
      <c r="R123" s="228">
        <f>SUM(R124:R137)</f>
        <v>0</v>
      </c>
      <c r="S123" s="227"/>
      <c r="T123" s="229">
        <f>SUM(T124:T137)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82</v>
      </c>
      <c r="AT123" s="231" t="s">
        <v>73</v>
      </c>
      <c r="AU123" s="231" t="s">
        <v>82</v>
      </c>
      <c r="AY123" s="230" t="s">
        <v>142</v>
      </c>
      <c r="BK123" s="232">
        <f>SUM(BK124:BK137)</f>
        <v>0</v>
      </c>
    </row>
    <row r="124" s="2" customFormat="1" ht="21.75" customHeight="1">
      <c r="A124" s="38"/>
      <c r="B124" s="39"/>
      <c r="C124" s="235" t="s">
        <v>82</v>
      </c>
      <c r="D124" s="235" t="s">
        <v>144</v>
      </c>
      <c r="E124" s="236" t="s">
        <v>166</v>
      </c>
      <c r="F124" s="237" t="s">
        <v>167</v>
      </c>
      <c r="G124" s="238" t="s">
        <v>158</v>
      </c>
      <c r="H124" s="239">
        <v>82.599999999999994</v>
      </c>
      <c r="I124" s="240"/>
      <c r="J124" s="241">
        <f>ROUND(I124*H124,2)</f>
        <v>0</v>
      </c>
      <c r="K124" s="237" t="s">
        <v>148</v>
      </c>
      <c r="L124" s="44"/>
      <c r="M124" s="242" t="s">
        <v>1</v>
      </c>
      <c r="N124" s="243" t="s">
        <v>39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149</v>
      </c>
      <c r="AT124" s="246" t="s">
        <v>144</v>
      </c>
      <c r="AU124" s="246" t="s">
        <v>84</v>
      </c>
      <c r="AY124" s="17" t="s">
        <v>142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82</v>
      </c>
      <c r="BK124" s="247">
        <f>ROUND(I124*H124,2)</f>
        <v>0</v>
      </c>
      <c r="BL124" s="17" t="s">
        <v>149</v>
      </c>
      <c r="BM124" s="246" t="s">
        <v>479</v>
      </c>
    </row>
    <row r="125" s="2" customFormat="1">
      <c r="A125" s="38"/>
      <c r="B125" s="39"/>
      <c r="C125" s="40"/>
      <c r="D125" s="248" t="s">
        <v>151</v>
      </c>
      <c r="E125" s="40"/>
      <c r="F125" s="249" t="s">
        <v>167</v>
      </c>
      <c r="G125" s="40"/>
      <c r="H125" s="40"/>
      <c r="I125" s="144"/>
      <c r="J125" s="40"/>
      <c r="K125" s="40"/>
      <c r="L125" s="44"/>
      <c r="M125" s="250"/>
      <c r="N125" s="25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151</v>
      </c>
      <c r="AU125" s="17" t="s">
        <v>84</v>
      </c>
    </row>
    <row r="126" s="2" customFormat="1" ht="33" customHeight="1">
      <c r="A126" s="38"/>
      <c r="B126" s="39"/>
      <c r="C126" s="235" t="s">
        <v>84</v>
      </c>
      <c r="D126" s="235" t="s">
        <v>144</v>
      </c>
      <c r="E126" s="236" t="s">
        <v>170</v>
      </c>
      <c r="F126" s="237" t="s">
        <v>171</v>
      </c>
      <c r="G126" s="238" t="s">
        <v>158</v>
      </c>
      <c r="H126" s="239">
        <v>1652</v>
      </c>
      <c r="I126" s="240"/>
      <c r="J126" s="241">
        <f>ROUND(I126*H126,2)</f>
        <v>0</v>
      </c>
      <c r="K126" s="237" t="s">
        <v>148</v>
      </c>
      <c r="L126" s="44"/>
      <c r="M126" s="242" t="s">
        <v>1</v>
      </c>
      <c r="N126" s="243" t="s">
        <v>39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149</v>
      </c>
      <c r="AT126" s="246" t="s">
        <v>144</v>
      </c>
      <c r="AU126" s="246" t="s">
        <v>84</v>
      </c>
      <c r="AY126" s="17" t="s">
        <v>142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82</v>
      </c>
      <c r="BK126" s="247">
        <f>ROUND(I126*H126,2)</f>
        <v>0</v>
      </c>
      <c r="BL126" s="17" t="s">
        <v>149</v>
      </c>
      <c r="BM126" s="246" t="s">
        <v>480</v>
      </c>
    </row>
    <row r="127" s="2" customFormat="1">
      <c r="A127" s="38"/>
      <c r="B127" s="39"/>
      <c r="C127" s="40"/>
      <c r="D127" s="248" t="s">
        <v>151</v>
      </c>
      <c r="E127" s="40"/>
      <c r="F127" s="249" t="s">
        <v>171</v>
      </c>
      <c r="G127" s="40"/>
      <c r="H127" s="40"/>
      <c r="I127" s="14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151</v>
      </c>
      <c r="AU127" s="17" t="s">
        <v>84</v>
      </c>
    </row>
    <row r="128" s="2" customFormat="1">
      <c r="A128" s="38"/>
      <c r="B128" s="39"/>
      <c r="C128" s="40"/>
      <c r="D128" s="248" t="s">
        <v>202</v>
      </c>
      <c r="E128" s="40"/>
      <c r="F128" s="274" t="s">
        <v>481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202</v>
      </c>
      <c r="AU128" s="17" t="s">
        <v>84</v>
      </c>
    </row>
    <row r="129" s="13" customFormat="1">
      <c r="A129" s="13"/>
      <c r="B129" s="252"/>
      <c r="C129" s="253"/>
      <c r="D129" s="248" t="s">
        <v>160</v>
      </c>
      <c r="E129" s="254" t="s">
        <v>1</v>
      </c>
      <c r="F129" s="255" t="s">
        <v>482</v>
      </c>
      <c r="G129" s="253"/>
      <c r="H129" s="256">
        <v>1652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160</v>
      </c>
      <c r="AU129" s="262" t="s">
        <v>84</v>
      </c>
      <c r="AV129" s="13" t="s">
        <v>84</v>
      </c>
      <c r="AW129" s="13" t="s">
        <v>31</v>
      </c>
      <c r="AX129" s="13" t="s">
        <v>82</v>
      </c>
      <c r="AY129" s="262" t="s">
        <v>142</v>
      </c>
    </row>
    <row r="130" s="2" customFormat="1" ht="21.75" customHeight="1">
      <c r="A130" s="38"/>
      <c r="B130" s="39"/>
      <c r="C130" s="235" t="s">
        <v>155</v>
      </c>
      <c r="D130" s="235" t="s">
        <v>144</v>
      </c>
      <c r="E130" s="236" t="s">
        <v>483</v>
      </c>
      <c r="F130" s="237" t="s">
        <v>484</v>
      </c>
      <c r="G130" s="238" t="s">
        <v>158</v>
      </c>
      <c r="H130" s="239">
        <v>82.599999999999994</v>
      </c>
      <c r="I130" s="240"/>
      <c r="J130" s="241">
        <f>ROUND(I130*H130,2)</f>
        <v>0</v>
      </c>
      <c r="K130" s="237" t="s">
        <v>148</v>
      </c>
      <c r="L130" s="44"/>
      <c r="M130" s="242" t="s">
        <v>1</v>
      </c>
      <c r="N130" s="243" t="s">
        <v>39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149</v>
      </c>
      <c r="AT130" s="246" t="s">
        <v>144</v>
      </c>
      <c r="AU130" s="246" t="s">
        <v>84</v>
      </c>
      <c r="AY130" s="17" t="s">
        <v>142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82</v>
      </c>
      <c r="BK130" s="247">
        <f>ROUND(I130*H130,2)</f>
        <v>0</v>
      </c>
      <c r="BL130" s="17" t="s">
        <v>149</v>
      </c>
      <c r="BM130" s="246" t="s">
        <v>485</v>
      </c>
    </row>
    <row r="131" s="2" customFormat="1">
      <c r="A131" s="38"/>
      <c r="B131" s="39"/>
      <c r="C131" s="40"/>
      <c r="D131" s="248" t="s">
        <v>151</v>
      </c>
      <c r="E131" s="40"/>
      <c r="F131" s="249" t="s">
        <v>484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151</v>
      </c>
      <c r="AU131" s="17" t="s">
        <v>84</v>
      </c>
    </row>
    <row r="132" s="2" customFormat="1" ht="21.75" customHeight="1">
      <c r="A132" s="38"/>
      <c r="B132" s="39"/>
      <c r="C132" s="235" t="s">
        <v>149</v>
      </c>
      <c r="D132" s="235" t="s">
        <v>144</v>
      </c>
      <c r="E132" s="236" t="s">
        <v>486</v>
      </c>
      <c r="F132" s="237" t="s">
        <v>487</v>
      </c>
      <c r="G132" s="238" t="s">
        <v>177</v>
      </c>
      <c r="H132" s="239">
        <v>148.68000000000001</v>
      </c>
      <c r="I132" s="240"/>
      <c r="J132" s="241">
        <f>ROUND(I132*H132,2)</f>
        <v>0</v>
      </c>
      <c r="K132" s="237" t="s">
        <v>1</v>
      </c>
      <c r="L132" s="44"/>
      <c r="M132" s="242" t="s">
        <v>1</v>
      </c>
      <c r="N132" s="243" t="s">
        <v>39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149</v>
      </c>
      <c r="AT132" s="246" t="s">
        <v>144</v>
      </c>
      <c r="AU132" s="246" t="s">
        <v>84</v>
      </c>
      <c r="AY132" s="17" t="s">
        <v>142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82</v>
      </c>
      <c r="BK132" s="247">
        <f>ROUND(I132*H132,2)</f>
        <v>0</v>
      </c>
      <c r="BL132" s="17" t="s">
        <v>149</v>
      </c>
      <c r="BM132" s="246" t="s">
        <v>488</v>
      </c>
    </row>
    <row r="133" s="2" customFormat="1">
      <c r="A133" s="38"/>
      <c r="B133" s="39"/>
      <c r="C133" s="40"/>
      <c r="D133" s="248" t="s">
        <v>151</v>
      </c>
      <c r="E133" s="40"/>
      <c r="F133" s="249" t="s">
        <v>487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151</v>
      </c>
      <c r="AU133" s="17" t="s">
        <v>84</v>
      </c>
    </row>
    <row r="134" s="2" customFormat="1">
      <c r="A134" s="38"/>
      <c r="B134" s="39"/>
      <c r="C134" s="40"/>
      <c r="D134" s="248" t="s">
        <v>202</v>
      </c>
      <c r="E134" s="40"/>
      <c r="F134" s="274" t="s">
        <v>489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202</v>
      </c>
      <c r="AU134" s="17" t="s">
        <v>84</v>
      </c>
    </row>
    <row r="135" s="13" customFormat="1">
      <c r="A135" s="13"/>
      <c r="B135" s="252"/>
      <c r="C135" s="253"/>
      <c r="D135" s="248" t="s">
        <v>160</v>
      </c>
      <c r="E135" s="254" t="s">
        <v>1</v>
      </c>
      <c r="F135" s="255" t="s">
        <v>490</v>
      </c>
      <c r="G135" s="253"/>
      <c r="H135" s="256">
        <v>148.68000000000001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2" t="s">
        <v>160</v>
      </c>
      <c r="AU135" s="262" t="s">
        <v>84</v>
      </c>
      <c r="AV135" s="13" t="s">
        <v>84</v>
      </c>
      <c r="AW135" s="13" t="s">
        <v>31</v>
      </c>
      <c r="AX135" s="13" t="s">
        <v>82</v>
      </c>
      <c r="AY135" s="262" t="s">
        <v>142</v>
      </c>
    </row>
    <row r="136" s="2" customFormat="1" ht="16.5" customHeight="1">
      <c r="A136" s="38"/>
      <c r="B136" s="39"/>
      <c r="C136" s="235" t="s">
        <v>169</v>
      </c>
      <c r="D136" s="235" t="s">
        <v>144</v>
      </c>
      <c r="E136" s="236" t="s">
        <v>181</v>
      </c>
      <c r="F136" s="237" t="s">
        <v>182</v>
      </c>
      <c r="G136" s="238" t="s">
        <v>158</v>
      </c>
      <c r="H136" s="239">
        <v>82.599999999999994</v>
      </c>
      <c r="I136" s="240"/>
      <c r="J136" s="241">
        <f>ROUND(I136*H136,2)</f>
        <v>0</v>
      </c>
      <c r="K136" s="237" t="s">
        <v>148</v>
      </c>
      <c r="L136" s="44"/>
      <c r="M136" s="242" t="s">
        <v>1</v>
      </c>
      <c r="N136" s="243" t="s">
        <v>39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149</v>
      </c>
      <c r="AT136" s="246" t="s">
        <v>144</v>
      </c>
      <c r="AU136" s="246" t="s">
        <v>84</v>
      </c>
      <c r="AY136" s="17" t="s">
        <v>142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82</v>
      </c>
      <c r="BK136" s="247">
        <f>ROUND(I136*H136,2)</f>
        <v>0</v>
      </c>
      <c r="BL136" s="17" t="s">
        <v>149</v>
      </c>
      <c r="BM136" s="246" t="s">
        <v>491</v>
      </c>
    </row>
    <row r="137" s="2" customFormat="1">
      <c r="A137" s="38"/>
      <c r="B137" s="39"/>
      <c r="C137" s="40"/>
      <c r="D137" s="248" t="s">
        <v>151</v>
      </c>
      <c r="E137" s="40"/>
      <c r="F137" s="249" t="s">
        <v>182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151</v>
      </c>
      <c r="AU137" s="17" t="s">
        <v>84</v>
      </c>
    </row>
    <row r="138" s="12" customFormat="1" ht="22.8" customHeight="1">
      <c r="A138" s="12"/>
      <c r="B138" s="219"/>
      <c r="C138" s="220"/>
      <c r="D138" s="221" t="s">
        <v>73</v>
      </c>
      <c r="E138" s="233" t="s">
        <v>169</v>
      </c>
      <c r="F138" s="233" t="s">
        <v>492</v>
      </c>
      <c r="G138" s="220"/>
      <c r="H138" s="220"/>
      <c r="I138" s="223"/>
      <c r="J138" s="234">
        <f>BK138</f>
        <v>0</v>
      </c>
      <c r="K138" s="220"/>
      <c r="L138" s="225"/>
      <c r="M138" s="226"/>
      <c r="N138" s="227"/>
      <c r="O138" s="227"/>
      <c r="P138" s="228">
        <f>SUM(P139:P166)</f>
        <v>0</v>
      </c>
      <c r="Q138" s="227"/>
      <c r="R138" s="228">
        <f>SUM(R139:R166)</f>
        <v>452.71983999999998</v>
      </c>
      <c r="S138" s="227"/>
      <c r="T138" s="229">
        <f>SUM(T139:T166)</f>
        <v>166.25280000000001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82</v>
      </c>
      <c r="AT138" s="231" t="s">
        <v>73</v>
      </c>
      <c r="AU138" s="231" t="s">
        <v>82</v>
      </c>
      <c r="AY138" s="230" t="s">
        <v>142</v>
      </c>
      <c r="BK138" s="232">
        <f>SUM(BK139:BK166)</f>
        <v>0</v>
      </c>
    </row>
    <row r="139" s="2" customFormat="1" ht="16.5" customHeight="1">
      <c r="A139" s="38"/>
      <c r="B139" s="39"/>
      <c r="C139" s="235" t="s">
        <v>174</v>
      </c>
      <c r="D139" s="235" t="s">
        <v>144</v>
      </c>
      <c r="E139" s="236" t="s">
        <v>493</v>
      </c>
      <c r="F139" s="237" t="s">
        <v>494</v>
      </c>
      <c r="G139" s="238" t="s">
        <v>158</v>
      </c>
      <c r="H139" s="239">
        <v>88.200000000000003</v>
      </c>
      <c r="I139" s="240"/>
      <c r="J139" s="241">
        <f>ROUND(I139*H139,2)</f>
        <v>0</v>
      </c>
      <c r="K139" s="237" t="s">
        <v>148</v>
      </c>
      <c r="L139" s="44"/>
      <c r="M139" s="242" t="s">
        <v>1</v>
      </c>
      <c r="N139" s="243" t="s">
        <v>39</v>
      </c>
      <c r="O139" s="91"/>
      <c r="P139" s="244">
        <f>O139*H139</f>
        <v>0</v>
      </c>
      <c r="Q139" s="244">
        <v>2.03485</v>
      </c>
      <c r="R139" s="244">
        <f>Q139*H139</f>
        <v>179.47377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149</v>
      </c>
      <c r="AT139" s="246" t="s">
        <v>144</v>
      </c>
      <c r="AU139" s="246" t="s">
        <v>84</v>
      </c>
      <c r="AY139" s="17" t="s">
        <v>142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82</v>
      </c>
      <c r="BK139" s="247">
        <f>ROUND(I139*H139,2)</f>
        <v>0</v>
      </c>
      <c r="BL139" s="17" t="s">
        <v>149</v>
      </c>
      <c r="BM139" s="246" t="s">
        <v>495</v>
      </c>
    </row>
    <row r="140" s="2" customFormat="1">
      <c r="A140" s="38"/>
      <c r="B140" s="39"/>
      <c r="C140" s="40"/>
      <c r="D140" s="248" t="s">
        <v>151</v>
      </c>
      <c r="E140" s="40"/>
      <c r="F140" s="249" t="s">
        <v>494</v>
      </c>
      <c r="G140" s="40"/>
      <c r="H140" s="40"/>
      <c r="I140" s="144"/>
      <c r="J140" s="40"/>
      <c r="K140" s="40"/>
      <c r="L140" s="44"/>
      <c r="M140" s="250"/>
      <c r="N140" s="25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151</v>
      </c>
      <c r="AU140" s="17" t="s">
        <v>84</v>
      </c>
    </row>
    <row r="141" s="2" customFormat="1" ht="21.75" customHeight="1">
      <c r="A141" s="38"/>
      <c r="B141" s="39"/>
      <c r="C141" s="235" t="s">
        <v>180</v>
      </c>
      <c r="D141" s="235" t="s">
        <v>144</v>
      </c>
      <c r="E141" s="236" t="s">
        <v>496</v>
      </c>
      <c r="F141" s="237" t="s">
        <v>497</v>
      </c>
      <c r="G141" s="238" t="s">
        <v>177</v>
      </c>
      <c r="H141" s="239">
        <v>133</v>
      </c>
      <c r="I141" s="240"/>
      <c r="J141" s="241">
        <f>ROUND(I141*H141,2)</f>
        <v>0</v>
      </c>
      <c r="K141" s="237" t="s">
        <v>1</v>
      </c>
      <c r="L141" s="44"/>
      <c r="M141" s="242" t="s">
        <v>1</v>
      </c>
      <c r="N141" s="243" t="s">
        <v>39</v>
      </c>
      <c r="O141" s="91"/>
      <c r="P141" s="244">
        <f>O141*H141</f>
        <v>0</v>
      </c>
      <c r="Q141" s="244">
        <v>2.0150100000000002</v>
      </c>
      <c r="R141" s="244">
        <f>Q141*H141</f>
        <v>267.99633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149</v>
      </c>
      <c r="AT141" s="246" t="s">
        <v>144</v>
      </c>
      <c r="AU141" s="246" t="s">
        <v>84</v>
      </c>
      <c r="AY141" s="17" t="s">
        <v>142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82</v>
      </c>
      <c r="BK141" s="247">
        <f>ROUND(I141*H141,2)</f>
        <v>0</v>
      </c>
      <c r="BL141" s="17" t="s">
        <v>149</v>
      </c>
      <c r="BM141" s="246" t="s">
        <v>498</v>
      </c>
    </row>
    <row r="142" s="2" customFormat="1">
      <c r="A142" s="38"/>
      <c r="B142" s="39"/>
      <c r="C142" s="40"/>
      <c r="D142" s="248" t="s">
        <v>151</v>
      </c>
      <c r="E142" s="40"/>
      <c r="F142" s="249" t="s">
        <v>497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151</v>
      </c>
      <c r="AU142" s="17" t="s">
        <v>84</v>
      </c>
    </row>
    <row r="143" s="2" customFormat="1">
      <c r="A143" s="38"/>
      <c r="B143" s="39"/>
      <c r="C143" s="40"/>
      <c r="D143" s="248" t="s">
        <v>202</v>
      </c>
      <c r="E143" s="40"/>
      <c r="F143" s="274" t="s">
        <v>499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202</v>
      </c>
      <c r="AU143" s="17" t="s">
        <v>84</v>
      </c>
    </row>
    <row r="144" s="13" customFormat="1">
      <c r="A144" s="13"/>
      <c r="B144" s="252"/>
      <c r="C144" s="253"/>
      <c r="D144" s="248" t="s">
        <v>160</v>
      </c>
      <c r="E144" s="254" t="s">
        <v>1</v>
      </c>
      <c r="F144" s="255" t="s">
        <v>500</v>
      </c>
      <c r="G144" s="253"/>
      <c r="H144" s="256">
        <v>133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160</v>
      </c>
      <c r="AU144" s="262" t="s">
        <v>84</v>
      </c>
      <c r="AV144" s="13" t="s">
        <v>84</v>
      </c>
      <c r="AW144" s="13" t="s">
        <v>31</v>
      </c>
      <c r="AX144" s="13" t="s">
        <v>82</v>
      </c>
      <c r="AY144" s="262" t="s">
        <v>142</v>
      </c>
    </row>
    <row r="145" s="2" customFormat="1" ht="16.5" customHeight="1">
      <c r="A145" s="38"/>
      <c r="B145" s="39"/>
      <c r="C145" s="235" t="s">
        <v>185</v>
      </c>
      <c r="D145" s="235" t="s">
        <v>144</v>
      </c>
      <c r="E145" s="236" t="s">
        <v>501</v>
      </c>
      <c r="F145" s="237" t="s">
        <v>502</v>
      </c>
      <c r="G145" s="238" t="s">
        <v>503</v>
      </c>
      <c r="H145" s="239">
        <v>2</v>
      </c>
      <c r="I145" s="240"/>
      <c r="J145" s="241">
        <f>ROUND(I145*H145,2)</f>
        <v>0</v>
      </c>
      <c r="K145" s="237" t="s">
        <v>1</v>
      </c>
      <c r="L145" s="44"/>
      <c r="M145" s="242" t="s">
        <v>1</v>
      </c>
      <c r="N145" s="243" t="s">
        <v>39</v>
      </c>
      <c r="O145" s="91"/>
      <c r="P145" s="244">
        <f>O145*H145</f>
        <v>0</v>
      </c>
      <c r="Q145" s="244">
        <v>2.0150100000000002</v>
      </c>
      <c r="R145" s="244">
        <f>Q145*H145</f>
        <v>4.0300200000000004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149</v>
      </c>
      <c r="AT145" s="246" t="s">
        <v>144</v>
      </c>
      <c r="AU145" s="246" t="s">
        <v>84</v>
      </c>
      <c r="AY145" s="17" t="s">
        <v>142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82</v>
      </c>
      <c r="BK145" s="247">
        <f>ROUND(I145*H145,2)</f>
        <v>0</v>
      </c>
      <c r="BL145" s="17" t="s">
        <v>149</v>
      </c>
      <c r="BM145" s="246" t="s">
        <v>504</v>
      </c>
    </row>
    <row r="146" s="2" customFormat="1">
      <c r="A146" s="38"/>
      <c r="B146" s="39"/>
      <c r="C146" s="40"/>
      <c r="D146" s="248" t="s">
        <v>151</v>
      </c>
      <c r="E146" s="40"/>
      <c r="F146" s="249" t="s">
        <v>502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151</v>
      </c>
      <c r="AU146" s="17" t="s">
        <v>84</v>
      </c>
    </row>
    <row r="147" s="2" customFormat="1" ht="21.75" customHeight="1">
      <c r="A147" s="38"/>
      <c r="B147" s="39"/>
      <c r="C147" s="235" t="s">
        <v>190</v>
      </c>
      <c r="D147" s="235" t="s">
        <v>144</v>
      </c>
      <c r="E147" s="236" t="s">
        <v>505</v>
      </c>
      <c r="F147" s="237" t="s">
        <v>506</v>
      </c>
      <c r="G147" s="238" t="s">
        <v>158</v>
      </c>
      <c r="H147" s="239">
        <v>82.599999999999994</v>
      </c>
      <c r="I147" s="240"/>
      <c r="J147" s="241">
        <f>ROUND(I147*H147,2)</f>
        <v>0</v>
      </c>
      <c r="K147" s="237" t="s">
        <v>148</v>
      </c>
      <c r="L147" s="44"/>
      <c r="M147" s="242" t="s">
        <v>1</v>
      </c>
      <c r="N147" s="243" t="s">
        <v>39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1.8080000000000001</v>
      </c>
      <c r="T147" s="245">
        <f>S147*H147</f>
        <v>149.3408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149</v>
      </c>
      <c r="AT147" s="246" t="s">
        <v>144</v>
      </c>
      <c r="AU147" s="246" t="s">
        <v>84</v>
      </c>
      <c r="AY147" s="17" t="s">
        <v>142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82</v>
      </c>
      <c r="BK147" s="247">
        <f>ROUND(I147*H147,2)</f>
        <v>0</v>
      </c>
      <c r="BL147" s="17" t="s">
        <v>149</v>
      </c>
      <c r="BM147" s="246" t="s">
        <v>507</v>
      </c>
    </row>
    <row r="148" s="2" customFormat="1">
      <c r="A148" s="38"/>
      <c r="B148" s="39"/>
      <c r="C148" s="40"/>
      <c r="D148" s="248" t="s">
        <v>151</v>
      </c>
      <c r="E148" s="40"/>
      <c r="F148" s="249" t="s">
        <v>506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151</v>
      </c>
      <c r="AU148" s="17" t="s">
        <v>84</v>
      </c>
    </row>
    <row r="149" s="2" customFormat="1" ht="21.75" customHeight="1">
      <c r="A149" s="38"/>
      <c r="B149" s="39"/>
      <c r="C149" s="235" t="s">
        <v>194</v>
      </c>
      <c r="D149" s="235" t="s">
        <v>144</v>
      </c>
      <c r="E149" s="236" t="s">
        <v>508</v>
      </c>
      <c r="F149" s="237" t="s">
        <v>509</v>
      </c>
      <c r="G149" s="238" t="s">
        <v>158</v>
      </c>
      <c r="H149" s="239">
        <v>82.599999999999994</v>
      </c>
      <c r="I149" s="240"/>
      <c r="J149" s="241">
        <f>ROUND(I149*H149,2)</f>
        <v>0</v>
      </c>
      <c r="K149" s="237" t="s">
        <v>148</v>
      </c>
      <c r="L149" s="44"/>
      <c r="M149" s="242" t="s">
        <v>1</v>
      </c>
      <c r="N149" s="243" t="s">
        <v>39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149</v>
      </c>
      <c r="AT149" s="246" t="s">
        <v>144</v>
      </c>
      <c r="AU149" s="246" t="s">
        <v>84</v>
      </c>
      <c r="AY149" s="17" t="s">
        <v>142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82</v>
      </c>
      <c r="BK149" s="247">
        <f>ROUND(I149*H149,2)</f>
        <v>0</v>
      </c>
      <c r="BL149" s="17" t="s">
        <v>149</v>
      </c>
      <c r="BM149" s="246" t="s">
        <v>510</v>
      </c>
    </row>
    <row r="150" s="2" customFormat="1">
      <c r="A150" s="38"/>
      <c r="B150" s="39"/>
      <c r="C150" s="40"/>
      <c r="D150" s="248" t="s">
        <v>151</v>
      </c>
      <c r="E150" s="40"/>
      <c r="F150" s="249" t="s">
        <v>509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151</v>
      </c>
      <c r="AU150" s="17" t="s">
        <v>84</v>
      </c>
    </row>
    <row r="151" s="2" customFormat="1" ht="16.5" customHeight="1">
      <c r="A151" s="38"/>
      <c r="B151" s="39"/>
      <c r="C151" s="235" t="s">
        <v>198</v>
      </c>
      <c r="D151" s="235" t="s">
        <v>144</v>
      </c>
      <c r="E151" s="236" t="s">
        <v>511</v>
      </c>
      <c r="F151" s="237" t="s">
        <v>512</v>
      </c>
      <c r="G151" s="238" t="s">
        <v>188</v>
      </c>
      <c r="H151" s="239">
        <v>28</v>
      </c>
      <c r="I151" s="240"/>
      <c r="J151" s="241">
        <f>ROUND(I151*H151,2)</f>
        <v>0</v>
      </c>
      <c r="K151" s="237" t="s">
        <v>1</v>
      </c>
      <c r="L151" s="44"/>
      <c r="M151" s="242" t="s">
        <v>1</v>
      </c>
      <c r="N151" s="243" t="s">
        <v>39</v>
      </c>
      <c r="O151" s="91"/>
      <c r="P151" s="244">
        <f>O151*H151</f>
        <v>0</v>
      </c>
      <c r="Q151" s="244">
        <v>0.041570000000000003</v>
      </c>
      <c r="R151" s="244">
        <f>Q151*H151</f>
        <v>1.1639600000000001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149</v>
      </c>
      <c r="AT151" s="246" t="s">
        <v>144</v>
      </c>
      <c r="AU151" s="246" t="s">
        <v>84</v>
      </c>
      <c r="AY151" s="17" t="s">
        <v>142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82</v>
      </c>
      <c r="BK151" s="247">
        <f>ROUND(I151*H151,2)</f>
        <v>0</v>
      </c>
      <c r="BL151" s="17" t="s">
        <v>149</v>
      </c>
      <c r="BM151" s="246" t="s">
        <v>513</v>
      </c>
    </row>
    <row r="152" s="2" customFormat="1">
      <c r="A152" s="38"/>
      <c r="B152" s="39"/>
      <c r="C152" s="40"/>
      <c r="D152" s="248" t="s">
        <v>151</v>
      </c>
      <c r="E152" s="40"/>
      <c r="F152" s="249" t="s">
        <v>512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151</v>
      </c>
      <c r="AU152" s="17" t="s">
        <v>84</v>
      </c>
    </row>
    <row r="153" s="2" customFormat="1">
      <c r="A153" s="38"/>
      <c r="B153" s="39"/>
      <c r="C153" s="40"/>
      <c r="D153" s="248" t="s">
        <v>202</v>
      </c>
      <c r="E153" s="40"/>
      <c r="F153" s="274" t="s">
        <v>514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202</v>
      </c>
      <c r="AU153" s="17" t="s">
        <v>84</v>
      </c>
    </row>
    <row r="154" s="2" customFormat="1" ht="16.5" customHeight="1">
      <c r="A154" s="38"/>
      <c r="B154" s="39"/>
      <c r="C154" s="235" t="s">
        <v>205</v>
      </c>
      <c r="D154" s="235" t="s">
        <v>144</v>
      </c>
      <c r="E154" s="236" t="s">
        <v>515</v>
      </c>
      <c r="F154" s="237" t="s">
        <v>516</v>
      </c>
      <c r="G154" s="238" t="s">
        <v>188</v>
      </c>
      <c r="H154" s="239">
        <v>28</v>
      </c>
      <c r="I154" s="240"/>
      <c r="J154" s="241">
        <f>ROUND(I154*H154,2)</f>
        <v>0</v>
      </c>
      <c r="K154" s="237" t="s">
        <v>148</v>
      </c>
      <c r="L154" s="44"/>
      <c r="M154" s="242" t="s">
        <v>1</v>
      </c>
      <c r="N154" s="243" t="s">
        <v>39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0.60399999999999998</v>
      </c>
      <c r="T154" s="245">
        <f>S154*H154</f>
        <v>16.911999999999999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149</v>
      </c>
      <c r="AT154" s="246" t="s">
        <v>144</v>
      </c>
      <c r="AU154" s="246" t="s">
        <v>84</v>
      </c>
      <c r="AY154" s="17" t="s">
        <v>142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82</v>
      </c>
      <c r="BK154" s="247">
        <f>ROUND(I154*H154,2)</f>
        <v>0</v>
      </c>
      <c r="BL154" s="17" t="s">
        <v>149</v>
      </c>
      <c r="BM154" s="246" t="s">
        <v>517</v>
      </c>
    </row>
    <row r="155" s="2" customFormat="1">
      <c r="A155" s="38"/>
      <c r="B155" s="39"/>
      <c r="C155" s="40"/>
      <c r="D155" s="248" t="s">
        <v>151</v>
      </c>
      <c r="E155" s="40"/>
      <c r="F155" s="249" t="s">
        <v>516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151</v>
      </c>
      <c r="AU155" s="17" t="s">
        <v>84</v>
      </c>
    </row>
    <row r="156" s="2" customFormat="1" ht="21.75" customHeight="1">
      <c r="A156" s="38"/>
      <c r="B156" s="39"/>
      <c r="C156" s="235" t="s">
        <v>210</v>
      </c>
      <c r="D156" s="235" t="s">
        <v>144</v>
      </c>
      <c r="E156" s="236" t="s">
        <v>518</v>
      </c>
      <c r="F156" s="237" t="s">
        <v>519</v>
      </c>
      <c r="G156" s="238" t="s">
        <v>520</v>
      </c>
      <c r="H156" s="239">
        <v>3.2000000000000002</v>
      </c>
      <c r="I156" s="240"/>
      <c r="J156" s="241">
        <f>ROUND(I156*H156,2)</f>
        <v>0</v>
      </c>
      <c r="K156" s="237" t="s">
        <v>1</v>
      </c>
      <c r="L156" s="44"/>
      <c r="M156" s="242" t="s">
        <v>1</v>
      </c>
      <c r="N156" s="243" t="s">
        <v>39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149</v>
      </c>
      <c r="AT156" s="246" t="s">
        <v>144</v>
      </c>
      <c r="AU156" s="246" t="s">
        <v>84</v>
      </c>
      <c r="AY156" s="17" t="s">
        <v>142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82</v>
      </c>
      <c r="BK156" s="247">
        <f>ROUND(I156*H156,2)</f>
        <v>0</v>
      </c>
      <c r="BL156" s="17" t="s">
        <v>149</v>
      </c>
      <c r="BM156" s="246" t="s">
        <v>521</v>
      </c>
    </row>
    <row r="157" s="2" customFormat="1">
      <c r="A157" s="38"/>
      <c r="B157" s="39"/>
      <c r="C157" s="40"/>
      <c r="D157" s="248" t="s">
        <v>151</v>
      </c>
      <c r="E157" s="40"/>
      <c r="F157" s="249" t="s">
        <v>519</v>
      </c>
      <c r="G157" s="40"/>
      <c r="H157" s="40"/>
      <c r="I157" s="144"/>
      <c r="J157" s="40"/>
      <c r="K157" s="40"/>
      <c r="L157" s="44"/>
      <c r="M157" s="250"/>
      <c r="N157" s="25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151</v>
      </c>
      <c r="AU157" s="17" t="s">
        <v>84</v>
      </c>
    </row>
    <row r="158" s="2" customFormat="1">
      <c r="A158" s="38"/>
      <c r="B158" s="39"/>
      <c r="C158" s="40"/>
      <c r="D158" s="248" t="s">
        <v>202</v>
      </c>
      <c r="E158" s="40"/>
      <c r="F158" s="274" t="s">
        <v>522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202</v>
      </c>
      <c r="AU158" s="17" t="s">
        <v>84</v>
      </c>
    </row>
    <row r="159" s="2" customFormat="1" ht="21.75" customHeight="1">
      <c r="A159" s="38"/>
      <c r="B159" s="39"/>
      <c r="C159" s="235" t="s">
        <v>214</v>
      </c>
      <c r="D159" s="235" t="s">
        <v>144</v>
      </c>
      <c r="E159" s="236" t="s">
        <v>523</v>
      </c>
      <c r="F159" s="237" t="s">
        <v>524</v>
      </c>
      <c r="G159" s="238" t="s">
        <v>234</v>
      </c>
      <c r="H159" s="239">
        <v>4</v>
      </c>
      <c r="I159" s="240"/>
      <c r="J159" s="241">
        <f>ROUND(I159*H159,2)</f>
        <v>0</v>
      </c>
      <c r="K159" s="237" t="s">
        <v>148</v>
      </c>
      <c r="L159" s="44"/>
      <c r="M159" s="242" t="s">
        <v>1</v>
      </c>
      <c r="N159" s="243" t="s">
        <v>39</v>
      </c>
      <c r="O159" s="91"/>
      <c r="P159" s="244">
        <f>O159*H159</f>
        <v>0</v>
      </c>
      <c r="Q159" s="244">
        <v>0.013939999999999999</v>
      </c>
      <c r="R159" s="244">
        <f>Q159*H159</f>
        <v>0.055759999999999997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149</v>
      </c>
      <c r="AT159" s="246" t="s">
        <v>144</v>
      </c>
      <c r="AU159" s="246" t="s">
        <v>84</v>
      </c>
      <c r="AY159" s="17" t="s">
        <v>142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82</v>
      </c>
      <c r="BK159" s="247">
        <f>ROUND(I159*H159,2)</f>
        <v>0</v>
      </c>
      <c r="BL159" s="17" t="s">
        <v>149</v>
      </c>
      <c r="BM159" s="246" t="s">
        <v>525</v>
      </c>
    </row>
    <row r="160" s="2" customFormat="1">
      <c r="A160" s="38"/>
      <c r="B160" s="39"/>
      <c r="C160" s="40"/>
      <c r="D160" s="248" t="s">
        <v>151</v>
      </c>
      <c r="E160" s="40"/>
      <c r="F160" s="249" t="s">
        <v>524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151</v>
      </c>
      <c r="AU160" s="17" t="s">
        <v>84</v>
      </c>
    </row>
    <row r="161" s="2" customFormat="1" ht="21.75" customHeight="1">
      <c r="A161" s="38"/>
      <c r="B161" s="39"/>
      <c r="C161" s="235" t="s">
        <v>8</v>
      </c>
      <c r="D161" s="235" t="s">
        <v>144</v>
      </c>
      <c r="E161" s="236" t="s">
        <v>526</v>
      </c>
      <c r="F161" s="237" t="s">
        <v>527</v>
      </c>
      <c r="G161" s="238" t="s">
        <v>528</v>
      </c>
      <c r="H161" s="239">
        <v>2</v>
      </c>
      <c r="I161" s="240"/>
      <c r="J161" s="241">
        <f>ROUND(I161*H161,2)</f>
        <v>0</v>
      </c>
      <c r="K161" s="237" t="s">
        <v>1</v>
      </c>
      <c r="L161" s="44"/>
      <c r="M161" s="242" t="s">
        <v>1</v>
      </c>
      <c r="N161" s="243" t="s">
        <v>39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149</v>
      </c>
      <c r="AT161" s="246" t="s">
        <v>144</v>
      </c>
      <c r="AU161" s="246" t="s">
        <v>84</v>
      </c>
      <c r="AY161" s="17" t="s">
        <v>142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82</v>
      </c>
      <c r="BK161" s="247">
        <f>ROUND(I161*H161,2)</f>
        <v>0</v>
      </c>
      <c r="BL161" s="17" t="s">
        <v>149</v>
      </c>
      <c r="BM161" s="246" t="s">
        <v>529</v>
      </c>
    </row>
    <row r="162" s="2" customFormat="1">
      <c r="A162" s="38"/>
      <c r="B162" s="39"/>
      <c r="C162" s="40"/>
      <c r="D162" s="248" t="s">
        <v>151</v>
      </c>
      <c r="E162" s="40"/>
      <c r="F162" s="249" t="s">
        <v>527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151</v>
      </c>
      <c r="AU162" s="17" t="s">
        <v>84</v>
      </c>
    </row>
    <row r="163" s="2" customFormat="1" ht="33" customHeight="1">
      <c r="A163" s="38"/>
      <c r="B163" s="39"/>
      <c r="C163" s="235" t="s">
        <v>224</v>
      </c>
      <c r="D163" s="235" t="s">
        <v>144</v>
      </c>
      <c r="E163" s="236" t="s">
        <v>530</v>
      </c>
      <c r="F163" s="237" t="s">
        <v>531</v>
      </c>
      <c r="G163" s="238" t="s">
        <v>188</v>
      </c>
      <c r="H163" s="239">
        <v>150</v>
      </c>
      <c r="I163" s="240"/>
      <c r="J163" s="241">
        <f>ROUND(I163*H163,2)</f>
        <v>0</v>
      </c>
      <c r="K163" s="237" t="s">
        <v>1</v>
      </c>
      <c r="L163" s="44"/>
      <c r="M163" s="242" t="s">
        <v>1</v>
      </c>
      <c r="N163" s="243" t="s">
        <v>39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149</v>
      </c>
      <c r="AT163" s="246" t="s">
        <v>144</v>
      </c>
      <c r="AU163" s="246" t="s">
        <v>84</v>
      </c>
      <c r="AY163" s="17" t="s">
        <v>142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82</v>
      </c>
      <c r="BK163" s="247">
        <f>ROUND(I163*H163,2)</f>
        <v>0</v>
      </c>
      <c r="BL163" s="17" t="s">
        <v>149</v>
      </c>
      <c r="BM163" s="246" t="s">
        <v>532</v>
      </c>
    </row>
    <row r="164" s="2" customFormat="1">
      <c r="A164" s="38"/>
      <c r="B164" s="39"/>
      <c r="C164" s="40"/>
      <c r="D164" s="248" t="s">
        <v>151</v>
      </c>
      <c r="E164" s="40"/>
      <c r="F164" s="249" t="s">
        <v>531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151</v>
      </c>
      <c r="AU164" s="17" t="s">
        <v>84</v>
      </c>
    </row>
    <row r="165" s="2" customFormat="1" ht="16.5" customHeight="1">
      <c r="A165" s="38"/>
      <c r="B165" s="39"/>
      <c r="C165" s="235" t="s">
        <v>231</v>
      </c>
      <c r="D165" s="235" t="s">
        <v>144</v>
      </c>
      <c r="E165" s="236" t="s">
        <v>533</v>
      </c>
      <c r="F165" s="237" t="s">
        <v>534</v>
      </c>
      <c r="G165" s="238" t="s">
        <v>234</v>
      </c>
      <c r="H165" s="239">
        <v>4</v>
      </c>
      <c r="I165" s="240"/>
      <c r="J165" s="241">
        <f>ROUND(I165*H165,2)</f>
        <v>0</v>
      </c>
      <c r="K165" s="237" t="s">
        <v>148</v>
      </c>
      <c r="L165" s="44"/>
      <c r="M165" s="242" t="s">
        <v>1</v>
      </c>
      <c r="N165" s="243" t="s">
        <v>39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149</v>
      </c>
      <c r="AT165" s="246" t="s">
        <v>144</v>
      </c>
      <c r="AU165" s="246" t="s">
        <v>84</v>
      </c>
      <c r="AY165" s="17" t="s">
        <v>142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82</v>
      </c>
      <c r="BK165" s="247">
        <f>ROUND(I165*H165,2)</f>
        <v>0</v>
      </c>
      <c r="BL165" s="17" t="s">
        <v>149</v>
      </c>
      <c r="BM165" s="246" t="s">
        <v>535</v>
      </c>
    </row>
    <row r="166" s="2" customFormat="1">
      <c r="A166" s="38"/>
      <c r="B166" s="39"/>
      <c r="C166" s="40"/>
      <c r="D166" s="248" t="s">
        <v>151</v>
      </c>
      <c r="E166" s="40"/>
      <c r="F166" s="249" t="s">
        <v>534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151</v>
      </c>
      <c r="AU166" s="17" t="s">
        <v>84</v>
      </c>
    </row>
    <row r="167" s="12" customFormat="1" ht="22.8" customHeight="1">
      <c r="A167" s="12"/>
      <c r="B167" s="219"/>
      <c r="C167" s="220"/>
      <c r="D167" s="221" t="s">
        <v>73</v>
      </c>
      <c r="E167" s="233" t="s">
        <v>190</v>
      </c>
      <c r="F167" s="233" t="s">
        <v>536</v>
      </c>
      <c r="G167" s="220"/>
      <c r="H167" s="220"/>
      <c r="I167" s="223"/>
      <c r="J167" s="234">
        <f>BK167</f>
        <v>0</v>
      </c>
      <c r="K167" s="220"/>
      <c r="L167" s="225"/>
      <c r="M167" s="226"/>
      <c r="N167" s="227"/>
      <c r="O167" s="227"/>
      <c r="P167" s="228">
        <f>SUM(P168:P172)</f>
        <v>0</v>
      </c>
      <c r="Q167" s="227"/>
      <c r="R167" s="228">
        <f>SUM(R168:R172)</f>
        <v>0</v>
      </c>
      <c r="S167" s="227"/>
      <c r="T167" s="229">
        <f>SUM(T168:T172)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0" t="s">
        <v>82</v>
      </c>
      <c r="AT167" s="231" t="s">
        <v>73</v>
      </c>
      <c r="AU167" s="231" t="s">
        <v>82</v>
      </c>
      <c r="AY167" s="230" t="s">
        <v>142</v>
      </c>
      <c r="BK167" s="232">
        <f>SUM(BK168:BK172)</f>
        <v>0</v>
      </c>
    </row>
    <row r="168" s="2" customFormat="1" ht="16.5" customHeight="1">
      <c r="A168" s="38"/>
      <c r="B168" s="39"/>
      <c r="C168" s="235" t="s">
        <v>237</v>
      </c>
      <c r="D168" s="235" t="s">
        <v>144</v>
      </c>
      <c r="E168" s="236" t="s">
        <v>537</v>
      </c>
      <c r="F168" s="237" t="s">
        <v>538</v>
      </c>
      <c r="G168" s="238" t="s">
        <v>147</v>
      </c>
      <c r="H168" s="239">
        <v>22.399999999999999</v>
      </c>
      <c r="I168" s="240"/>
      <c r="J168" s="241">
        <f>ROUND(I168*H168,2)</f>
        <v>0</v>
      </c>
      <c r="K168" s="237" t="s">
        <v>148</v>
      </c>
      <c r="L168" s="44"/>
      <c r="M168" s="242" t="s">
        <v>1</v>
      </c>
      <c r="N168" s="243" t="s">
        <v>39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149</v>
      </c>
      <c r="AT168" s="246" t="s">
        <v>144</v>
      </c>
      <c r="AU168" s="246" t="s">
        <v>84</v>
      </c>
      <c r="AY168" s="17" t="s">
        <v>142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82</v>
      </c>
      <c r="BK168" s="247">
        <f>ROUND(I168*H168,2)</f>
        <v>0</v>
      </c>
      <c r="BL168" s="17" t="s">
        <v>149</v>
      </c>
      <c r="BM168" s="246" t="s">
        <v>539</v>
      </c>
    </row>
    <row r="169" s="2" customFormat="1">
      <c r="A169" s="38"/>
      <c r="B169" s="39"/>
      <c r="C169" s="40"/>
      <c r="D169" s="248" t="s">
        <v>151</v>
      </c>
      <c r="E169" s="40"/>
      <c r="F169" s="249" t="s">
        <v>538</v>
      </c>
      <c r="G169" s="40"/>
      <c r="H169" s="40"/>
      <c r="I169" s="144"/>
      <c r="J169" s="40"/>
      <c r="K169" s="40"/>
      <c r="L169" s="44"/>
      <c r="M169" s="250"/>
      <c r="N169" s="25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151</v>
      </c>
      <c r="AU169" s="17" t="s">
        <v>84</v>
      </c>
    </row>
    <row r="170" s="13" customFormat="1">
      <c r="A170" s="13"/>
      <c r="B170" s="252"/>
      <c r="C170" s="253"/>
      <c r="D170" s="248" t="s">
        <v>160</v>
      </c>
      <c r="E170" s="254" t="s">
        <v>1</v>
      </c>
      <c r="F170" s="255" t="s">
        <v>540</v>
      </c>
      <c r="G170" s="253"/>
      <c r="H170" s="256">
        <v>22.399999999999999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160</v>
      </c>
      <c r="AU170" s="262" t="s">
        <v>84</v>
      </c>
      <c r="AV170" s="13" t="s">
        <v>84</v>
      </c>
      <c r="AW170" s="13" t="s">
        <v>31</v>
      </c>
      <c r="AX170" s="13" t="s">
        <v>82</v>
      </c>
      <c r="AY170" s="262" t="s">
        <v>142</v>
      </c>
    </row>
    <row r="171" s="2" customFormat="1" ht="16.5" customHeight="1">
      <c r="A171" s="38"/>
      <c r="B171" s="39"/>
      <c r="C171" s="235" t="s">
        <v>241</v>
      </c>
      <c r="D171" s="235" t="s">
        <v>144</v>
      </c>
      <c r="E171" s="236" t="s">
        <v>541</v>
      </c>
      <c r="F171" s="237" t="s">
        <v>542</v>
      </c>
      <c r="G171" s="238" t="s">
        <v>543</v>
      </c>
      <c r="H171" s="239">
        <v>8</v>
      </c>
      <c r="I171" s="240"/>
      <c r="J171" s="241">
        <f>ROUND(I171*H171,2)</f>
        <v>0</v>
      </c>
      <c r="K171" s="237" t="s">
        <v>148</v>
      </c>
      <c r="L171" s="44"/>
      <c r="M171" s="242" t="s">
        <v>1</v>
      </c>
      <c r="N171" s="243" t="s">
        <v>39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149</v>
      </c>
      <c r="AT171" s="246" t="s">
        <v>144</v>
      </c>
      <c r="AU171" s="246" t="s">
        <v>84</v>
      </c>
      <c r="AY171" s="17" t="s">
        <v>142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82</v>
      </c>
      <c r="BK171" s="247">
        <f>ROUND(I171*H171,2)</f>
        <v>0</v>
      </c>
      <c r="BL171" s="17" t="s">
        <v>149</v>
      </c>
      <c r="BM171" s="246" t="s">
        <v>544</v>
      </c>
    </row>
    <row r="172" s="2" customFormat="1">
      <c r="A172" s="38"/>
      <c r="B172" s="39"/>
      <c r="C172" s="40"/>
      <c r="D172" s="248" t="s">
        <v>151</v>
      </c>
      <c r="E172" s="40"/>
      <c r="F172" s="249" t="s">
        <v>542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151</v>
      </c>
      <c r="AU172" s="17" t="s">
        <v>84</v>
      </c>
    </row>
    <row r="173" s="12" customFormat="1" ht="22.8" customHeight="1">
      <c r="A173" s="12"/>
      <c r="B173" s="219"/>
      <c r="C173" s="220"/>
      <c r="D173" s="221" t="s">
        <v>73</v>
      </c>
      <c r="E173" s="233" t="s">
        <v>418</v>
      </c>
      <c r="F173" s="233" t="s">
        <v>419</v>
      </c>
      <c r="G173" s="220"/>
      <c r="H173" s="220"/>
      <c r="I173" s="223"/>
      <c r="J173" s="234">
        <f>BK173</f>
        <v>0</v>
      </c>
      <c r="K173" s="220"/>
      <c r="L173" s="225"/>
      <c r="M173" s="226"/>
      <c r="N173" s="227"/>
      <c r="O173" s="227"/>
      <c r="P173" s="228">
        <f>SUM(P174:P175)</f>
        <v>0</v>
      </c>
      <c r="Q173" s="227"/>
      <c r="R173" s="228">
        <f>SUM(R174:R175)</f>
        <v>0</v>
      </c>
      <c r="S173" s="227"/>
      <c r="T173" s="22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0" t="s">
        <v>82</v>
      </c>
      <c r="AT173" s="231" t="s">
        <v>73</v>
      </c>
      <c r="AU173" s="231" t="s">
        <v>82</v>
      </c>
      <c r="AY173" s="230" t="s">
        <v>142</v>
      </c>
      <c r="BK173" s="232">
        <f>SUM(BK174:BK175)</f>
        <v>0</v>
      </c>
    </row>
    <row r="174" s="2" customFormat="1" ht="21.75" customHeight="1">
      <c r="A174" s="38"/>
      <c r="B174" s="39"/>
      <c r="C174" s="235" t="s">
        <v>245</v>
      </c>
      <c r="D174" s="235" t="s">
        <v>144</v>
      </c>
      <c r="E174" s="236" t="s">
        <v>545</v>
      </c>
      <c r="F174" s="237" t="s">
        <v>546</v>
      </c>
      <c r="G174" s="238" t="s">
        <v>177</v>
      </c>
      <c r="H174" s="239">
        <v>452.72000000000003</v>
      </c>
      <c r="I174" s="240"/>
      <c r="J174" s="241">
        <f>ROUND(I174*H174,2)</f>
        <v>0</v>
      </c>
      <c r="K174" s="237" t="s">
        <v>148</v>
      </c>
      <c r="L174" s="44"/>
      <c r="M174" s="242" t="s">
        <v>1</v>
      </c>
      <c r="N174" s="243" t="s">
        <v>39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149</v>
      </c>
      <c r="AT174" s="246" t="s">
        <v>144</v>
      </c>
      <c r="AU174" s="246" t="s">
        <v>84</v>
      </c>
      <c r="AY174" s="17" t="s">
        <v>142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82</v>
      </c>
      <c r="BK174" s="247">
        <f>ROUND(I174*H174,2)</f>
        <v>0</v>
      </c>
      <c r="BL174" s="17" t="s">
        <v>149</v>
      </c>
      <c r="BM174" s="246" t="s">
        <v>547</v>
      </c>
    </row>
    <row r="175" s="2" customFormat="1">
      <c r="A175" s="38"/>
      <c r="B175" s="39"/>
      <c r="C175" s="40"/>
      <c r="D175" s="248" t="s">
        <v>151</v>
      </c>
      <c r="E175" s="40"/>
      <c r="F175" s="249" t="s">
        <v>546</v>
      </c>
      <c r="G175" s="40"/>
      <c r="H175" s="40"/>
      <c r="I175" s="144"/>
      <c r="J175" s="40"/>
      <c r="K175" s="40"/>
      <c r="L175" s="44"/>
      <c r="M175" s="285"/>
      <c r="N175" s="286"/>
      <c r="O175" s="287"/>
      <c r="P175" s="287"/>
      <c r="Q175" s="287"/>
      <c r="R175" s="287"/>
      <c r="S175" s="287"/>
      <c r="T175" s="28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151</v>
      </c>
      <c r="AU175" s="17" t="s">
        <v>84</v>
      </c>
    </row>
    <row r="176" s="2" customFormat="1" ht="6.96" customHeight="1">
      <c r="A176" s="38"/>
      <c r="B176" s="66"/>
      <c r="C176" s="67"/>
      <c r="D176" s="67"/>
      <c r="E176" s="67"/>
      <c r="F176" s="67"/>
      <c r="G176" s="67"/>
      <c r="H176" s="67"/>
      <c r="I176" s="183"/>
      <c r="J176" s="67"/>
      <c r="K176" s="67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e1uPImRo5+J25JxgYofD8B+m0tNTvhnaCbNTmHHD7xSP87546X3Gg1FSgO0dX7kH4OP77lGOUgt95F1pF5tW3Q==" hashValue="3Tv47oppkEwJq//OELaZOE6aJLItkhe0WCg2P20clnFxudYBB3pjIx4hsZ7jrdLELpsJbMifFzhZQyqfRJI5mg==" algorithmName="SHA-512" password="CC35"/>
  <autoFilter ref="C120:K17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548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22. 4. 2020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27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26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26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ROUND((SUM(BE122:BE151)),  2)</f>
        <v>0</v>
      </c>
      <c r="G33" s="38"/>
      <c r="H33" s="38"/>
      <c r="I33" s="162">
        <v>0.20999999999999999</v>
      </c>
      <c r="J33" s="161">
        <f>ROUND(((SUM(BE122:BE151))*I33),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ROUND((SUM(BF122:BF151)),  2)</f>
        <v>0</v>
      </c>
      <c r="G34" s="38"/>
      <c r="H34" s="38"/>
      <c r="I34" s="162">
        <v>0.14999999999999999</v>
      </c>
      <c r="J34" s="161">
        <f>ROUND(((SUM(BF122:BF151))*I34),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ROUND((SUM(BG122:BG151)),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ROUND((SUM(BH122:BH151)),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ROUND((SUM(BI122:BI151)),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mostních objektů na trati Dobříš - Vrané nad Vltavou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001_3 - Most km 19,857 - VRN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Čísovice - Měchenice</v>
      </c>
      <c r="G89" s="40"/>
      <c r="H89" s="40"/>
      <c r="I89" s="147" t="s">
        <v>22</v>
      </c>
      <c r="J89" s="79" t="str">
        <f>IF(J12="","",J12)</f>
        <v>22. 4. 2020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549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550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551</v>
      </c>
      <c r="E99" s="203"/>
      <c r="F99" s="203"/>
      <c r="G99" s="203"/>
      <c r="H99" s="203"/>
      <c r="I99" s="204"/>
      <c r="J99" s="205">
        <f>J130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552</v>
      </c>
      <c r="E100" s="203"/>
      <c r="F100" s="203"/>
      <c r="G100" s="203"/>
      <c r="H100" s="203"/>
      <c r="I100" s="204"/>
      <c r="J100" s="205">
        <f>J140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553</v>
      </c>
      <c r="E101" s="203"/>
      <c r="F101" s="203"/>
      <c r="G101" s="203"/>
      <c r="H101" s="203"/>
      <c r="I101" s="204"/>
      <c r="J101" s="205">
        <f>J146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554</v>
      </c>
      <c r="E102" s="203"/>
      <c r="F102" s="203"/>
      <c r="G102" s="203"/>
      <c r="H102" s="203"/>
      <c r="I102" s="204"/>
      <c r="J102" s="205">
        <f>J149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127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Oprava mostních objektů na trati Dobříš - Vrané nad Vltavou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107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001_3 - Most km 19,857 - VRN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Čísovice - Měchenice</v>
      </c>
      <c r="G116" s="40"/>
      <c r="H116" s="40"/>
      <c r="I116" s="147" t="s">
        <v>22</v>
      </c>
      <c r="J116" s="79" t="str">
        <f>IF(J12="","",J12)</f>
        <v>22. 4. 2020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7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147" t="s">
        <v>32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128</v>
      </c>
      <c r="D121" s="210" t="s">
        <v>59</v>
      </c>
      <c r="E121" s="210" t="s">
        <v>55</v>
      </c>
      <c r="F121" s="210" t="s">
        <v>56</v>
      </c>
      <c r="G121" s="210" t="s">
        <v>129</v>
      </c>
      <c r="H121" s="210" t="s">
        <v>130</v>
      </c>
      <c r="I121" s="211" t="s">
        <v>131</v>
      </c>
      <c r="J121" s="210" t="s">
        <v>111</v>
      </c>
      <c r="K121" s="212" t="s">
        <v>132</v>
      </c>
      <c r="L121" s="213"/>
      <c r="M121" s="100" t="s">
        <v>1</v>
      </c>
      <c r="N121" s="101" t="s">
        <v>38</v>
      </c>
      <c r="O121" s="101" t="s">
        <v>133</v>
      </c>
      <c r="P121" s="101" t="s">
        <v>134</v>
      </c>
      <c r="Q121" s="101" t="s">
        <v>135</v>
      </c>
      <c r="R121" s="101" t="s">
        <v>136</v>
      </c>
      <c r="S121" s="101" t="s">
        <v>137</v>
      </c>
      <c r="T121" s="102" t="s">
        <v>138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139</v>
      </c>
      <c r="D122" s="40"/>
      <c r="E122" s="40"/>
      <c r="F122" s="40"/>
      <c r="G122" s="40"/>
      <c r="H122" s="40"/>
      <c r="I122" s="144"/>
      <c r="J122" s="214">
        <f>BK122</f>
        <v>0</v>
      </c>
      <c r="K122" s="40"/>
      <c r="L122" s="44"/>
      <c r="M122" s="103"/>
      <c r="N122" s="215"/>
      <c r="O122" s="104"/>
      <c r="P122" s="216">
        <f>P123</f>
        <v>0</v>
      </c>
      <c r="Q122" s="104"/>
      <c r="R122" s="216">
        <f>R123</f>
        <v>0</v>
      </c>
      <c r="S122" s="104"/>
      <c r="T122" s="217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73</v>
      </c>
      <c r="AU122" s="17" t="s">
        <v>113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73</v>
      </c>
      <c r="E123" s="222" t="s">
        <v>555</v>
      </c>
      <c r="F123" s="222" t="s">
        <v>556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P124+P130+P140+P146+P149</f>
        <v>0</v>
      </c>
      <c r="Q123" s="227"/>
      <c r="R123" s="228">
        <f>R124+R130+R140+R146+R149</f>
        <v>0</v>
      </c>
      <c r="S123" s="227"/>
      <c r="T123" s="229">
        <f>T124+T130+T140+T146+T149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169</v>
      </c>
      <c r="AT123" s="231" t="s">
        <v>73</v>
      </c>
      <c r="AU123" s="231" t="s">
        <v>74</v>
      </c>
      <c r="AY123" s="230" t="s">
        <v>142</v>
      </c>
      <c r="BK123" s="232">
        <f>BK124+BK130+BK140+BK146+BK149</f>
        <v>0</v>
      </c>
    </row>
    <row r="124" s="12" customFormat="1" ht="22.8" customHeight="1">
      <c r="A124" s="12"/>
      <c r="B124" s="219"/>
      <c r="C124" s="220"/>
      <c r="D124" s="221" t="s">
        <v>73</v>
      </c>
      <c r="E124" s="233" t="s">
        <v>557</v>
      </c>
      <c r="F124" s="233" t="s">
        <v>558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SUM(P125:P129)</f>
        <v>0</v>
      </c>
      <c r="Q124" s="227"/>
      <c r="R124" s="228">
        <f>SUM(R125:R129)</f>
        <v>0</v>
      </c>
      <c r="S124" s="227"/>
      <c r="T124" s="229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169</v>
      </c>
      <c r="AT124" s="231" t="s">
        <v>73</v>
      </c>
      <c r="AU124" s="231" t="s">
        <v>82</v>
      </c>
      <c r="AY124" s="230" t="s">
        <v>142</v>
      </c>
      <c r="BK124" s="232">
        <f>SUM(BK125:BK129)</f>
        <v>0</v>
      </c>
    </row>
    <row r="125" s="2" customFormat="1" ht="16.5" customHeight="1">
      <c r="A125" s="38"/>
      <c r="B125" s="39"/>
      <c r="C125" s="235" t="s">
        <v>82</v>
      </c>
      <c r="D125" s="235" t="s">
        <v>144</v>
      </c>
      <c r="E125" s="236" t="s">
        <v>559</v>
      </c>
      <c r="F125" s="237" t="s">
        <v>560</v>
      </c>
      <c r="G125" s="238" t="s">
        <v>474</v>
      </c>
      <c r="H125" s="239">
        <v>1</v>
      </c>
      <c r="I125" s="240"/>
      <c r="J125" s="241">
        <f>ROUND(I125*H125,2)</f>
        <v>0</v>
      </c>
      <c r="K125" s="237" t="s">
        <v>148</v>
      </c>
      <c r="L125" s="44"/>
      <c r="M125" s="242" t="s">
        <v>1</v>
      </c>
      <c r="N125" s="243" t="s">
        <v>39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561</v>
      </c>
      <c r="AT125" s="246" t="s">
        <v>144</v>
      </c>
      <c r="AU125" s="246" t="s">
        <v>84</v>
      </c>
      <c r="AY125" s="17" t="s">
        <v>142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82</v>
      </c>
      <c r="BK125" s="247">
        <f>ROUND(I125*H125,2)</f>
        <v>0</v>
      </c>
      <c r="BL125" s="17" t="s">
        <v>561</v>
      </c>
      <c r="BM125" s="246" t="s">
        <v>562</v>
      </c>
    </row>
    <row r="126" s="2" customFormat="1">
      <c r="A126" s="38"/>
      <c r="B126" s="39"/>
      <c r="C126" s="40"/>
      <c r="D126" s="248" t="s">
        <v>151</v>
      </c>
      <c r="E126" s="40"/>
      <c r="F126" s="249" t="s">
        <v>560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151</v>
      </c>
      <c r="AU126" s="17" t="s">
        <v>84</v>
      </c>
    </row>
    <row r="127" s="2" customFormat="1" ht="16.5" customHeight="1">
      <c r="A127" s="38"/>
      <c r="B127" s="39"/>
      <c r="C127" s="235" t="s">
        <v>84</v>
      </c>
      <c r="D127" s="235" t="s">
        <v>144</v>
      </c>
      <c r="E127" s="236" t="s">
        <v>563</v>
      </c>
      <c r="F127" s="237" t="s">
        <v>564</v>
      </c>
      <c r="G127" s="238" t="s">
        <v>474</v>
      </c>
      <c r="H127" s="239">
        <v>1</v>
      </c>
      <c r="I127" s="240"/>
      <c r="J127" s="241">
        <f>ROUND(I127*H127,2)</f>
        <v>0</v>
      </c>
      <c r="K127" s="237" t="s">
        <v>148</v>
      </c>
      <c r="L127" s="44"/>
      <c r="M127" s="242" t="s">
        <v>1</v>
      </c>
      <c r="N127" s="243" t="s">
        <v>39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561</v>
      </c>
      <c r="AT127" s="246" t="s">
        <v>144</v>
      </c>
      <c r="AU127" s="246" t="s">
        <v>84</v>
      </c>
      <c r="AY127" s="17" t="s">
        <v>142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82</v>
      </c>
      <c r="BK127" s="247">
        <f>ROUND(I127*H127,2)</f>
        <v>0</v>
      </c>
      <c r="BL127" s="17" t="s">
        <v>561</v>
      </c>
      <c r="BM127" s="246" t="s">
        <v>565</v>
      </c>
    </row>
    <row r="128" s="2" customFormat="1">
      <c r="A128" s="38"/>
      <c r="B128" s="39"/>
      <c r="C128" s="40"/>
      <c r="D128" s="248" t="s">
        <v>151</v>
      </c>
      <c r="E128" s="40"/>
      <c r="F128" s="249" t="s">
        <v>564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151</v>
      </c>
      <c r="AU128" s="17" t="s">
        <v>84</v>
      </c>
    </row>
    <row r="129" s="2" customFormat="1">
      <c r="A129" s="38"/>
      <c r="B129" s="39"/>
      <c r="C129" s="40"/>
      <c r="D129" s="248" t="s">
        <v>202</v>
      </c>
      <c r="E129" s="40"/>
      <c r="F129" s="274" t="s">
        <v>566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202</v>
      </c>
      <c r="AU129" s="17" t="s">
        <v>84</v>
      </c>
    </row>
    <row r="130" s="12" customFormat="1" ht="22.8" customHeight="1">
      <c r="A130" s="12"/>
      <c r="B130" s="219"/>
      <c r="C130" s="220"/>
      <c r="D130" s="221" t="s">
        <v>73</v>
      </c>
      <c r="E130" s="233" t="s">
        <v>567</v>
      </c>
      <c r="F130" s="233" t="s">
        <v>568</v>
      </c>
      <c r="G130" s="220"/>
      <c r="H130" s="220"/>
      <c r="I130" s="223"/>
      <c r="J130" s="234">
        <f>BK130</f>
        <v>0</v>
      </c>
      <c r="K130" s="220"/>
      <c r="L130" s="225"/>
      <c r="M130" s="226"/>
      <c r="N130" s="227"/>
      <c r="O130" s="227"/>
      <c r="P130" s="228">
        <f>SUM(P131:P139)</f>
        <v>0</v>
      </c>
      <c r="Q130" s="227"/>
      <c r="R130" s="228">
        <f>SUM(R131:R139)</f>
        <v>0</v>
      </c>
      <c r="S130" s="227"/>
      <c r="T130" s="229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169</v>
      </c>
      <c r="AT130" s="231" t="s">
        <v>73</v>
      </c>
      <c r="AU130" s="231" t="s">
        <v>82</v>
      </c>
      <c r="AY130" s="230" t="s">
        <v>142</v>
      </c>
      <c r="BK130" s="232">
        <f>SUM(BK131:BK139)</f>
        <v>0</v>
      </c>
    </row>
    <row r="131" s="2" customFormat="1" ht="16.5" customHeight="1">
      <c r="A131" s="38"/>
      <c r="B131" s="39"/>
      <c r="C131" s="235" t="s">
        <v>155</v>
      </c>
      <c r="D131" s="235" t="s">
        <v>144</v>
      </c>
      <c r="E131" s="236" t="s">
        <v>569</v>
      </c>
      <c r="F131" s="237" t="s">
        <v>568</v>
      </c>
      <c r="G131" s="238" t="s">
        <v>474</v>
      </c>
      <c r="H131" s="239">
        <v>1</v>
      </c>
      <c r="I131" s="240"/>
      <c r="J131" s="241">
        <f>ROUND(I131*H131,2)</f>
        <v>0</v>
      </c>
      <c r="K131" s="237" t="s">
        <v>148</v>
      </c>
      <c r="L131" s="44"/>
      <c r="M131" s="242" t="s">
        <v>1</v>
      </c>
      <c r="N131" s="243" t="s">
        <v>39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561</v>
      </c>
      <c r="AT131" s="246" t="s">
        <v>144</v>
      </c>
      <c r="AU131" s="246" t="s">
        <v>84</v>
      </c>
      <c r="AY131" s="17" t="s">
        <v>142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82</v>
      </c>
      <c r="BK131" s="247">
        <f>ROUND(I131*H131,2)</f>
        <v>0</v>
      </c>
      <c r="BL131" s="17" t="s">
        <v>561</v>
      </c>
      <c r="BM131" s="246" t="s">
        <v>570</v>
      </c>
    </row>
    <row r="132" s="2" customFormat="1">
      <c r="A132" s="38"/>
      <c r="B132" s="39"/>
      <c r="C132" s="40"/>
      <c r="D132" s="248" t="s">
        <v>151</v>
      </c>
      <c r="E132" s="40"/>
      <c r="F132" s="249" t="s">
        <v>568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151</v>
      </c>
      <c r="AU132" s="17" t="s">
        <v>84</v>
      </c>
    </row>
    <row r="133" s="2" customFormat="1" ht="16.5" customHeight="1">
      <c r="A133" s="38"/>
      <c r="B133" s="39"/>
      <c r="C133" s="235" t="s">
        <v>149</v>
      </c>
      <c r="D133" s="235" t="s">
        <v>144</v>
      </c>
      <c r="E133" s="236" t="s">
        <v>571</v>
      </c>
      <c r="F133" s="237" t="s">
        <v>572</v>
      </c>
      <c r="G133" s="238" t="s">
        <v>474</v>
      </c>
      <c r="H133" s="239">
        <v>1</v>
      </c>
      <c r="I133" s="240"/>
      <c r="J133" s="241">
        <f>ROUND(I133*H133,2)</f>
        <v>0</v>
      </c>
      <c r="K133" s="237" t="s">
        <v>148</v>
      </c>
      <c r="L133" s="44"/>
      <c r="M133" s="242" t="s">
        <v>1</v>
      </c>
      <c r="N133" s="243" t="s">
        <v>39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561</v>
      </c>
      <c r="AT133" s="246" t="s">
        <v>144</v>
      </c>
      <c r="AU133" s="246" t="s">
        <v>84</v>
      </c>
      <c r="AY133" s="17" t="s">
        <v>142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82</v>
      </c>
      <c r="BK133" s="247">
        <f>ROUND(I133*H133,2)</f>
        <v>0</v>
      </c>
      <c r="BL133" s="17" t="s">
        <v>561</v>
      </c>
      <c r="BM133" s="246" t="s">
        <v>573</v>
      </c>
    </row>
    <row r="134" s="2" customFormat="1">
      <c r="A134" s="38"/>
      <c r="B134" s="39"/>
      <c r="C134" s="40"/>
      <c r="D134" s="248" t="s">
        <v>151</v>
      </c>
      <c r="E134" s="40"/>
      <c r="F134" s="249" t="s">
        <v>572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151</v>
      </c>
      <c r="AU134" s="17" t="s">
        <v>84</v>
      </c>
    </row>
    <row r="135" s="2" customFormat="1" ht="16.5" customHeight="1">
      <c r="A135" s="38"/>
      <c r="B135" s="39"/>
      <c r="C135" s="235" t="s">
        <v>169</v>
      </c>
      <c r="D135" s="235" t="s">
        <v>144</v>
      </c>
      <c r="E135" s="236" t="s">
        <v>574</v>
      </c>
      <c r="F135" s="237" t="s">
        <v>575</v>
      </c>
      <c r="G135" s="238" t="s">
        <v>576</v>
      </c>
      <c r="H135" s="239">
        <v>1</v>
      </c>
      <c r="I135" s="240"/>
      <c r="J135" s="241">
        <f>ROUND(I135*H135,2)</f>
        <v>0</v>
      </c>
      <c r="K135" s="237" t="s">
        <v>148</v>
      </c>
      <c r="L135" s="44"/>
      <c r="M135" s="242" t="s">
        <v>1</v>
      </c>
      <c r="N135" s="243" t="s">
        <v>39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561</v>
      </c>
      <c r="AT135" s="246" t="s">
        <v>144</v>
      </c>
      <c r="AU135" s="246" t="s">
        <v>84</v>
      </c>
      <c r="AY135" s="17" t="s">
        <v>142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82</v>
      </c>
      <c r="BK135" s="247">
        <f>ROUND(I135*H135,2)</f>
        <v>0</v>
      </c>
      <c r="BL135" s="17" t="s">
        <v>561</v>
      </c>
      <c r="BM135" s="246" t="s">
        <v>577</v>
      </c>
    </row>
    <row r="136" s="2" customFormat="1">
      <c r="A136" s="38"/>
      <c r="B136" s="39"/>
      <c r="C136" s="40"/>
      <c r="D136" s="248" t="s">
        <v>151</v>
      </c>
      <c r="E136" s="40"/>
      <c r="F136" s="249" t="s">
        <v>575</v>
      </c>
      <c r="G136" s="40"/>
      <c r="H136" s="40"/>
      <c r="I136" s="14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151</v>
      </c>
      <c r="AU136" s="17" t="s">
        <v>84</v>
      </c>
    </row>
    <row r="137" s="2" customFormat="1" ht="16.5" customHeight="1">
      <c r="A137" s="38"/>
      <c r="B137" s="39"/>
      <c r="C137" s="235" t="s">
        <v>174</v>
      </c>
      <c r="D137" s="235" t="s">
        <v>144</v>
      </c>
      <c r="E137" s="236" t="s">
        <v>578</v>
      </c>
      <c r="F137" s="237" t="s">
        <v>579</v>
      </c>
      <c r="G137" s="238" t="s">
        <v>576</v>
      </c>
      <c r="H137" s="239">
        <v>1</v>
      </c>
      <c r="I137" s="240"/>
      <c r="J137" s="241">
        <f>ROUND(I137*H137,2)</f>
        <v>0</v>
      </c>
      <c r="K137" s="237" t="s">
        <v>148</v>
      </c>
      <c r="L137" s="44"/>
      <c r="M137" s="242" t="s">
        <v>1</v>
      </c>
      <c r="N137" s="243" t="s">
        <v>39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561</v>
      </c>
      <c r="AT137" s="246" t="s">
        <v>144</v>
      </c>
      <c r="AU137" s="246" t="s">
        <v>84</v>
      </c>
      <c r="AY137" s="17" t="s">
        <v>142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82</v>
      </c>
      <c r="BK137" s="247">
        <f>ROUND(I137*H137,2)</f>
        <v>0</v>
      </c>
      <c r="BL137" s="17" t="s">
        <v>561</v>
      </c>
      <c r="BM137" s="246" t="s">
        <v>580</v>
      </c>
    </row>
    <row r="138" s="2" customFormat="1">
      <c r="A138" s="38"/>
      <c r="B138" s="39"/>
      <c r="C138" s="40"/>
      <c r="D138" s="248" t="s">
        <v>151</v>
      </c>
      <c r="E138" s="40"/>
      <c r="F138" s="249" t="s">
        <v>579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151</v>
      </c>
      <c r="AU138" s="17" t="s">
        <v>84</v>
      </c>
    </row>
    <row r="139" s="2" customFormat="1">
      <c r="A139" s="38"/>
      <c r="B139" s="39"/>
      <c r="C139" s="40"/>
      <c r="D139" s="248" t="s">
        <v>202</v>
      </c>
      <c r="E139" s="40"/>
      <c r="F139" s="274" t="s">
        <v>581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202</v>
      </c>
      <c r="AU139" s="17" t="s">
        <v>84</v>
      </c>
    </row>
    <row r="140" s="12" customFormat="1" ht="22.8" customHeight="1">
      <c r="A140" s="12"/>
      <c r="B140" s="219"/>
      <c r="C140" s="220"/>
      <c r="D140" s="221" t="s">
        <v>73</v>
      </c>
      <c r="E140" s="233" t="s">
        <v>582</v>
      </c>
      <c r="F140" s="233" t="s">
        <v>583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SUM(P141:P145)</f>
        <v>0</v>
      </c>
      <c r="Q140" s="227"/>
      <c r="R140" s="228">
        <f>SUM(R141:R145)</f>
        <v>0</v>
      </c>
      <c r="S140" s="227"/>
      <c r="T140" s="229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169</v>
      </c>
      <c r="AT140" s="231" t="s">
        <v>73</v>
      </c>
      <c r="AU140" s="231" t="s">
        <v>82</v>
      </c>
      <c r="AY140" s="230" t="s">
        <v>142</v>
      </c>
      <c r="BK140" s="232">
        <f>SUM(BK141:BK145)</f>
        <v>0</v>
      </c>
    </row>
    <row r="141" s="2" customFormat="1" ht="16.5" customHeight="1">
      <c r="A141" s="38"/>
      <c r="B141" s="39"/>
      <c r="C141" s="235" t="s">
        <v>180</v>
      </c>
      <c r="D141" s="235" t="s">
        <v>144</v>
      </c>
      <c r="E141" s="236" t="s">
        <v>584</v>
      </c>
      <c r="F141" s="237" t="s">
        <v>583</v>
      </c>
      <c r="G141" s="238" t="s">
        <v>474</v>
      </c>
      <c r="H141" s="239">
        <v>1</v>
      </c>
      <c r="I141" s="240"/>
      <c r="J141" s="241">
        <f>ROUND(I141*H141,2)</f>
        <v>0</v>
      </c>
      <c r="K141" s="237" t="s">
        <v>148</v>
      </c>
      <c r="L141" s="44"/>
      <c r="M141" s="242" t="s">
        <v>1</v>
      </c>
      <c r="N141" s="243" t="s">
        <v>39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561</v>
      </c>
      <c r="AT141" s="246" t="s">
        <v>144</v>
      </c>
      <c r="AU141" s="246" t="s">
        <v>84</v>
      </c>
      <c r="AY141" s="17" t="s">
        <v>142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82</v>
      </c>
      <c r="BK141" s="247">
        <f>ROUND(I141*H141,2)</f>
        <v>0</v>
      </c>
      <c r="BL141" s="17" t="s">
        <v>561</v>
      </c>
      <c r="BM141" s="246" t="s">
        <v>585</v>
      </c>
    </row>
    <row r="142" s="2" customFormat="1">
      <c r="A142" s="38"/>
      <c r="B142" s="39"/>
      <c r="C142" s="40"/>
      <c r="D142" s="248" t="s">
        <v>151</v>
      </c>
      <c r="E142" s="40"/>
      <c r="F142" s="249" t="s">
        <v>583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151</v>
      </c>
      <c r="AU142" s="17" t="s">
        <v>84</v>
      </c>
    </row>
    <row r="143" s="2" customFormat="1" ht="16.5" customHeight="1">
      <c r="A143" s="38"/>
      <c r="B143" s="39"/>
      <c r="C143" s="235" t="s">
        <v>185</v>
      </c>
      <c r="D143" s="235" t="s">
        <v>144</v>
      </c>
      <c r="E143" s="236" t="s">
        <v>586</v>
      </c>
      <c r="F143" s="237" t="s">
        <v>587</v>
      </c>
      <c r="G143" s="238" t="s">
        <v>474</v>
      </c>
      <c r="H143" s="239">
        <v>1</v>
      </c>
      <c r="I143" s="240"/>
      <c r="J143" s="241">
        <f>ROUND(I143*H143,2)</f>
        <v>0</v>
      </c>
      <c r="K143" s="237" t="s">
        <v>148</v>
      </c>
      <c r="L143" s="44"/>
      <c r="M143" s="242" t="s">
        <v>1</v>
      </c>
      <c r="N143" s="243" t="s">
        <v>39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561</v>
      </c>
      <c r="AT143" s="246" t="s">
        <v>144</v>
      </c>
      <c r="AU143" s="246" t="s">
        <v>84</v>
      </c>
      <c r="AY143" s="17" t="s">
        <v>142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82</v>
      </c>
      <c r="BK143" s="247">
        <f>ROUND(I143*H143,2)</f>
        <v>0</v>
      </c>
      <c r="BL143" s="17" t="s">
        <v>561</v>
      </c>
      <c r="BM143" s="246" t="s">
        <v>588</v>
      </c>
    </row>
    <row r="144" s="2" customFormat="1">
      <c r="A144" s="38"/>
      <c r="B144" s="39"/>
      <c r="C144" s="40"/>
      <c r="D144" s="248" t="s">
        <v>151</v>
      </c>
      <c r="E144" s="40"/>
      <c r="F144" s="249" t="s">
        <v>587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84</v>
      </c>
    </row>
    <row r="145" s="2" customFormat="1">
      <c r="A145" s="38"/>
      <c r="B145" s="39"/>
      <c r="C145" s="40"/>
      <c r="D145" s="248" t="s">
        <v>202</v>
      </c>
      <c r="E145" s="40"/>
      <c r="F145" s="274" t="s">
        <v>589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202</v>
      </c>
      <c r="AU145" s="17" t="s">
        <v>84</v>
      </c>
    </row>
    <row r="146" s="12" customFormat="1" ht="22.8" customHeight="1">
      <c r="A146" s="12"/>
      <c r="B146" s="219"/>
      <c r="C146" s="220"/>
      <c r="D146" s="221" t="s">
        <v>73</v>
      </c>
      <c r="E146" s="233" t="s">
        <v>590</v>
      </c>
      <c r="F146" s="233" t="s">
        <v>591</v>
      </c>
      <c r="G146" s="220"/>
      <c r="H146" s="220"/>
      <c r="I146" s="223"/>
      <c r="J146" s="234">
        <f>BK146</f>
        <v>0</v>
      </c>
      <c r="K146" s="220"/>
      <c r="L146" s="225"/>
      <c r="M146" s="226"/>
      <c r="N146" s="227"/>
      <c r="O146" s="227"/>
      <c r="P146" s="228">
        <f>SUM(P147:P148)</f>
        <v>0</v>
      </c>
      <c r="Q146" s="227"/>
      <c r="R146" s="228">
        <f>SUM(R147:R148)</f>
        <v>0</v>
      </c>
      <c r="S146" s="227"/>
      <c r="T146" s="229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0" t="s">
        <v>169</v>
      </c>
      <c r="AT146" s="231" t="s">
        <v>73</v>
      </c>
      <c r="AU146" s="231" t="s">
        <v>82</v>
      </c>
      <c r="AY146" s="230" t="s">
        <v>142</v>
      </c>
      <c r="BK146" s="232">
        <f>SUM(BK147:BK148)</f>
        <v>0</v>
      </c>
    </row>
    <row r="147" s="2" customFormat="1" ht="16.5" customHeight="1">
      <c r="A147" s="38"/>
      <c r="B147" s="39"/>
      <c r="C147" s="235" t="s">
        <v>190</v>
      </c>
      <c r="D147" s="235" t="s">
        <v>144</v>
      </c>
      <c r="E147" s="236" t="s">
        <v>592</v>
      </c>
      <c r="F147" s="237" t="s">
        <v>591</v>
      </c>
      <c r="G147" s="238" t="s">
        <v>474</v>
      </c>
      <c r="H147" s="239">
        <v>1</v>
      </c>
      <c r="I147" s="240"/>
      <c r="J147" s="241">
        <f>ROUND(I147*H147,2)</f>
        <v>0</v>
      </c>
      <c r="K147" s="237" t="s">
        <v>148</v>
      </c>
      <c r="L147" s="44"/>
      <c r="M147" s="242" t="s">
        <v>1</v>
      </c>
      <c r="N147" s="243" t="s">
        <v>39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561</v>
      </c>
      <c r="AT147" s="246" t="s">
        <v>144</v>
      </c>
      <c r="AU147" s="246" t="s">
        <v>84</v>
      </c>
      <c r="AY147" s="17" t="s">
        <v>142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82</v>
      </c>
      <c r="BK147" s="247">
        <f>ROUND(I147*H147,2)</f>
        <v>0</v>
      </c>
      <c r="BL147" s="17" t="s">
        <v>561</v>
      </c>
      <c r="BM147" s="246" t="s">
        <v>593</v>
      </c>
    </row>
    <row r="148" s="2" customFormat="1">
      <c r="A148" s="38"/>
      <c r="B148" s="39"/>
      <c r="C148" s="40"/>
      <c r="D148" s="248" t="s">
        <v>151</v>
      </c>
      <c r="E148" s="40"/>
      <c r="F148" s="249" t="s">
        <v>591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151</v>
      </c>
      <c r="AU148" s="17" t="s">
        <v>84</v>
      </c>
    </row>
    <row r="149" s="12" customFormat="1" ht="22.8" customHeight="1">
      <c r="A149" s="12"/>
      <c r="B149" s="219"/>
      <c r="C149" s="220"/>
      <c r="D149" s="221" t="s">
        <v>73</v>
      </c>
      <c r="E149" s="233" t="s">
        <v>594</v>
      </c>
      <c r="F149" s="233" t="s">
        <v>595</v>
      </c>
      <c r="G149" s="220"/>
      <c r="H149" s="220"/>
      <c r="I149" s="223"/>
      <c r="J149" s="234">
        <f>BK149</f>
        <v>0</v>
      </c>
      <c r="K149" s="220"/>
      <c r="L149" s="225"/>
      <c r="M149" s="226"/>
      <c r="N149" s="227"/>
      <c r="O149" s="227"/>
      <c r="P149" s="228">
        <f>SUM(P150:P151)</f>
        <v>0</v>
      </c>
      <c r="Q149" s="227"/>
      <c r="R149" s="228">
        <f>SUM(R150:R151)</f>
        <v>0</v>
      </c>
      <c r="S149" s="227"/>
      <c r="T149" s="22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0" t="s">
        <v>169</v>
      </c>
      <c r="AT149" s="231" t="s">
        <v>73</v>
      </c>
      <c r="AU149" s="231" t="s">
        <v>82</v>
      </c>
      <c r="AY149" s="230" t="s">
        <v>142</v>
      </c>
      <c r="BK149" s="232">
        <f>SUM(BK150:BK151)</f>
        <v>0</v>
      </c>
    </row>
    <row r="150" s="2" customFormat="1" ht="16.5" customHeight="1">
      <c r="A150" s="38"/>
      <c r="B150" s="39"/>
      <c r="C150" s="235" t="s">
        <v>194</v>
      </c>
      <c r="D150" s="235" t="s">
        <v>144</v>
      </c>
      <c r="E150" s="236" t="s">
        <v>596</v>
      </c>
      <c r="F150" s="237" t="s">
        <v>597</v>
      </c>
      <c r="G150" s="238" t="s">
        <v>474</v>
      </c>
      <c r="H150" s="239">
        <v>1</v>
      </c>
      <c r="I150" s="240"/>
      <c r="J150" s="241">
        <f>ROUND(I150*H150,2)</f>
        <v>0</v>
      </c>
      <c r="K150" s="237" t="s">
        <v>148</v>
      </c>
      <c r="L150" s="44"/>
      <c r="M150" s="242" t="s">
        <v>1</v>
      </c>
      <c r="N150" s="243" t="s">
        <v>39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561</v>
      </c>
      <c r="AT150" s="246" t="s">
        <v>144</v>
      </c>
      <c r="AU150" s="246" t="s">
        <v>84</v>
      </c>
      <c r="AY150" s="17" t="s">
        <v>142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82</v>
      </c>
      <c r="BK150" s="247">
        <f>ROUND(I150*H150,2)</f>
        <v>0</v>
      </c>
      <c r="BL150" s="17" t="s">
        <v>561</v>
      </c>
      <c r="BM150" s="246" t="s">
        <v>598</v>
      </c>
    </row>
    <row r="151" s="2" customFormat="1">
      <c r="A151" s="38"/>
      <c r="B151" s="39"/>
      <c r="C151" s="40"/>
      <c r="D151" s="248" t="s">
        <v>151</v>
      </c>
      <c r="E151" s="40"/>
      <c r="F151" s="249" t="s">
        <v>597</v>
      </c>
      <c r="G151" s="40"/>
      <c r="H151" s="40"/>
      <c r="I151" s="144"/>
      <c r="J151" s="40"/>
      <c r="K151" s="40"/>
      <c r="L151" s="44"/>
      <c r="M151" s="285"/>
      <c r="N151" s="286"/>
      <c r="O151" s="287"/>
      <c r="P151" s="287"/>
      <c r="Q151" s="287"/>
      <c r="R151" s="287"/>
      <c r="S151" s="287"/>
      <c r="T151" s="28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151</v>
      </c>
      <c r="AU151" s="17" t="s">
        <v>84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183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UF/zGQy0yi782Bnekq2IJAJDV87vhFmjRRiWriSEUCuRkXgOVQF/QvZ8MrqDbt0QxwIy3nbIRzcr3UZZux94lw==" hashValue="W4HAs5AkGB5gxvNsInDWbzzIQFsKUoqAfX2om/08lFh+UfFNH6zGEqLvNLu/o3BPj76T76Ixz7vPbbxOPDIwTg==" algorithmName="SHA-512" password="CC35"/>
  <autoFilter ref="C121:K1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599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22. 4. 2020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27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26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26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ROUND((SUM(BE117:BE120)),  2)</f>
        <v>0</v>
      </c>
      <c r="G33" s="38"/>
      <c r="H33" s="38"/>
      <c r="I33" s="162">
        <v>0.20999999999999999</v>
      </c>
      <c r="J33" s="161">
        <f>ROUND(((SUM(BE117:BE120))*I33),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ROUND((SUM(BF117:BF120)),  2)</f>
        <v>0</v>
      </c>
      <c r="G34" s="38"/>
      <c r="H34" s="38"/>
      <c r="I34" s="162">
        <v>0.14999999999999999</v>
      </c>
      <c r="J34" s="161">
        <f>ROUND(((SUM(BF117:BF120))*I34),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ROUND((SUM(BG117:BG120)),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ROUND((SUM(BH117:BH120)),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ROUND((SUM(BI117:BI120)),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mostních objektů na trati Dobříš - Vrané nad Vltavou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001_4 - Most km 19,857 - DSPS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Čísovice - Měchenice</v>
      </c>
      <c r="G89" s="40"/>
      <c r="H89" s="40"/>
      <c r="I89" s="147" t="s">
        <v>22</v>
      </c>
      <c r="J89" s="79" t="str">
        <f>IF(J12="","",J12)</f>
        <v>22. 4. 2020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600</v>
      </c>
      <c r="E97" s="196"/>
      <c r="F97" s="196"/>
      <c r="G97" s="196"/>
      <c r="H97" s="196"/>
      <c r="I97" s="197"/>
      <c r="J97" s="198">
        <f>J118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3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6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127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7" t="str">
        <f>E7</f>
        <v>Oprava mostních objektů na trati Dobříš - Vrané nad Vltavou</v>
      </c>
      <c r="F107" s="32"/>
      <c r="G107" s="32"/>
      <c r="H107" s="32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107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001_4 - Most km 19,857 - DSPS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Čísovice - Měchenice</v>
      </c>
      <c r="G111" s="40"/>
      <c r="H111" s="40"/>
      <c r="I111" s="147" t="s">
        <v>22</v>
      </c>
      <c r="J111" s="79" t="str">
        <f>IF(J12="","",J12)</f>
        <v>22. 4. 2020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147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147" t="s">
        <v>32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7"/>
      <c r="B116" s="208"/>
      <c r="C116" s="209" t="s">
        <v>128</v>
      </c>
      <c r="D116" s="210" t="s">
        <v>59</v>
      </c>
      <c r="E116" s="210" t="s">
        <v>55</v>
      </c>
      <c r="F116" s="210" t="s">
        <v>56</v>
      </c>
      <c r="G116" s="210" t="s">
        <v>129</v>
      </c>
      <c r="H116" s="210" t="s">
        <v>130</v>
      </c>
      <c r="I116" s="211" t="s">
        <v>131</v>
      </c>
      <c r="J116" s="210" t="s">
        <v>111</v>
      </c>
      <c r="K116" s="212" t="s">
        <v>132</v>
      </c>
      <c r="L116" s="213"/>
      <c r="M116" s="100" t="s">
        <v>1</v>
      </c>
      <c r="N116" s="101" t="s">
        <v>38</v>
      </c>
      <c r="O116" s="101" t="s">
        <v>133</v>
      </c>
      <c r="P116" s="101" t="s">
        <v>134</v>
      </c>
      <c r="Q116" s="101" t="s">
        <v>135</v>
      </c>
      <c r="R116" s="101" t="s">
        <v>136</v>
      </c>
      <c r="S116" s="101" t="s">
        <v>137</v>
      </c>
      <c r="T116" s="102" t="s">
        <v>138</v>
      </c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</row>
    <row r="117" s="2" customFormat="1" ht="22.8" customHeight="1">
      <c r="A117" s="38"/>
      <c r="B117" s="39"/>
      <c r="C117" s="107" t="s">
        <v>139</v>
      </c>
      <c r="D117" s="40"/>
      <c r="E117" s="40"/>
      <c r="F117" s="40"/>
      <c r="G117" s="40"/>
      <c r="H117" s="40"/>
      <c r="I117" s="144"/>
      <c r="J117" s="214">
        <f>BK117</f>
        <v>0</v>
      </c>
      <c r="K117" s="40"/>
      <c r="L117" s="44"/>
      <c r="M117" s="103"/>
      <c r="N117" s="215"/>
      <c r="O117" s="104"/>
      <c r="P117" s="216">
        <f>P118</f>
        <v>0</v>
      </c>
      <c r="Q117" s="104"/>
      <c r="R117" s="216">
        <f>R118</f>
        <v>0</v>
      </c>
      <c r="S117" s="104"/>
      <c r="T117" s="217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73</v>
      </c>
      <c r="AU117" s="17" t="s">
        <v>113</v>
      </c>
      <c r="BK117" s="218">
        <f>BK118</f>
        <v>0</v>
      </c>
    </row>
    <row r="118" s="12" customFormat="1" ht="25.92" customHeight="1">
      <c r="A118" s="12"/>
      <c r="B118" s="219"/>
      <c r="C118" s="220"/>
      <c r="D118" s="221" t="s">
        <v>73</v>
      </c>
      <c r="E118" s="222" t="s">
        <v>557</v>
      </c>
      <c r="F118" s="222" t="s">
        <v>558</v>
      </c>
      <c r="G118" s="220"/>
      <c r="H118" s="220"/>
      <c r="I118" s="223"/>
      <c r="J118" s="224">
        <f>BK118</f>
        <v>0</v>
      </c>
      <c r="K118" s="220"/>
      <c r="L118" s="225"/>
      <c r="M118" s="226"/>
      <c r="N118" s="227"/>
      <c r="O118" s="227"/>
      <c r="P118" s="228">
        <f>SUM(P119:P120)</f>
        <v>0</v>
      </c>
      <c r="Q118" s="227"/>
      <c r="R118" s="228">
        <f>SUM(R119:R120)</f>
        <v>0</v>
      </c>
      <c r="S118" s="227"/>
      <c r="T118" s="229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0" t="s">
        <v>169</v>
      </c>
      <c r="AT118" s="231" t="s">
        <v>73</v>
      </c>
      <c r="AU118" s="231" t="s">
        <v>74</v>
      </c>
      <c r="AY118" s="230" t="s">
        <v>142</v>
      </c>
      <c r="BK118" s="232">
        <f>SUM(BK119:BK120)</f>
        <v>0</v>
      </c>
    </row>
    <row r="119" s="2" customFormat="1" ht="16.5" customHeight="1">
      <c r="A119" s="38"/>
      <c r="B119" s="39"/>
      <c r="C119" s="235" t="s">
        <v>82</v>
      </c>
      <c r="D119" s="235" t="s">
        <v>144</v>
      </c>
      <c r="E119" s="236" t="s">
        <v>601</v>
      </c>
      <c r="F119" s="237" t="s">
        <v>602</v>
      </c>
      <c r="G119" s="238" t="s">
        <v>474</v>
      </c>
      <c r="H119" s="239">
        <v>1</v>
      </c>
      <c r="I119" s="240"/>
      <c r="J119" s="241">
        <f>ROUND(I119*H119,2)</f>
        <v>0</v>
      </c>
      <c r="K119" s="237" t="s">
        <v>148</v>
      </c>
      <c r="L119" s="44"/>
      <c r="M119" s="242" t="s">
        <v>1</v>
      </c>
      <c r="N119" s="243" t="s">
        <v>39</v>
      </c>
      <c r="O119" s="91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6" t="s">
        <v>561</v>
      </c>
      <c r="AT119" s="246" t="s">
        <v>144</v>
      </c>
      <c r="AU119" s="246" t="s">
        <v>82</v>
      </c>
      <c r="AY119" s="17" t="s">
        <v>142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17" t="s">
        <v>82</v>
      </c>
      <c r="BK119" s="247">
        <f>ROUND(I119*H119,2)</f>
        <v>0</v>
      </c>
      <c r="BL119" s="17" t="s">
        <v>561</v>
      </c>
      <c r="BM119" s="246" t="s">
        <v>603</v>
      </c>
    </row>
    <row r="120" s="2" customFormat="1">
      <c r="A120" s="38"/>
      <c r="B120" s="39"/>
      <c r="C120" s="40"/>
      <c r="D120" s="248" t="s">
        <v>151</v>
      </c>
      <c r="E120" s="40"/>
      <c r="F120" s="249" t="s">
        <v>602</v>
      </c>
      <c r="G120" s="40"/>
      <c r="H120" s="40"/>
      <c r="I120" s="144"/>
      <c r="J120" s="40"/>
      <c r="K120" s="40"/>
      <c r="L120" s="44"/>
      <c r="M120" s="285"/>
      <c r="N120" s="286"/>
      <c r="O120" s="287"/>
      <c r="P120" s="287"/>
      <c r="Q120" s="287"/>
      <c r="R120" s="287"/>
      <c r="S120" s="287"/>
      <c r="T120" s="28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151</v>
      </c>
      <c r="AU120" s="17" t="s">
        <v>82</v>
      </c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183"/>
      <c r="J121" s="67"/>
      <c r="K121" s="67"/>
      <c r="L121" s="44"/>
      <c r="M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</sheetData>
  <sheetProtection sheet="1" autoFilter="0" formatColumns="0" formatRows="0" objects="1" scenarios="1" spinCount="100000" saltValue="+Un5r0sLsNQd+l/oip1ZkR63nSaZdYmVFYkjeynJS6RaoP3p3Jw2SYn7rDofFOq7ypxaKBzqgrdEUqjpbSdMQg==" hashValue="zqeAda1PVnDi3FDRczFv2jYbTWE+E1PISm1IR8Wx2JLRp0JbcGAZVIbVQVX+lSCse4suIs6+LKEgOL67GRvzjA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604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22. 4. 2020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27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26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26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ROUND((SUM(BE128:BE336)),  2)</f>
        <v>0</v>
      </c>
      <c r="G33" s="38"/>
      <c r="H33" s="38"/>
      <c r="I33" s="162">
        <v>0.20999999999999999</v>
      </c>
      <c r="J33" s="161">
        <f>ROUND(((SUM(BE128:BE336))*I33),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ROUND((SUM(BF128:BF336)),  2)</f>
        <v>0</v>
      </c>
      <c r="G34" s="38"/>
      <c r="H34" s="38"/>
      <c r="I34" s="162">
        <v>0.14999999999999999</v>
      </c>
      <c r="J34" s="161">
        <f>ROUND(((SUM(BF128:BF336))*I34),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ROUND((SUM(BG128:BG336)),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ROUND((SUM(BH128:BH336)),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ROUND((SUM(BI128:BI336)),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mostních objektů na trati Dobříš - Vrané nad Vltavou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002_1 - Propustek km 22,100 - objekt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Čísovice - Měchenice</v>
      </c>
      <c r="G89" s="40"/>
      <c r="H89" s="40"/>
      <c r="I89" s="147" t="s">
        <v>22</v>
      </c>
      <c r="J89" s="79" t="str">
        <f>IF(J12="","",J12)</f>
        <v>22. 4. 2020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/>
      <c r="J97" s="198">
        <f>J129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115</v>
      </c>
      <c r="E98" s="203"/>
      <c r="F98" s="203"/>
      <c r="G98" s="203"/>
      <c r="H98" s="203"/>
      <c r="I98" s="204"/>
      <c r="J98" s="205">
        <f>J130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116</v>
      </c>
      <c r="E99" s="203"/>
      <c r="F99" s="203"/>
      <c r="G99" s="203"/>
      <c r="H99" s="203"/>
      <c r="I99" s="204"/>
      <c r="J99" s="205">
        <f>J154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117</v>
      </c>
      <c r="E100" s="203"/>
      <c r="F100" s="203"/>
      <c r="G100" s="203"/>
      <c r="H100" s="203"/>
      <c r="I100" s="204"/>
      <c r="J100" s="205">
        <f>J184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118</v>
      </c>
      <c r="E101" s="203"/>
      <c r="F101" s="203"/>
      <c r="G101" s="203"/>
      <c r="H101" s="203"/>
      <c r="I101" s="204"/>
      <c r="J101" s="205">
        <f>J209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119</v>
      </c>
      <c r="E102" s="203"/>
      <c r="F102" s="203"/>
      <c r="G102" s="203"/>
      <c r="H102" s="203"/>
      <c r="I102" s="204"/>
      <c r="J102" s="205">
        <f>J227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120</v>
      </c>
      <c r="E103" s="203"/>
      <c r="F103" s="203"/>
      <c r="G103" s="203"/>
      <c r="H103" s="203"/>
      <c r="I103" s="204"/>
      <c r="J103" s="205">
        <f>J233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121</v>
      </c>
      <c r="E104" s="203"/>
      <c r="F104" s="203"/>
      <c r="G104" s="203"/>
      <c r="H104" s="203"/>
      <c r="I104" s="204"/>
      <c r="J104" s="205">
        <f>J281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122</v>
      </c>
      <c r="E105" s="203"/>
      <c r="F105" s="203"/>
      <c r="G105" s="203"/>
      <c r="H105" s="203"/>
      <c r="I105" s="204"/>
      <c r="J105" s="205">
        <f>J291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200"/>
      <c r="C106" s="201"/>
      <c r="D106" s="202" t="s">
        <v>605</v>
      </c>
      <c r="E106" s="203"/>
      <c r="F106" s="203"/>
      <c r="G106" s="203"/>
      <c r="H106" s="203"/>
      <c r="I106" s="204"/>
      <c r="J106" s="205">
        <f>J294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21.84" customHeight="1">
      <c r="A107" s="10"/>
      <c r="B107" s="200"/>
      <c r="C107" s="201"/>
      <c r="D107" s="202" t="s">
        <v>606</v>
      </c>
      <c r="E107" s="203"/>
      <c r="F107" s="203"/>
      <c r="G107" s="203"/>
      <c r="H107" s="203"/>
      <c r="I107" s="204"/>
      <c r="J107" s="205">
        <f>J295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3"/>
      <c r="C108" s="194"/>
      <c r="D108" s="195" t="s">
        <v>607</v>
      </c>
      <c r="E108" s="196"/>
      <c r="F108" s="196"/>
      <c r="G108" s="196"/>
      <c r="H108" s="196"/>
      <c r="I108" s="197"/>
      <c r="J108" s="198">
        <f>J331</f>
        <v>0</v>
      </c>
      <c r="K108" s="194"/>
      <c r="L108" s="19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83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86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127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7" t="str">
        <f>E7</f>
        <v>Oprava mostních objektů na trati Dobříš - Vrané nad Vltavou</v>
      </c>
      <c r="F118" s="32"/>
      <c r="G118" s="32"/>
      <c r="H118" s="32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107</v>
      </c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002_1 - Propustek km 22,100 - objekt</v>
      </c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Čísovice - Měchenice</v>
      </c>
      <c r="G122" s="40"/>
      <c r="H122" s="40"/>
      <c r="I122" s="147" t="s">
        <v>22</v>
      </c>
      <c r="J122" s="79" t="str">
        <f>IF(J12="","",J12)</f>
        <v>22. 4. 2020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147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147" t="s">
        <v>32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7"/>
      <c r="B127" s="208"/>
      <c r="C127" s="209" t="s">
        <v>128</v>
      </c>
      <c r="D127" s="210" t="s">
        <v>59</v>
      </c>
      <c r="E127" s="210" t="s">
        <v>55</v>
      </c>
      <c r="F127" s="210" t="s">
        <v>56</v>
      </c>
      <c r="G127" s="210" t="s">
        <v>129</v>
      </c>
      <c r="H127" s="210" t="s">
        <v>130</v>
      </c>
      <c r="I127" s="211" t="s">
        <v>131</v>
      </c>
      <c r="J127" s="210" t="s">
        <v>111</v>
      </c>
      <c r="K127" s="212" t="s">
        <v>132</v>
      </c>
      <c r="L127" s="213"/>
      <c r="M127" s="100" t="s">
        <v>1</v>
      </c>
      <c r="N127" s="101" t="s">
        <v>38</v>
      </c>
      <c r="O127" s="101" t="s">
        <v>133</v>
      </c>
      <c r="P127" s="101" t="s">
        <v>134</v>
      </c>
      <c r="Q127" s="101" t="s">
        <v>135</v>
      </c>
      <c r="R127" s="101" t="s">
        <v>136</v>
      </c>
      <c r="S127" s="101" t="s">
        <v>137</v>
      </c>
      <c r="T127" s="102" t="s">
        <v>138</v>
      </c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</row>
    <row r="128" s="2" customFormat="1" ht="22.8" customHeight="1">
      <c r="A128" s="38"/>
      <c r="B128" s="39"/>
      <c r="C128" s="107" t="s">
        <v>139</v>
      </c>
      <c r="D128" s="40"/>
      <c r="E128" s="40"/>
      <c r="F128" s="40"/>
      <c r="G128" s="40"/>
      <c r="H128" s="40"/>
      <c r="I128" s="144"/>
      <c r="J128" s="214">
        <f>BK128</f>
        <v>0</v>
      </c>
      <c r="K128" s="40"/>
      <c r="L128" s="44"/>
      <c r="M128" s="103"/>
      <c r="N128" s="215"/>
      <c r="O128" s="104"/>
      <c r="P128" s="216">
        <f>P129+P331</f>
        <v>0</v>
      </c>
      <c r="Q128" s="104"/>
      <c r="R128" s="216">
        <f>R129+R331</f>
        <v>77.197306292000007</v>
      </c>
      <c r="S128" s="104"/>
      <c r="T128" s="217">
        <f>T129+T331</f>
        <v>37.164155000000001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73</v>
      </c>
      <c r="AU128" s="17" t="s">
        <v>113</v>
      </c>
      <c r="BK128" s="218">
        <f>BK129+BK331</f>
        <v>0</v>
      </c>
    </row>
    <row r="129" s="12" customFormat="1" ht="25.92" customHeight="1">
      <c r="A129" s="12"/>
      <c r="B129" s="219"/>
      <c r="C129" s="220"/>
      <c r="D129" s="221" t="s">
        <v>73</v>
      </c>
      <c r="E129" s="222" t="s">
        <v>140</v>
      </c>
      <c r="F129" s="222" t="s">
        <v>141</v>
      </c>
      <c r="G129" s="220"/>
      <c r="H129" s="220"/>
      <c r="I129" s="223"/>
      <c r="J129" s="224">
        <f>BK129</f>
        <v>0</v>
      </c>
      <c r="K129" s="220"/>
      <c r="L129" s="225"/>
      <c r="M129" s="226"/>
      <c r="N129" s="227"/>
      <c r="O129" s="227"/>
      <c r="P129" s="228">
        <f>P130+P154+P184+P209+P227+P233+P281+P291</f>
        <v>0</v>
      </c>
      <c r="Q129" s="227"/>
      <c r="R129" s="228">
        <f>R130+R154+R184+R209+R227+R233+R281+R291</f>
        <v>77.197306292000007</v>
      </c>
      <c r="S129" s="227"/>
      <c r="T129" s="229">
        <f>T130+T154+T184+T209+T227+T233+T281+T291</f>
        <v>37.164155000000001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84</v>
      </c>
      <c r="AT129" s="231" t="s">
        <v>73</v>
      </c>
      <c r="AU129" s="231" t="s">
        <v>74</v>
      </c>
      <c r="AY129" s="230" t="s">
        <v>142</v>
      </c>
      <c r="BK129" s="232">
        <f>BK130+BK154+BK184+BK209+BK227+BK233+BK281+BK291</f>
        <v>0</v>
      </c>
    </row>
    <row r="130" s="12" customFormat="1" ht="22.8" customHeight="1">
      <c r="A130" s="12"/>
      <c r="B130" s="219"/>
      <c r="C130" s="220"/>
      <c r="D130" s="221" t="s">
        <v>73</v>
      </c>
      <c r="E130" s="233" t="s">
        <v>82</v>
      </c>
      <c r="F130" s="233" t="s">
        <v>143</v>
      </c>
      <c r="G130" s="220"/>
      <c r="H130" s="220"/>
      <c r="I130" s="223"/>
      <c r="J130" s="234">
        <f>BK130</f>
        <v>0</v>
      </c>
      <c r="K130" s="220"/>
      <c r="L130" s="225"/>
      <c r="M130" s="226"/>
      <c r="N130" s="227"/>
      <c r="O130" s="227"/>
      <c r="P130" s="228">
        <f>SUM(P131:P153)</f>
        <v>0</v>
      </c>
      <c r="Q130" s="227"/>
      <c r="R130" s="228">
        <f>SUM(R131:R153)</f>
        <v>0.0022500000000000003</v>
      </c>
      <c r="S130" s="227"/>
      <c r="T130" s="229">
        <f>SUM(T131:T153)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82</v>
      </c>
      <c r="AT130" s="231" t="s">
        <v>73</v>
      </c>
      <c r="AU130" s="231" t="s">
        <v>82</v>
      </c>
      <c r="AY130" s="230" t="s">
        <v>142</v>
      </c>
      <c r="BK130" s="232">
        <f>SUM(BK131:BK153)</f>
        <v>0</v>
      </c>
    </row>
    <row r="131" s="2" customFormat="1" ht="16.5" customHeight="1">
      <c r="A131" s="38"/>
      <c r="B131" s="39"/>
      <c r="C131" s="235" t="s">
        <v>82</v>
      </c>
      <c r="D131" s="235" t="s">
        <v>144</v>
      </c>
      <c r="E131" s="236" t="s">
        <v>145</v>
      </c>
      <c r="F131" s="237" t="s">
        <v>146</v>
      </c>
      <c r="G131" s="238" t="s">
        <v>147</v>
      </c>
      <c r="H131" s="239">
        <v>75</v>
      </c>
      <c r="I131" s="240"/>
      <c r="J131" s="241">
        <f>ROUND(I131*H131,2)</f>
        <v>0</v>
      </c>
      <c r="K131" s="237" t="s">
        <v>148</v>
      </c>
      <c r="L131" s="44"/>
      <c r="M131" s="242" t="s">
        <v>1</v>
      </c>
      <c r="N131" s="243" t="s">
        <v>39</v>
      </c>
      <c r="O131" s="91"/>
      <c r="P131" s="244">
        <f>O131*H131</f>
        <v>0</v>
      </c>
      <c r="Q131" s="244">
        <v>3.0000000000000001E-05</v>
      </c>
      <c r="R131" s="244">
        <f>Q131*H131</f>
        <v>0.0022500000000000003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149</v>
      </c>
      <c r="AT131" s="246" t="s">
        <v>144</v>
      </c>
      <c r="AU131" s="246" t="s">
        <v>84</v>
      </c>
      <c r="AY131" s="17" t="s">
        <v>142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82</v>
      </c>
      <c r="BK131" s="247">
        <f>ROUND(I131*H131,2)</f>
        <v>0</v>
      </c>
      <c r="BL131" s="17" t="s">
        <v>149</v>
      </c>
      <c r="BM131" s="246" t="s">
        <v>608</v>
      </c>
    </row>
    <row r="132" s="2" customFormat="1">
      <c r="A132" s="38"/>
      <c r="B132" s="39"/>
      <c r="C132" s="40"/>
      <c r="D132" s="248" t="s">
        <v>151</v>
      </c>
      <c r="E132" s="40"/>
      <c r="F132" s="249" t="s">
        <v>146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151</v>
      </c>
      <c r="AU132" s="17" t="s">
        <v>84</v>
      </c>
    </row>
    <row r="133" s="2" customFormat="1" ht="33" customHeight="1">
      <c r="A133" s="38"/>
      <c r="B133" s="39"/>
      <c r="C133" s="235" t="s">
        <v>84</v>
      </c>
      <c r="D133" s="235" t="s">
        <v>144</v>
      </c>
      <c r="E133" s="236" t="s">
        <v>609</v>
      </c>
      <c r="F133" s="237" t="s">
        <v>610</v>
      </c>
      <c r="G133" s="238" t="s">
        <v>147</v>
      </c>
      <c r="H133" s="239">
        <v>75</v>
      </c>
      <c r="I133" s="240"/>
      <c r="J133" s="241">
        <f>ROUND(I133*H133,2)</f>
        <v>0</v>
      </c>
      <c r="K133" s="237" t="s">
        <v>148</v>
      </c>
      <c r="L133" s="44"/>
      <c r="M133" s="242" t="s">
        <v>1</v>
      </c>
      <c r="N133" s="243" t="s">
        <v>39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149</v>
      </c>
      <c r="AT133" s="246" t="s">
        <v>144</v>
      </c>
      <c r="AU133" s="246" t="s">
        <v>84</v>
      </c>
      <c r="AY133" s="17" t="s">
        <v>142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82</v>
      </c>
      <c r="BK133" s="247">
        <f>ROUND(I133*H133,2)</f>
        <v>0</v>
      </c>
      <c r="BL133" s="17" t="s">
        <v>149</v>
      </c>
      <c r="BM133" s="246" t="s">
        <v>611</v>
      </c>
    </row>
    <row r="134" s="2" customFormat="1">
      <c r="A134" s="38"/>
      <c r="B134" s="39"/>
      <c r="C134" s="40"/>
      <c r="D134" s="248" t="s">
        <v>151</v>
      </c>
      <c r="E134" s="40"/>
      <c r="F134" s="249" t="s">
        <v>610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151</v>
      </c>
      <c r="AU134" s="17" t="s">
        <v>84</v>
      </c>
    </row>
    <row r="135" s="2" customFormat="1" ht="33" customHeight="1">
      <c r="A135" s="38"/>
      <c r="B135" s="39"/>
      <c r="C135" s="235" t="s">
        <v>155</v>
      </c>
      <c r="D135" s="235" t="s">
        <v>144</v>
      </c>
      <c r="E135" s="236" t="s">
        <v>156</v>
      </c>
      <c r="F135" s="237" t="s">
        <v>157</v>
      </c>
      <c r="G135" s="238" t="s">
        <v>158</v>
      </c>
      <c r="H135" s="239">
        <v>68.950999999999993</v>
      </c>
      <c r="I135" s="240"/>
      <c r="J135" s="241">
        <f>ROUND(I135*H135,2)</f>
        <v>0</v>
      </c>
      <c r="K135" s="237" t="s">
        <v>148</v>
      </c>
      <c r="L135" s="44"/>
      <c r="M135" s="242" t="s">
        <v>1</v>
      </c>
      <c r="N135" s="243" t="s">
        <v>39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149</v>
      </c>
      <c r="AT135" s="246" t="s">
        <v>144</v>
      </c>
      <c r="AU135" s="246" t="s">
        <v>84</v>
      </c>
      <c r="AY135" s="17" t="s">
        <v>142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82</v>
      </c>
      <c r="BK135" s="247">
        <f>ROUND(I135*H135,2)</f>
        <v>0</v>
      </c>
      <c r="BL135" s="17" t="s">
        <v>149</v>
      </c>
      <c r="BM135" s="246" t="s">
        <v>612</v>
      </c>
    </row>
    <row r="136" s="2" customFormat="1">
      <c r="A136" s="38"/>
      <c r="B136" s="39"/>
      <c r="C136" s="40"/>
      <c r="D136" s="248" t="s">
        <v>151</v>
      </c>
      <c r="E136" s="40"/>
      <c r="F136" s="249" t="s">
        <v>157</v>
      </c>
      <c r="G136" s="40"/>
      <c r="H136" s="40"/>
      <c r="I136" s="14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151</v>
      </c>
      <c r="AU136" s="17" t="s">
        <v>84</v>
      </c>
    </row>
    <row r="137" s="13" customFormat="1">
      <c r="A137" s="13"/>
      <c r="B137" s="252"/>
      <c r="C137" s="253"/>
      <c r="D137" s="248" t="s">
        <v>160</v>
      </c>
      <c r="E137" s="254" t="s">
        <v>1</v>
      </c>
      <c r="F137" s="255" t="s">
        <v>613</v>
      </c>
      <c r="G137" s="253"/>
      <c r="H137" s="256">
        <v>29.981000000000002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2" t="s">
        <v>160</v>
      </c>
      <c r="AU137" s="262" t="s">
        <v>84</v>
      </c>
      <c r="AV137" s="13" t="s">
        <v>84</v>
      </c>
      <c r="AW137" s="13" t="s">
        <v>31</v>
      </c>
      <c r="AX137" s="13" t="s">
        <v>74</v>
      </c>
      <c r="AY137" s="262" t="s">
        <v>142</v>
      </c>
    </row>
    <row r="138" s="13" customFormat="1">
      <c r="A138" s="13"/>
      <c r="B138" s="252"/>
      <c r="C138" s="253"/>
      <c r="D138" s="248" t="s">
        <v>160</v>
      </c>
      <c r="E138" s="254" t="s">
        <v>1</v>
      </c>
      <c r="F138" s="255" t="s">
        <v>614</v>
      </c>
      <c r="G138" s="253"/>
      <c r="H138" s="256">
        <v>19.100000000000001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2" t="s">
        <v>160</v>
      </c>
      <c r="AU138" s="262" t="s">
        <v>84</v>
      </c>
      <c r="AV138" s="13" t="s">
        <v>84</v>
      </c>
      <c r="AW138" s="13" t="s">
        <v>31</v>
      </c>
      <c r="AX138" s="13" t="s">
        <v>74</v>
      </c>
      <c r="AY138" s="262" t="s">
        <v>142</v>
      </c>
    </row>
    <row r="139" s="13" customFormat="1">
      <c r="A139" s="13"/>
      <c r="B139" s="252"/>
      <c r="C139" s="253"/>
      <c r="D139" s="248" t="s">
        <v>160</v>
      </c>
      <c r="E139" s="254" t="s">
        <v>1</v>
      </c>
      <c r="F139" s="255" t="s">
        <v>615</v>
      </c>
      <c r="G139" s="253"/>
      <c r="H139" s="256">
        <v>12.59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160</v>
      </c>
      <c r="AU139" s="262" t="s">
        <v>84</v>
      </c>
      <c r="AV139" s="13" t="s">
        <v>84</v>
      </c>
      <c r="AW139" s="13" t="s">
        <v>31</v>
      </c>
      <c r="AX139" s="13" t="s">
        <v>74</v>
      </c>
      <c r="AY139" s="262" t="s">
        <v>142</v>
      </c>
    </row>
    <row r="140" s="13" customFormat="1">
      <c r="A140" s="13"/>
      <c r="B140" s="252"/>
      <c r="C140" s="253"/>
      <c r="D140" s="248" t="s">
        <v>160</v>
      </c>
      <c r="E140" s="254" t="s">
        <v>1</v>
      </c>
      <c r="F140" s="255" t="s">
        <v>616</v>
      </c>
      <c r="G140" s="253"/>
      <c r="H140" s="256">
        <v>4.1500000000000004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160</v>
      </c>
      <c r="AU140" s="262" t="s">
        <v>84</v>
      </c>
      <c r="AV140" s="13" t="s">
        <v>84</v>
      </c>
      <c r="AW140" s="13" t="s">
        <v>31</v>
      </c>
      <c r="AX140" s="13" t="s">
        <v>74</v>
      </c>
      <c r="AY140" s="262" t="s">
        <v>142</v>
      </c>
    </row>
    <row r="141" s="13" customFormat="1">
      <c r="A141" s="13"/>
      <c r="B141" s="252"/>
      <c r="C141" s="253"/>
      <c r="D141" s="248" t="s">
        <v>160</v>
      </c>
      <c r="E141" s="254" t="s">
        <v>1</v>
      </c>
      <c r="F141" s="255" t="s">
        <v>617</v>
      </c>
      <c r="G141" s="253"/>
      <c r="H141" s="256">
        <v>1.8400000000000001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2" t="s">
        <v>160</v>
      </c>
      <c r="AU141" s="262" t="s">
        <v>84</v>
      </c>
      <c r="AV141" s="13" t="s">
        <v>84</v>
      </c>
      <c r="AW141" s="13" t="s">
        <v>31</v>
      </c>
      <c r="AX141" s="13" t="s">
        <v>74</v>
      </c>
      <c r="AY141" s="262" t="s">
        <v>142</v>
      </c>
    </row>
    <row r="142" s="13" customFormat="1">
      <c r="A142" s="13"/>
      <c r="B142" s="252"/>
      <c r="C142" s="253"/>
      <c r="D142" s="248" t="s">
        <v>160</v>
      </c>
      <c r="E142" s="254" t="s">
        <v>1</v>
      </c>
      <c r="F142" s="255" t="s">
        <v>618</v>
      </c>
      <c r="G142" s="253"/>
      <c r="H142" s="256">
        <v>1.29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160</v>
      </c>
      <c r="AU142" s="262" t="s">
        <v>84</v>
      </c>
      <c r="AV142" s="13" t="s">
        <v>84</v>
      </c>
      <c r="AW142" s="13" t="s">
        <v>31</v>
      </c>
      <c r="AX142" s="13" t="s">
        <v>74</v>
      </c>
      <c r="AY142" s="262" t="s">
        <v>142</v>
      </c>
    </row>
    <row r="143" s="14" customFormat="1">
      <c r="A143" s="14"/>
      <c r="B143" s="263"/>
      <c r="C143" s="264"/>
      <c r="D143" s="248" t="s">
        <v>160</v>
      </c>
      <c r="E143" s="265" t="s">
        <v>1</v>
      </c>
      <c r="F143" s="266" t="s">
        <v>165</v>
      </c>
      <c r="G143" s="264"/>
      <c r="H143" s="267">
        <v>68.951000000000022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3" t="s">
        <v>160</v>
      </c>
      <c r="AU143" s="273" t="s">
        <v>84</v>
      </c>
      <c r="AV143" s="14" t="s">
        <v>149</v>
      </c>
      <c r="AW143" s="14" t="s">
        <v>31</v>
      </c>
      <c r="AX143" s="14" t="s">
        <v>82</v>
      </c>
      <c r="AY143" s="273" t="s">
        <v>142</v>
      </c>
    </row>
    <row r="144" s="2" customFormat="1" ht="21.75" customHeight="1">
      <c r="A144" s="38"/>
      <c r="B144" s="39"/>
      <c r="C144" s="235" t="s">
        <v>149</v>
      </c>
      <c r="D144" s="235" t="s">
        <v>144</v>
      </c>
      <c r="E144" s="236" t="s">
        <v>166</v>
      </c>
      <c r="F144" s="237" t="s">
        <v>167</v>
      </c>
      <c r="G144" s="238" t="s">
        <v>158</v>
      </c>
      <c r="H144" s="239">
        <v>68.950999999999993</v>
      </c>
      <c r="I144" s="240"/>
      <c r="J144" s="241">
        <f>ROUND(I144*H144,2)</f>
        <v>0</v>
      </c>
      <c r="K144" s="237" t="s">
        <v>148</v>
      </c>
      <c r="L144" s="44"/>
      <c r="M144" s="242" t="s">
        <v>1</v>
      </c>
      <c r="N144" s="243" t="s">
        <v>39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149</v>
      </c>
      <c r="AT144" s="246" t="s">
        <v>144</v>
      </c>
      <c r="AU144" s="246" t="s">
        <v>84</v>
      </c>
      <c r="AY144" s="17" t="s">
        <v>142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82</v>
      </c>
      <c r="BK144" s="247">
        <f>ROUND(I144*H144,2)</f>
        <v>0</v>
      </c>
      <c r="BL144" s="17" t="s">
        <v>149</v>
      </c>
      <c r="BM144" s="246" t="s">
        <v>619</v>
      </c>
    </row>
    <row r="145" s="2" customFormat="1">
      <c r="A145" s="38"/>
      <c r="B145" s="39"/>
      <c r="C145" s="40"/>
      <c r="D145" s="248" t="s">
        <v>151</v>
      </c>
      <c r="E145" s="40"/>
      <c r="F145" s="249" t="s">
        <v>167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151</v>
      </c>
      <c r="AU145" s="17" t="s">
        <v>84</v>
      </c>
    </row>
    <row r="146" s="2" customFormat="1" ht="33" customHeight="1">
      <c r="A146" s="38"/>
      <c r="B146" s="39"/>
      <c r="C146" s="235" t="s">
        <v>169</v>
      </c>
      <c r="D146" s="235" t="s">
        <v>144</v>
      </c>
      <c r="E146" s="236" t="s">
        <v>170</v>
      </c>
      <c r="F146" s="237" t="s">
        <v>171</v>
      </c>
      <c r="G146" s="238" t="s">
        <v>158</v>
      </c>
      <c r="H146" s="239">
        <v>1379.02</v>
      </c>
      <c r="I146" s="240"/>
      <c r="J146" s="241">
        <f>ROUND(I146*H146,2)</f>
        <v>0</v>
      </c>
      <c r="K146" s="237" t="s">
        <v>148</v>
      </c>
      <c r="L146" s="44"/>
      <c r="M146" s="242" t="s">
        <v>1</v>
      </c>
      <c r="N146" s="243" t="s">
        <v>39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149</v>
      </c>
      <c r="AT146" s="246" t="s">
        <v>144</v>
      </c>
      <c r="AU146" s="246" t="s">
        <v>84</v>
      </c>
      <c r="AY146" s="17" t="s">
        <v>142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82</v>
      </c>
      <c r="BK146" s="247">
        <f>ROUND(I146*H146,2)</f>
        <v>0</v>
      </c>
      <c r="BL146" s="17" t="s">
        <v>149</v>
      </c>
      <c r="BM146" s="246" t="s">
        <v>620</v>
      </c>
    </row>
    <row r="147" s="2" customFormat="1">
      <c r="A147" s="38"/>
      <c r="B147" s="39"/>
      <c r="C147" s="40"/>
      <c r="D147" s="248" t="s">
        <v>151</v>
      </c>
      <c r="E147" s="40"/>
      <c r="F147" s="249" t="s">
        <v>171</v>
      </c>
      <c r="G147" s="40"/>
      <c r="H147" s="40"/>
      <c r="I147" s="144"/>
      <c r="J147" s="40"/>
      <c r="K147" s="40"/>
      <c r="L147" s="44"/>
      <c r="M147" s="250"/>
      <c r="N147" s="25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151</v>
      </c>
      <c r="AU147" s="17" t="s">
        <v>84</v>
      </c>
    </row>
    <row r="148" s="13" customFormat="1">
      <c r="A148" s="13"/>
      <c r="B148" s="252"/>
      <c r="C148" s="253"/>
      <c r="D148" s="248" t="s">
        <v>160</v>
      </c>
      <c r="E148" s="254" t="s">
        <v>1</v>
      </c>
      <c r="F148" s="255" t="s">
        <v>621</v>
      </c>
      <c r="G148" s="253"/>
      <c r="H148" s="256">
        <v>1379.02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160</v>
      </c>
      <c r="AU148" s="262" t="s">
        <v>84</v>
      </c>
      <c r="AV148" s="13" t="s">
        <v>84</v>
      </c>
      <c r="AW148" s="13" t="s">
        <v>31</v>
      </c>
      <c r="AX148" s="13" t="s">
        <v>82</v>
      </c>
      <c r="AY148" s="262" t="s">
        <v>142</v>
      </c>
    </row>
    <row r="149" s="2" customFormat="1" ht="21.75" customHeight="1">
      <c r="A149" s="38"/>
      <c r="B149" s="39"/>
      <c r="C149" s="235" t="s">
        <v>174</v>
      </c>
      <c r="D149" s="235" t="s">
        <v>144</v>
      </c>
      <c r="E149" s="236" t="s">
        <v>175</v>
      </c>
      <c r="F149" s="237" t="s">
        <v>176</v>
      </c>
      <c r="G149" s="238" t="s">
        <v>177</v>
      </c>
      <c r="H149" s="239">
        <v>124.112</v>
      </c>
      <c r="I149" s="240"/>
      <c r="J149" s="241">
        <f>ROUND(I149*H149,2)</f>
        <v>0</v>
      </c>
      <c r="K149" s="237" t="s">
        <v>148</v>
      </c>
      <c r="L149" s="44"/>
      <c r="M149" s="242" t="s">
        <v>1</v>
      </c>
      <c r="N149" s="243" t="s">
        <v>39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149</v>
      </c>
      <c r="AT149" s="246" t="s">
        <v>144</v>
      </c>
      <c r="AU149" s="246" t="s">
        <v>84</v>
      </c>
      <c r="AY149" s="17" t="s">
        <v>142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82</v>
      </c>
      <c r="BK149" s="247">
        <f>ROUND(I149*H149,2)</f>
        <v>0</v>
      </c>
      <c r="BL149" s="17" t="s">
        <v>149</v>
      </c>
      <c r="BM149" s="246" t="s">
        <v>622</v>
      </c>
    </row>
    <row r="150" s="2" customFormat="1">
      <c r="A150" s="38"/>
      <c r="B150" s="39"/>
      <c r="C150" s="40"/>
      <c r="D150" s="248" t="s">
        <v>151</v>
      </c>
      <c r="E150" s="40"/>
      <c r="F150" s="249" t="s">
        <v>176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151</v>
      </c>
      <c r="AU150" s="17" t="s">
        <v>84</v>
      </c>
    </row>
    <row r="151" s="13" customFormat="1">
      <c r="A151" s="13"/>
      <c r="B151" s="252"/>
      <c r="C151" s="253"/>
      <c r="D151" s="248" t="s">
        <v>160</v>
      </c>
      <c r="E151" s="254" t="s">
        <v>1</v>
      </c>
      <c r="F151" s="255" t="s">
        <v>623</v>
      </c>
      <c r="G151" s="253"/>
      <c r="H151" s="256">
        <v>124.112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160</v>
      </c>
      <c r="AU151" s="262" t="s">
        <v>84</v>
      </c>
      <c r="AV151" s="13" t="s">
        <v>84</v>
      </c>
      <c r="AW151" s="13" t="s">
        <v>31</v>
      </c>
      <c r="AX151" s="13" t="s">
        <v>82</v>
      </c>
      <c r="AY151" s="262" t="s">
        <v>142</v>
      </c>
    </row>
    <row r="152" s="2" customFormat="1" ht="16.5" customHeight="1">
      <c r="A152" s="38"/>
      <c r="B152" s="39"/>
      <c r="C152" s="235" t="s">
        <v>180</v>
      </c>
      <c r="D152" s="235" t="s">
        <v>144</v>
      </c>
      <c r="E152" s="236" t="s">
        <v>181</v>
      </c>
      <c r="F152" s="237" t="s">
        <v>182</v>
      </c>
      <c r="G152" s="238" t="s">
        <v>158</v>
      </c>
      <c r="H152" s="239">
        <v>68.950999999999993</v>
      </c>
      <c r="I152" s="240"/>
      <c r="J152" s="241">
        <f>ROUND(I152*H152,2)</f>
        <v>0</v>
      </c>
      <c r="K152" s="237" t="s">
        <v>148</v>
      </c>
      <c r="L152" s="44"/>
      <c r="M152" s="242" t="s">
        <v>1</v>
      </c>
      <c r="N152" s="243" t="s">
        <v>39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149</v>
      </c>
      <c r="AT152" s="246" t="s">
        <v>144</v>
      </c>
      <c r="AU152" s="246" t="s">
        <v>84</v>
      </c>
      <c r="AY152" s="17" t="s">
        <v>142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82</v>
      </c>
      <c r="BK152" s="247">
        <f>ROUND(I152*H152,2)</f>
        <v>0</v>
      </c>
      <c r="BL152" s="17" t="s">
        <v>149</v>
      </c>
      <c r="BM152" s="246" t="s">
        <v>624</v>
      </c>
    </row>
    <row r="153" s="2" customFormat="1">
      <c r="A153" s="38"/>
      <c r="B153" s="39"/>
      <c r="C153" s="40"/>
      <c r="D153" s="248" t="s">
        <v>151</v>
      </c>
      <c r="E153" s="40"/>
      <c r="F153" s="249" t="s">
        <v>182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151</v>
      </c>
      <c r="AU153" s="17" t="s">
        <v>84</v>
      </c>
    </row>
    <row r="154" s="12" customFormat="1" ht="22.8" customHeight="1">
      <c r="A154" s="12"/>
      <c r="B154" s="219"/>
      <c r="C154" s="220"/>
      <c r="D154" s="221" t="s">
        <v>73</v>
      </c>
      <c r="E154" s="233" t="s">
        <v>84</v>
      </c>
      <c r="F154" s="233" t="s">
        <v>184</v>
      </c>
      <c r="G154" s="220"/>
      <c r="H154" s="220"/>
      <c r="I154" s="223"/>
      <c r="J154" s="234">
        <f>BK154</f>
        <v>0</v>
      </c>
      <c r="K154" s="220"/>
      <c r="L154" s="225"/>
      <c r="M154" s="226"/>
      <c r="N154" s="227"/>
      <c r="O154" s="227"/>
      <c r="P154" s="228">
        <f>SUM(P155:P183)</f>
        <v>0</v>
      </c>
      <c r="Q154" s="227"/>
      <c r="R154" s="228">
        <f>SUM(R155:R183)</f>
        <v>0.28732213999999995</v>
      </c>
      <c r="S154" s="227"/>
      <c r="T154" s="229">
        <f>SUM(T155:T183)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0" t="s">
        <v>82</v>
      </c>
      <c r="AT154" s="231" t="s">
        <v>73</v>
      </c>
      <c r="AU154" s="231" t="s">
        <v>82</v>
      </c>
      <c r="AY154" s="230" t="s">
        <v>142</v>
      </c>
      <c r="BK154" s="232">
        <f>SUM(BK155:BK183)</f>
        <v>0</v>
      </c>
    </row>
    <row r="155" s="2" customFormat="1" ht="21.75" customHeight="1">
      <c r="A155" s="38"/>
      <c r="B155" s="39"/>
      <c r="C155" s="235" t="s">
        <v>185</v>
      </c>
      <c r="D155" s="235" t="s">
        <v>144</v>
      </c>
      <c r="E155" s="236" t="s">
        <v>186</v>
      </c>
      <c r="F155" s="237" t="s">
        <v>187</v>
      </c>
      <c r="G155" s="238" t="s">
        <v>188</v>
      </c>
      <c r="H155" s="239">
        <v>19</v>
      </c>
      <c r="I155" s="240"/>
      <c r="J155" s="241">
        <f>ROUND(I155*H155,2)</f>
        <v>0</v>
      </c>
      <c r="K155" s="237" t="s">
        <v>148</v>
      </c>
      <c r="L155" s="44"/>
      <c r="M155" s="242" t="s">
        <v>1</v>
      </c>
      <c r="N155" s="243" t="s">
        <v>39</v>
      </c>
      <c r="O155" s="91"/>
      <c r="P155" s="244">
        <f>O155*H155</f>
        <v>0</v>
      </c>
      <c r="Q155" s="244">
        <v>0.00114</v>
      </c>
      <c r="R155" s="244">
        <f>Q155*H155</f>
        <v>0.021659999999999999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149</v>
      </c>
      <c r="AT155" s="246" t="s">
        <v>144</v>
      </c>
      <c r="AU155" s="246" t="s">
        <v>84</v>
      </c>
      <c r="AY155" s="17" t="s">
        <v>142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82</v>
      </c>
      <c r="BK155" s="247">
        <f>ROUND(I155*H155,2)</f>
        <v>0</v>
      </c>
      <c r="BL155" s="17" t="s">
        <v>149</v>
      </c>
      <c r="BM155" s="246" t="s">
        <v>625</v>
      </c>
    </row>
    <row r="156" s="2" customFormat="1">
      <c r="A156" s="38"/>
      <c r="B156" s="39"/>
      <c r="C156" s="40"/>
      <c r="D156" s="248" t="s">
        <v>151</v>
      </c>
      <c r="E156" s="40"/>
      <c r="F156" s="249" t="s">
        <v>187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151</v>
      </c>
      <c r="AU156" s="17" t="s">
        <v>84</v>
      </c>
    </row>
    <row r="157" s="2" customFormat="1" ht="21.75" customHeight="1">
      <c r="A157" s="38"/>
      <c r="B157" s="39"/>
      <c r="C157" s="235" t="s">
        <v>190</v>
      </c>
      <c r="D157" s="235" t="s">
        <v>144</v>
      </c>
      <c r="E157" s="236" t="s">
        <v>191</v>
      </c>
      <c r="F157" s="237" t="s">
        <v>192</v>
      </c>
      <c r="G157" s="238" t="s">
        <v>188</v>
      </c>
      <c r="H157" s="239">
        <v>98</v>
      </c>
      <c r="I157" s="240"/>
      <c r="J157" s="241">
        <f>ROUND(I157*H157,2)</f>
        <v>0</v>
      </c>
      <c r="K157" s="237" t="s">
        <v>148</v>
      </c>
      <c r="L157" s="44"/>
      <c r="M157" s="242" t="s">
        <v>1</v>
      </c>
      <c r="N157" s="243" t="s">
        <v>39</v>
      </c>
      <c r="O157" s="91"/>
      <c r="P157" s="244">
        <f>O157*H157</f>
        <v>0</v>
      </c>
      <c r="Q157" s="244">
        <v>0.00014999999999999999</v>
      </c>
      <c r="R157" s="244">
        <f>Q157*H157</f>
        <v>0.0147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149</v>
      </c>
      <c r="AT157" s="246" t="s">
        <v>144</v>
      </c>
      <c r="AU157" s="246" t="s">
        <v>84</v>
      </c>
      <c r="AY157" s="17" t="s">
        <v>142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82</v>
      </c>
      <c r="BK157" s="247">
        <f>ROUND(I157*H157,2)</f>
        <v>0</v>
      </c>
      <c r="BL157" s="17" t="s">
        <v>149</v>
      </c>
      <c r="BM157" s="246" t="s">
        <v>626</v>
      </c>
    </row>
    <row r="158" s="2" customFormat="1">
      <c r="A158" s="38"/>
      <c r="B158" s="39"/>
      <c r="C158" s="40"/>
      <c r="D158" s="248" t="s">
        <v>151</v>
      </c>
      <c r="E158" s="40"/>
      <c r="F158" s="249" t="s">
        <v>192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151</v>
      </c>
      <c r="AU158" s="17" t="s">
        <v>84</v>
      </c>
    </row>
    <row r="159" s="2" customFormat="1" ht="21.75" customHeight="1">
      <c r="A159" s="38"/>
      <c r="B159" s="39"/>
      <c r="C159" s="235" t="s">
        <v>194</v>
      </c>
      <c r="D159" s="235" t="s">
        <v>144</v>
      </c>
      <c r="E159" s="236" t="s">
        <v>195</v>
      </c>
      <c r="F159" s="237" t="s">
        <v>196</v>
      </c>
      <c r="G159" s="238" t="s">
        <v>188</v>
      </c>
      <c r="H159" s="239">
        <v>19</v>
      </c>
      <c r="I159" s="240"/>
      <c r="J159" s="241">
        <f>ROUND(I159*H159,2)</f>
        <v>0</v>
      </c>
      <c r="K159" s="237" t="s">
        <v>148</v>
      </c>
      <c r="L159" s="44"/>
      <c r="M159" s="242" t="s">
        <v>1</v>
      </c>
      <c r="N159" s="243" t="s">
        <v>39</v>
      </c>
      <c r="O159" s="91"/>
      <c r="P159" s="244">
        <f>O159*H159</f>
        <v>0</v>
      </c>
      <c r="Q159" s="244">
        <v>2.0000000000000002E-05</v>
      </c>
      <c r="R159" s="244">
        <f>Q159*H159</f>
        <v>0.00038000000000000002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149</v>
      </c>
      <c r="AT159" s="246" t="s">
        <v>144</v>
      </c>
      <c r="AU159" s="246" t="s">
        <v>84</v>
      </c>
      <c r="AY159" s="17" t="s">
        <v>142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82</v>
      </c>
      <c r="BK159" s="247">
        <f>ROUND(I159*H159,2)</f>
        <v>0</v>
      </c>
      <c r="BL159" s="17" t="s">
        <v>149</v>
      </c>
      <c r="BM159" s="246" t="s">
        <v>627</v>
      </c>
    </row>
    <row r="160" s="2" customFormat="1">
      <c r="A160" s="38"/>
      <c r="B160" s="39"/>
      <c r="C160" s="40"/>
      <c r="D160" s="248" t="s">
        <v>151</v>
      </c>
      <c r="E160" s="40"/>
      <c r="F160" s="249" t="s">
        <v>196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151</v>
      </c>
      <c r="AU160" s="17" t="s">
        <v>84</v>
      </c>
    </row>
    <row r="161" s="2" customFormat="1" ht="16.5" customHeight="1">
      <c r="A161" s="38"/>
      <c r="B161" s="39"/>
      <c r="C161" s="235" t="s">
        <v>198</v>
      </c>
      <c r="D161" s="235" t="s">
        <v>144</v>
      </c>
      <c r="E161" s="236" t="s">
        <v>628</v>
      </c>
      <c r="F161" s="237" t="s">
        <v>629</v>
      </c>
      <c r="G161" s="238" t="s">
        <v>158</v>
      </c>
      <c r="H161" s="239">
        <v>20.574999999999999</v>
      </c>
      <c r="I161" s="240"/>
      <c r="J161" s="241">
        <f>ROUND(I161*H161,2)</f>
        <v>0</v>
      </c>
      <c r="K161" s="237" t="s">
        <v>1</v>
      </c>
      <c r="L161" s="44"/>
      <c r="M161" s="242" t="s">
        <v>1</v>
      </c>
      <c r="N161" s="243" t="s">
        <v>39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149</v>
      </c>
      <c r="AT161" s="246" t="s">
        <v>144</v>
      </c>
      <c r="AU161" s="246" t="s">
        <v>84</v>
      </c>
      <c r="AY161" s="17" t="s">
        <v>142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82</v>
      </c>
      <c r="BK161" s="247">
        <f>ROUND(I161*H161,2)</f>
        <v>0</v>
      </c>
      <c r="BL161" s="17" t="s">
        <v>149</v>
      </c>
      <c r="BM161" s="246" t="s">
        <v>630</v>
      </c>
    </row>
    <row r="162" s="2" customFormat="1">
      <c r="A162" s="38"/>
      <c r="B162" s="39"/>
      <c r="C162" s="40"/>
      <c r="D162" s="248" t="s">
        <v>151</v>
      </c>
      <c r="E162" s="40"/>
      <c r="F162" s="249" t="s">
        <v>629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151</v>
      </c>
      <c r="AU162" s="17" t="s">
        <v>84</v>
      </c>
    </row>
    <row r="163" s="2" customFormat="1">
      <c r="A163" s="38"/>
      <c r="B163" s="39"/>
      <c r="C163" s="40"/>
      <c r="D163" s="248" t="s">
        <v>202</v>
      </c>
      <c r="E163" s="40"/>
      <c r="F163" s="274" t="s">
        <v>631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202</v>
      </c>
      <c r="AU163" s="17" t="s">
        <v>84</v>
      </c>
    </row>
    <row r="164" s="13" customFormat="1">
      <c r="A164" s="13"/>
      <c r="B164" s="252"/>
      <c r="C164" s="253"/>
      <c r="D164" s="248" t="s">
        <v>160</v>
      </c>
      <c r="E164" s="254" t="s">
        <v>1</v>
      </c>
      <c r="F164" s="255" t="s">
        <v>632</v>
      </c>
      <c r="G164" s="253"/>
      <c r="H164" s="256">
        <v>20.574999999999999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160</v>
      </c>
      <c r="AU164" s="262" t="s">
        <v>84</v>
      </c>
      <c r="AV164" s="13" t="s">
        <v>84</v>
      </c>
      <c r="AW164" s="13" t="s">
        <v>31</v>
      </c>
      <c r="AX164" s="13" t="s">
        <v>82</v>
      </c>
      <c r="AY164" s="262" t="s">
        <v>142</v>
      </c>
    </row>
    <row r="165" s="2" customFormat="1" ht="16.5" customHeight="1">
      <c r="A165" s="38"/>
      <c r="B165" s="39"/>
      <c r="C165" s="235" t="s">
        <v>205</v>
      </c>
      <c r="D165" s="235" t="s">
        <v>144</v>
      </c>
      <c r="E165" s="236" t="s">
        <v>633</v>
      </c>
      <c r="F165" s="237" t="s">
        <v>634</v>
      </c>
      <c r="G165" s="238" t="s">
        <v>158</v>
      </c>
      <c r="H165" s="239">
        <v>2.0499999999999998</v>
      </c>
      <c r="I165" s="240"/>
      <c r="J165" s="241">
        <f>ROUND(I165*H165,2)</f>
        <v>0</v>
      </c>
      <c r="K165" s="237" t="s">
        <v>148</v>
      </c>
      <c r="L165" s="44"/>
      <c r="M165" s="242" t="s">
        <v>1</v>
      </c>
      <c r="N165" s="243" t="s">
        <v>39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149</v>
      </c>
      <c r="AT165" s="246" t="s">
        <v>144</v>
      </c>
      <c r="AU165" s="246" t="s">
        <v>84</v>
      </c>
      <c r="AY165" s="17" t="s">
        <v>142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82</v>
      </c>
      <c r="BK165" s="247">
        <f>ROUND(I165*H165,2)</f>
        <v>0</v>
      </c>
      <c r="BL165" s="17" t="s">
        <v>149</v>
      </c>
      <c r="BM165" s="246" t="s">
        <v>635</v>
      </c>
    </row>
    <row r="166" s="2" customFormat="1">
      <c r="A166" s="38"/>
      <c r="B166" s="39"/>
      <c r="C166" s="40"/>
      <c r="D166" s="248" t="s">
        <v>151</v>
      </c>
      <c r="E166" s="40"/>
      <c r="F166" s="249" t="s">
        <v>634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151</v>
      </c>
      <c r="AU166" s="17" t="s">
        <v>84</v>
      </c>
    </row>
    <row r="167" s="2" customFormat="1">
      <c r="A167" s="38"/>
      <c r="B167" s="39"/>
      <c r="C167" s="40"/>
      <c r="D167" s="248" t="s">
        <v>202</v>
      </c>
      <c r="E167" s="40"/>
      <c r="F167" s="274" t="s">
        <v>636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202</v>
      </c>
      <c r="AU167" s="17" t="s">
        <v>84</v>
      </c>
    </row>
    <row r="168" s="13" customFormat="1">
      <c r="A168" s="13"/>
      <c r="B168" s="252"/>
      <c r="C168" s="253"/>
      <c r="D168" s="248" t="s">
        <v>160</v>
      </c>
      <c r="E168" s="254" t="s">
        <v>1</v>
      </c>
      <c r="F168" s="255" t="s">
        <v>637</v>
      </c>
      <c r="G168" s="253"/>
      <c r="H168" s="256">
        <v>2.0499999999999998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160</v>
      </c>
      <c r="AU168" s="262" t="s">
        <v>84</v>
      </c>
      <c r="AV168" s="13" t="s">
        <v>84</v>
      </c>
      <c r="AW168" s="13" t="s">
        <v>31</v>
      </c>
      <c r="AX168" s="13" t="s">
        <v>82</v>
      </c>
      <c r="AY168" s="262" t="s">
        <v>142</v>
      </c>
    </row>
    <row r="169" s="2" customFormat="1" ht="16.5" customHeight="1">
      <c r="A169" s="38"/>
      <c r="B169" s="39"/>
      <c r="C169" s="235" t="s">
        <v>210</v>
      </c>
      <c r="D169" s="235" t="s">
        <v>144</v>
      </c>
      <c r="E169" s="236" t="s">
        <v>206</v>
      </c>
      <c r="F169" s="237" t="s">
        <v>207</v>
      </c>
      <c r="G169" s="238" t="s">
        <v>147</v>
      </c>
      <c r="H169" s="239">
        <v>13</v>
      </c>
      <c r="I169" s="240"/>
      <c r="J169" s="241">
        <f>ROUND(I169*H169,2)</f>
        <v>0</v>
      </c>
      <c r="K169" s="237" t="s">
        <v>148</v>
      </c>
      <c r="L169" s="44"/>
      <c r="M169" s="242" t="s">
        <v>1</v>
      </c>
      <c r="N169" s="243" t="s">
        <v>39</v>
      </c>
      <c r="O169" s="91"/>
      <c r="P169" s="244">
        <f>O169*H169</f>
        <v>0</v>
      </c>
      <c r="Q169" s="244">
        <v>0.0014400000000000001</v>
      </c>
      <c r="R169" s="244">
        <f>Q169*H169</f>
        <v>0.018720000000000001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149</v>
      </c>
      <c r="AT169" s="246" t="s">
        <v>144</v>
      </c>
      <c r="AU169" s="246" t="s">
        <v>84</v>
      </c>
      <c r="AY169" s="17" t="s">
        <v>142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82</v>
      </c>
      <c r="BK169" s="247">
        <f>ROUND(I169*H169,2)</f>
        <v>0</v>
      </c>
      <c r="BL169" s="17" t="s">
        <v>149</v>
      </c>
      <c r="BM169" s="246" t="s">
        <v>638</v>
      </c>
    </row>
    <row r="170" s="2" customFormat="1">
      <c r="A170" s="38"/>
      <c r="B170" s="39"/>
      <c r="C170" s="40"/>
      <c r="D170" s="248" t="s">
        <v>151</v>
      </c>
      <c r="E170" s="40"/>
      <c r="F170" s="249" t="s">
        <v>207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151</v>
      </c>
      <c r="AU170" s="17" t="s">
        <v>84</v>
      </c>
    </row>
    <row r="171" s="2" customFormat="1" ht="16.5" customHeight="1">
      <c r="A171" s="38"/>
      <c r="B171" s="39"/>
      <c r="C171" s="235" t="s">
        <v>214</v>
      </c>
      <c r="D171" s="235" t="s">
        <v>144</v>
      </c>
      <c r="E171" s="236" t="s">
        <v>211</v>
      </c>
      <c r="F171" s="237" t="s">
        <v>212</v>
      </c>
      <c r="G171" s="238" t="s">
        <v>147</v>
      </c>
      <c r="H171" s="239">
        <v>13</v>
      </c>
      <c r="I171" s="240"/>
      <c r="J171" s="241">
        <f>ROUND(I171*H171,2)</f>
        <v>0</v>
      </c>
      <c r="K171" s="237" t="s">
        <v>148</v>
      </c>
      <c r="L171" s="44"/>
      <c r="M171" s="242" t="s">
        <v>1</v>
      </c>
      <c r="N171" s="243" t="s">
        <v>39</v>
      </c>
      <c r="O171" s="91"/>
      <c r="P171" s="244">
        <f>O171*H171</f>
        <v>0</v>
      </c>
      <c r="Q171" s="244">
        <v>4.0000000000000003E-05</v>
      </c>
      <c r="R171" s="244">
        <f>Q171*H171</f>
        <v>0.00052000000000000006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149</v>
      </c>
      <c r="AT171" s="246" t="s">
        <v>144</v>
      </c>
      <c r="AU171" s="246" t="s">
        <v>84</v>
      </c>
      <c r="AY171" s="17" t="s">
        <v>142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82</v>
      </c>
      <c r="BK171" s="247">
        <f>ROUND(I171*H171,2)</f>
        <v>0</v>
      </c>
      <c r="BL171" s="17" t="s">
        <v>149</v>
      </c>
      <c r="BM171" s="246" t="s">
        <v>639</v>
      </c>
    </row>
    <row r="172" s="2" customFormat="1">
      <c r="A172" s="38"/>
      <c r="B172" s="39"/>
      <c r="C172" s="40"/>
      <c r="D172" s="248" t="s">
        <v>151</v>
      </c>
      <c r="E172" s="40"/>
      <c r="F172" s="249" t="s">
        <v>212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151</v>
      </c>
      <c r="AU172" s="17" t="s">
        <v>84</v>
      </c>
    </row>
    <row r="173" s="2" customFormat="1" ht="21.75" customHeight="1">
      <c r="A173" s="38"/>
      <c r="B173" s="39"/>
      <c r="C173" s="235" t="s">
        <v>8</v>
      </c>
      <c r="D173" s="235" t="s">
        <v>144</v>
      </c>
      <c r="E173" s="236" t="s">
        <v>215</v>
      </c>
      <c r="F173" s="237" t="s">
        <v>216</v>
      </c>
      <c r="G173" s="238" t="s">
        <v>177</v>
      </c>
      <c r="H173" s="239">
        <v>0.218</v>
      </c>
      <c r="I173" s="240"/>
      <c r="J173" s="241">
        <f>ROUND(I173*H173,2)</f>
        <v>0</v>
      </c>
      <c r="K173" s="237" t="s">
        <v>148</v>
      </c>
      <c r="L173" s="44"/>
      <c r="M173" s="242" t="s">
        <v>1</v>
      </c>
      <c r="N173" s="243" t="s">
        <v>39</v>
      </c>
      <c r="O173" s="91"/>
      <c r="P173" s="244">
        <f>O173*H173</f>
        <v>0</v>
      </c>
      <c r="Q173" s="244">
        <v>1.0606599999999999</v>
      </c>
      <c r="R173" s="244">
        <f>Q173*H173</f>
        <v>0.23122387999999999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149</v>
      </c>
      <c r="AT173" s="246" t="s">
        <v>144</v>
      </c>
      <c r="AU173" s="246" t="s">
        <v>84</v>
      </c>
      <c r="AY173" s="17" t="s">
        <v>142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82</v>
      </c>
      <c r="BK173" s="247">
        <f>ROUND(I173*H173,2)</f>
        <v>0</v>
      </c>
      <c r="BL173" s="17" t="s">
        <v>149</v>
      </c>
      <c r="BM173" s="246" t="s">
        <v>640</v>
      </c>
    </row>
    <row r="174" s="2" customFormat="1">
      <c r="A174" s="38"/>
      <c r="B174" s="39"/>
      <c r="C174" s="40"/>
      <c r="D174" s="248" t="s">
        <v>151</v>
      </c>
      <c r="E174" s="40"/>
      <c r="F174" s="249" t="s">
        <v>216</v>
      </c>
      <c r="G174" s="40"/>
      <c r="H174" s="40"/>
      <c r="I174" s="144"/>
      <c r="J174" s="40"/>
      <c r="K174" s="40"/>
      <c r="L174" s="44"/>
      <c r="M174" s="250"/>
      <c r="N174" s="25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151</v>
      </c>
      <c r="AU174" s="17" t="s">
        <v>84</v>
      </c>
    </row>
    <row r="175" s="2" customFormat="1">
      <c r="A175" s="38"/>
      <c r="B175" s="39"/>
      <c r="C175" s="40"/>
      <c r="D175" s="248" t="s">
        <v>202</v>
      </c>
      <c r="E175" s="40"/>
      <c r="F175" s="274" t="s">
        <v>218</v>
      </c>
      <c r="G175" s="40"/>
      <c r="H175" s="40"/>
      <c r="I175" s="144"/>
      <c r="J175" s="40"/>
      <c r="K175" s="40"/>
      <c r="L175" s="44"/>
      <c r="M175" s="250"/>
      <c r="N175" s="25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202</v>
      </c>
      <c r="AU175" s="17" t="s">
        <v>84</v>
      </c>
    </row>
    <row r="176" s="2" customFormat="1" ht="21.75" customHeight="1">
      <c r="A176" s="38"/>
      <c r="B176" s="39"/>
      <c r="C176" s="235" t="s">
        <v>224</v>
      </c>
      <c r="D176" s="235" t="s">
        <v>144</v>
      </c>
      <c r="E176" s="236" t="s">
        <v>219</v>
      </c>
      <c r="F176" s="237" t="s">
        <v>220</v>
      </c>
      <c r="G176" s="238" t="s">
        <v>158</v>
      </c>
      <c r="H176" s="239">
        <v>0.56299999999999994</v>
      </c>
      <c r="I176" s="240"/>
      <c r="J176" s="241">
        <f>ROUND(I176*H176,2)</f>
        <v>0</v>
      </c>
      <c r="K176" s="237" t="s">
        <v>1</v>
      </c>
      <c r="L176" s="44"/>
      <c r="M176" s="242" t="s">
        <v>1</v>
      </c>
      <c r="N176" s="243" t="s">
        <v>39</v>
      </c>
      <c r="O176" s="91"/>
      <c r="P176" s="244">
        <f>O176*H176</f>
        <v>0</v>
      </c>
      <c r="Q176" s="244">
        <v>6.0000000000000002E-05</v>
      </c>
      <c r="R176" s="244">
        <f>Q176*H176</f>
        <v>3.3779999999999998E-05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149</v>
      </c>
      <c r="AT176" s="246" t="s">
        <v>144</v>
      </c>
      <c r="AU176" s="246" t="s">
        <v>84</v>
      </c>
      <c r="AY176" s="17" t="s">
        <v>142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82</v>
      </c>
      <c r="BK176" s="247">
        <f>ROUND(I176*H176,2)</f>
        <v>0</v>
      </c>
      <c r="BL176" s="17" t="s">
        <v>149</v>
      </c>
      <c r="BM176" s="246" t="s">
        <v>641</v>
      </c>
    </row>
    <row r="177" s="2" customFormat="1">
      <c r="A177" s="38"/>
      <c r="B177" s="39"/>
      <c r="C177" s="40"/>
      <c r="D177" s="248" t="s">
        <v>151</v>
      </c>
      <c r="E177" s="40"/>
      <c r="F177" s="249" t="s">
        <v>220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151</v>
      </c>
      <c r="AU177" s="17" t="s">
        <v>84</v>
      </c>
    </row>
    <row r="178" s="2" customFormat="1">
      <c r="A178" s="38"/>
      <c r="B178" s="39"/>
      <c r="C178" s="40"/>
      <c r="D178" s="248" t="s">
        <v>202</v>
      </c>
      <c r="E178" s="40"/>
      <c r="F178" s="274" t="s">
        <v>222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202</v>
      </c>
      <c r="AU178" s="17" t="s">
        <v>84</v>
      </c>
    </row>
    <row r="179" s="13" customFormat="1">
      <c r="A179" s="13"/>
      <c r="B179" s="252"/>
      <c r="C179" s="253"/>
      <c r="D179" s="248" t="s">
        <v>160</v>
      </c>
      <c r="E179" s="254" t="s">
        <v>1</v>
      </c>
      <c r="F179" s="255" t="s">
        <v>642</v>
      </c>
      <c r="G179" s="253"/>
      <c r="H179" s="256">
        <v>0.56299999999999994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160</v>
      </c>
      <c r="AU179" s="262" t="s">
        <v>84</v>
      </c>
      <c r="AV179" s="13" t="s">
        <v>84</v>
      </c>
      <c r="AW179" s="13" t="s">
        <v>31</v>
      </c>
      <c r="AX179" s="13" t="s">
        <v>82</v>
      </c>
      <c r="AY179" s="262" t="s">
        <v>142</v>
      </c>
    </row>
    <row r="180" s="2" customFormat="1" ht="21.75" customHeight="1">
      <c r="A180" s="38"/>
      <c r="B180" s="39"/>
      <c r="C180" s="235" t="s">
        <v>231</v>
      </c>
      <c r="D180" s="235" t="s">
        <v>144</v>
      </c>
      <c r="E180" s="236" t="s">
        <v>225</v>
      </c>
      <c r="F180" s="237" t="s">
        <v>226</v>
      </c>
      <c r="G180" s="238" t="s">
        <v>158</v>
      </c>
      <c r="H180" s="239">
        <v>1.4079999999999999</v>
      </c>
      <c r="I180" s="240"/>
      <c r="J180" s="241">
        <f>ROUND(I180*H180,2)</f>
        <v>0</v>
      </c>
      <c r="K180" s="237" t="s">
        <v>1</v>
      </c>
      <c r="L180" s="44"/>
      <c r="M180" s="242" t="s">
        <v>1</v>
      </c>
      <c r="N180" s="243" t="s">
        <v>39</v>
      </c>
      <c r="O180" s="91"/>
      <c r="P180" s="244">
        <f>O180*H180</f>
        <v>0</v>
      </c>
      <c r="Q180" s="244">
        <v>6.0000000000000002E-05</v>
      </c>
      <c r="R180" s="244">
        <f>Q180*H180</f>
        <v>8.4479999999999991E-05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149</v>
      </c>
      <c r="AT180" s="246" t="s">
        <v>144</v>
      </c>
      <c r="AU180" s="246" t="s">
        <v>84</v>
      </c>
      <c r="AY180" s="17" t="s">
        <v>142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82</v>
      </c>
      <c r="BK180" s="247">
        <f>ROUND(I180*H180,2)</f>
        <v>0</v>
      </c>
      <c r="BL180" s="17" t="s">
        <v>149</v>
      </c>
      <c r="BM180" s="246" t="s">
        <v>643</v>
      </c>
    </row>
    <row r="181" s="2" customFormat="1">
      <c r="A181" s="38"/>
      <c r="B181" s="39"/>
      <c r="C181" s="40"/>
      <c r="D181" s="248" t="s">
        <v>151</v>
      </c>
      <c r="E181" s="40"/>
      <c r="F181" s="249" t="s">
        <v>226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151</v>
      </c>
      <c r="AU181" s="17" t="s">
        <v>84</v>
      </c>
    </row>
    <row r="182" s="2" customFormat="1">
      <c r="A182" s="38"/>
      <c r="B182" s="39"/>
      <c r="C182" s="40"/>
      <c r="D182" s="248" t="s">
        <v>202</v>
      </c>
      <c r="E182" s="40"/>
      <c r="F182" s="274" t="s">
        <v>228</v>
      </c>
      <c r="G182" s="40"/>
      <c r="H182" s="40"/>
      <c r="I182" s="144"/>
      <c r="J182" s="40"/>
      <c r="K182" s="40"/>
      <c r="L182" s="44"/>
      <c r="M182" s="250"/>
      <c r="N182" s="25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202</v>
      </c>
      <c r="AU182" s="17" t="s">
        <v>84</v>
      </c>
    </row>
    <row r="183" s="13" customFormat="1">
      <c r="A183" s="13"/>
      <c r="B183" s="252"/>
      <c r="C183" s="253"/>
      <c r="D183" s="248" t="s">
        <v>160</v>
      </c>
      <c r="E183" s="254" t="s">
        <v>1</v>
      </c>
      <c r="F183" s="255" t="s">
        <v>644</v>
      </c>
      <c r="G183" s="253"/>
      <c r="H183" s="256">
        <v>1.4079999999999999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160</v>
      </c>
      <c r="AU183" s="262" t="s">
        <v>84</v>
      </c>
      <c r="AV183" s="13" t="s">
        <v>84</v>
      </c>
      <c r="AW183" s="13" t="s">
        <v>31</v>
      </c>
      <c r="AX183" s="13" t="s">
        <v>82</v>
      </c>
      <c r="AY183" s="262" t="s">
        <v>142</v>
      </c>
    </row>
    <row r="184" s="12" customFormat="1" ht="22.8" customHeight="1">
      <c r="A184" s="12"/>
      <c r="B184" s="219"/>
      <c r="C184" s="220"/>
      <c r="D184" s="221" t="s">
        <v>73</v>
      </c>
      <c r="E184" s="233" t="s">
        <v>155</v>
      </c>
      <c r="F184" s="233" t="s">
        <v>230</v>
      </c>
      <c r="G184" s="220"/>
      <c r="H184" s="220"/>
      <c r="I184" s="223"/>
      <c r="J184" s="234">
        <f>BK184</f>
        <v>0</v>
      </c>
      <c r="K184" s="220"/>
      <c r="L184" s="225"/>
      <c r="M184" s="226"/>
      <c r="N184" s="227"/>
      <c r="O184" s="227"/>
      <c r="P184" s="228">
        <f>SUM(P185:P208)</f>
        <v>0</v>
      </c>
      <c r="Q184" s="227"/>
      <c r="R184" s="228">
        <f>SUM(R185:R208)</f>
        <v>20.634103952</v>
      </c>
      <c r="S184" s="227"/>
      <c r="T184" s="229">
        <f>SUM(T185:T208)</f>
        <v>0.09240000000000001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0" t="s">
        <v>82</v>
      </c>
      <c r="AT184" s="231" t="s">
        <v>73</v>
      </c>
      <c r="AU184" s="231" t="s">
        <v>82</v>
      </c>
      <c r="AY184" s="230" t="s">
        <v>142</v>
      </c>
      <c r="BK184" s="232">
        <f>SUM(BK185:BK208)</f>
        <v>0</v>
      </c>
    </row>
    <row r="185" s="2" customFormat="1" ht="21.75" customHeight="1">
      <c r="A185" s="38"/>
      <c r="B185" s="39"/>
      <c r="C185" s="235" t="s">
        <v>237</v>
      </c>
      <c r="D185" s="235" t="s">
        <v>144</v>
      </c>
      <c r="E185" s="236" t="s">
        <v>232</v>
      </c>
      <c r="F185" s="237" t="s">
        <v>233</v>
      </c>
      <c r="G185" s="238" t="s">
        <v>234</v>
      </c>
      <c r="H185" s="239">
        <v>44</v>
      </c>
      <c r="I185" s="240"/>
      <c r="J185" s="241">
        <f>ROUND(I185*H185,2)</f>
        <v>0</v>
      </c>
      <c r="K185" s="237" t="s">
        <v>1</v>
      </c>
      <c r="L185" s="44"/>
      <c r="M185" s="242" t="s">
        <v>1</v>
      </c>
      <c r="N185" s="243" t="s">
        <v>39</v>
      </c>
      <c r="O185" s="91"/>
      <c r="P185" s="244">
        <f>O185*H185</f>
        <v>0</v>
      </c>
      <c r="Q185" s="244">
        <v>0.0011900000000000001</v>
      </c>
      <c r="R185" s="244">
        <f>Q185*H185</f>
        <v>0.052360000000000004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149</v>
      </c>
      <c r="AT185" s="246" t="s">
        <v>144</v>
      </c>
      <c r="AU185" s="246" t="s">
        <v>84</v>
      </c>
      <c r="AY185" s="17" t="s">
        <v>142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82</v>
      </c>
      <c r="BK185" s="247">
        <f>ROUND(I185*H185,2)</f>
        <v>0</v>
      </c>
      <c r="BL185" s="17" t="s">
        <v>149</v>
      </c>
      <c r="BM185" s="246" t="s">
        <v>645</v>
      </c>
    </row>
    <row r="186" s="2" customFormat="1">
      <c r="A186" s="38"/>
      <c r="B186" s="39"/>
      <c r="C186" s="40"/>
      <c r="D186" s="248" t="s">
        <v>151</v>
      </c>
      <c r="E186" s="40"/>
      <c r="F186" s="249" t="s">
        <v>233</v>
      </c>
      <c r="G186" s="40"/>
      <c r="H186" s="40"/>
      <c r="I186" s="144"/>
      <c r="J186" s="40"/>
      <c r="K186" s="40"/>
      <c r="L186" s="44"/>
      <c r="M186" s="250"/>
      <c r="N186" s="251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151</v>
      </c>
      <c r="AU186" s="17" t="s">
        <v>84</v>
      </c>
    </row>
    <row r="187" s="2" customFormat="1">
      <c r="A187" s="38"/>
      <c r="B187" s="39"/>
      <c r="C187" s="40"/>
      <c r="D187" s="248" t="s">
        <v>202</v>
      </c>
      <c r="E187" s="40"/>
      <c r="F187" s="274" t="s">
        <v>646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202</v>
      </c>
      <c r="AU187" s="17" t="s">
        <v>84</v>
      </c>
    </row>
    <row r="188" s="2" customFormat="1" ht="16.5" customHeight="1">
      <c r="A188" s="38"/>
      <c r="B188" s="39"/>
      <c r="C188" s="235" t="s">
        <v>241</v>
      </c>
      <c r="D188" s="235" t="s">
        <v>144</v>
      </c>
      <c r="E188" s="236" t="s">
        <v>238</v>
      </c>
      <c r="F188" s="237" t="s">
        <v>239</v>
      </c>
      <c r="G188" s="238" t="s">
        <v>158</v>
      </c>
      <c r="H188" s="239">
        <v>11.800000000000001</v>
      </c>
      <c r="I188" s="240"/>
      <c r="J188" s="241">
        <f>ROUND(I188*H188,2)</f>
        <v>0</v>
      </c>
      <c r="K188" s="237" t="s">
        <v>1</v>
      </c>
      <c r="L188" s="44"/>
      <c r="M188" s="242" t="s">
        <v>1</v>
      </c>
      <c r="N188" s="243" t="s">
        <v>39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149</v>
      </c>
      <c r="AT188" s="246" t="s">
        <v>144</v>
      </c>
      <c r="AU188" s="246" t="s">
        <v>84</v>
      </c>
      <c r="AY188" s="17" t="s">
        <v>142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82</v>
      </c>
      <c r="BK188" s="247">
        <f>ROUND(I188*H188,2)</f>
        <v>0</v>
      </c>
      <c r="BL188" s="17" t="s">
        <v>149</v>
      </c>
      <c r="BM188" s="246" t="s">
        <v>647</v>
      </c>
    </row>
    <row r="189" s="2" customFormat="1">
      <c r="A189" s="38"/>
      <c r="B189" s="39"/>
      <c r="C189" s="40"/>
      <c r="D189" s="248" t="s">
        <v>151</v>
      </c>
      <c r="E189" s="40"/>
      <c r="F189" s="249" t="s">
        <v>239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151</v>
      </c>
      <c r="AU189" s="17" t="s">
        <v>84</v>
      </c>
    </row>
    <row r="190" s="2" customFormat="1">
      <c r="A190" s="38"/>
      <c r="B190" s="39"/>
      <c r="C190" s="40"/>
      <c r="D190" s="248" t="s">
        <v>202</v>
      </c>
      <c r="E190" s="40"/>
      <c r="F190" s="274" t="s">
        <v>648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202</v>
      </c>
      <c r="AU190" s="17" t="s">
        <v>84</v>
      </c>
    </row>
    <row r="191" s="13" customFormat="1">
      <c r="A191" s="13"/>
      <c r="B191" s="252"/>
      <c r="C191" s="253"/>
      <c r="D191" s="248" t="s">
        <v>160</v>
      </c>
      <c r="E191" s="254" t="s">
        <v>1</v>
      </c>
      <c r="F191" s="255" t="s">
        <v>649</v>
      </c>
      <c r="G191" s="253"/>
      <c r="H191" s="256">
        <v>11.800000000000001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160</v>
      </c>
      <c r="AU191" s="262" t="s">
        <v>84</v>
      </c>
      <c r="AV191" s="13" t="s">
        <v>84</v>
      </c>
      <c r="AW191" s="13" t="s">
        <v>31</v>
      </c>
      <c r="AX191" s="13" t="s">
        <v>82</v>
      </c>
      <c r="AY191" s="262" t="s">
        <v>142</v>
      </c>
    </row>
    <row r="192" s="2" customFormat="1" ht="16.5" customHeight="1">
      <c r="A192" s="38"/>
      <c r="B192" s="39"/>
      <c r="C192" s="235" t="s">
        <v>245</v>
      </c>
      <c r="D192" s="235" t="s">
        <v>144</v>
      </c>
      <c r="E192" s="236" t="s">
        <v>242</v>
      </c>
      <c r="F192" s="237" t="s">
        <v>243</v>
      </c>
      <c r="G192" s="238" t="s">
        <v>147</v>
      </c>
      <c r="H192" s="239">
        <v>40.659999999999997</v>
      </c>
      <c r="I192" s="240"/>
      <c r="J192" s="241">
        <f>ROUND(I192*H192,2)</f>
        <v>0</v>
      </c>
      <c r="K192" s="237" t="s">
        <v>1</v>
      </c>
      <c r="L192" s="44"/>
      <c r="M192" s="242" t="s">
        <v>1</v>
      </c>
      <c r="N192" s="243" t="s">
        <v>39</v>
      </c>
      <c r="O192" s="91"/>
      <c r="P192" s="244">
        <f>O192*H192</f>
        <v>0</v>
      </c>
      <c r="Q192" s="244">
        <v>0.041744200000000002</v>
      </c>
      <c r="R192" s="244">
        <f>Q192*H192</f>
        <v>1.697319172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149</v>
      </c>
      <c r="AT192" s="246" t="s">
        <v>144</v>
      </c>
      <c r="AU192" s="246" t="s">
        <v>84</v>
      </c>
      <c r="AY192" s="17" t="s">
        <v>142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82</v>
      </c>
      <c r="BK192" s="247">
        <f>ROUND(I192*H192,2)</f>
        <v>0</v>
      </c>
      <c r="BL192" s="17" t="s">
        <v>149</v>
      </c>
      <c r="BM192" s="246" t="s">
        <v>650</v>
      </c>
    </row>
    <row r="193" s="2" customFormat="1">
      <c r="A193" s="38"/>
      <c r="B193" s="39"/>
      <c r="C193" s="40"/>
      <c r="D193" s="248" t="s">
        <v>151</v>
      </c>
      <c r="E193" s="40"/>
      <c r="F193" s="249" t="s">
        <v>243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151</v>
      </c>
      <c r="AU193" s="17" t="s">
        <v>84</v>
      </c>
    </row>
    <row r="194" s="2" customFormat="1" ht="16.5" customHeight="1">
      <c r="A194" s="38"/>
      <c r="B194" s="39"/>
      <c r="C194" s="235" t="s">
        <v>7</v>
      </c>
      <c r="D194" s="235" t="s">
        <v>144</v>
      </c>
      <c r="E194" s="236" t="s">
        <v>246</v>
      </c>
      <c r="F194" s="237" t="s">
        <v>247</v>
      </c>
      <c r="G194" s="238" t="s">
        <v>147</v>
      </c>
      <c r="H194" s="239">
        <v>40.659999999999997</v>
      </c>
      <c r="I194" s="240"/>
      <c r="J194" s="241">
        <f>ROUND(I194*H194,2)</f>
        <v>0</v>
      </c>
      <c r="K194" s="237" t="s">
        <v>1</v>
      </c>
      <c r="L194" s="44"/>
      <c r="M194" s="242" t="s">
        <v>1</v>
      </c>
      <c r="N194" s="243" t="s">
        <v>39</v>
      </c>
      <c r="O194" s="91"/>
      <c r="P194" s="244">
        <f>O194*H194</f>
        <v>0</v>
      </c>
      <c r="Q194" s="244">
        <v>1.5E-05</v>
      </c>
      <c r="R194" s="244">
        <f>Q194*H194</f>
        <v>0.00060989999999999992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149</v>
      </c>
      <c r="AT194" s="246" t="s">
        <v>144</v>
      </c>
      <c r="AU194" s="246" t="s">
        <v>84</v>
      </c>
      <c r="AY194" s="17" t="s">
        <v>142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82</v>
      </c>
      <c r="BK194" s="247">
        <f>ROUND(I194*H194,2)</f>
        <v>0</v>
      </c>
      <c r="BL194" s="17" t="s">
        <v>149</v>
      </c>
      <c r="BM194" s="246" t="s">
        <v>651</v>
      </c>
    </row>
    <row r="195" s="2" customFormat="1">
      <c r="A195" s="38"/>
      <c r="B195" s="39"/>
      <c r="C195" s="40"/>
      <c r="D195" s="248" t="s">
        <v>151</v>
      </c>
      <c r="E195" s="40"/>
      <c r="F195" s="249" t="s">
        <v>247</v>
      </c>
      <c r="G195" s="40"/>
      <c r="H195" s="40"/>
      <c r="I195" s="144"/>
      <c r="J195" s="40"/>
      <c r="K195" s="40"/>
      <c r="L195" s="44"/>
      <c r="M195" s="250"/>
      <c r="N195" s="25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151</v>
      </c>
      <c r="AU195" s="17" t="s">
        <v>84</v>
      </c>
    </row>
    <row r="196" s="2" customFormat="1" ht="16.5" customHeight="1">
      <c r="A196" s="38"/>
      <c r="B196" s="39"/>
      <c r="C196" s="235" t="s">
        <v>252</v>
      </c>
      <c r="D196" s="235" t="s">
        <v>144</v>
      </c>
      <c r="E196" s="236" t="s">
        <v>249</v>
      </c>
      <c r="F196" s="237" t="s">
        <v>250</v>
      </c>
      <c r="G196" s="238" t="s">
        <v>177</v>
      </c>
      <c r="H196" s="239">
        <v>2.1760000000000002</v>
      </c>
      <c r="I196" s="240"/>
      <c r="J196" s="241">
        <f>ROUND(I196*H196,2)</f>
        <v>0</v>
      </c>
      <c r="K196" s="237" t="s">
        <v>1</v>
      </c>
      <c r="L196" s="44"/>
      <c r="M196" s="242" t="s">
        <v>1</v>
      </c>
      <c r="N196" s="243" t="s">
        <v>39</v>
      </c>
      <c r="O196" s="91"/>
      <c r="P196" s="244">
        <f>O196*H196</f>
        <v>0</v>
      </c>
      <c r="Q196" s="244">
        <v>1.04877</v>
      </c>
      <c r="R196" s="244">
        <f>Q196*H196</f>
        <v>2.2821235200000003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149</v>
      </c>
      <c r="AT196" s="246" t="s">
        <v>144</v>
      </c>
      <c r="AU196" s="246" t="s">
        <v>84</v>
      </c>
      <c r="AY196" s="17" t="s">
        <v>142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82</v>
      </c>
      <c r="BK196" s="247">
        <f>ROUND(I196*H196,2)</f>
        <v>0</v>
      </c>
      <c r="BL196" s="17" t="s">
        <v>149</v>
      </c>
      <c r="BM196" s="246" t="s">
        <v>652</v>
      </c>
    </row>
    <row r="197" s="2" customFormat="1">
      <c r="A197" s="38"/>
      <c r="B197" s="39"/>
      <c r="C197" s="40"/>
      <c r="D197" s="248" t="s">
        <v>151</v>
      </c>
      <c r="E197" s="40"/>
      <c r="F197" s="249" t="s">
        <v>250</v>
      </c>
      <c r="G197" s="40"/>
      <c r="H197" s="40"/>
      <c r="I197" s="144"/>
      <c r="J197" s="40"/>
      <c r="K197" s="40"/>
      <c r="L197" s="44"/>
      <c r="M197" s="250"/>
      <c r="N197" s="25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151</v>
      </c>
      <c r="AU197" s="17" t="s">
        <v>84</v>
      </c>
    </row>
    <row r="198" s="2" customFormat="1">
      <c r="A198" s="38"/>
      <c r="B198" s="39"/>
      <c r="C198" s="40"/>
      <c r="D198" s="248" t="s">
        <v>202</v>
      </c>
      <c r="E198" s="40"/>
      <c r="F198" s="274" t="s">
        <v>653</v>
      </c>
      <c r="G198" s="40"/>
      <c r="H198" s="40"/>
      <c r="I198" s="144"/>
      <c r="J198" s="40"/>
      <c r="K198" s="40"/>
      <c r="L198" s="44"/>
      <c r="M198" s="250"/>
      <c r="N198" s="25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202</v>
      </c>
      <c r="AU198" s="17" t="s">
        <v>84</v>
      </c>
    </row>
    <row r="199" s="13" customFormat="1">
      <c r="A199" s="13"/>
      <c r="B199" s="252"/>
      <c r="C199" s="253"/>
      <c r="D199" s="248" t="s">
        <v>160</v>
      </c>
      <c r="E199" s="254" t="s">
        <v>1</v>
      </c>
      <c r="F199" s="255" t="s">
        <v>654</v>
      </c>
      <c r="G199" s="253"/>
      <c r="H199" s="256">
        <v>2.1760000000000002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2" t="s">
        <v>160</v>
      </c>
      <c r="AU199" s="262" t="s">
        <v>84</v>
      </c>
      <c r="AV199" s="13" t="s">
        <v>84</v>
      </c>
      <c r="AW199" s="13" t="s">
        <v>31</v>
      </c>
      <c r="AX199" s="13" t="s">
        <v>82</v>
      </c>
      <c r="AY199" s="262" t="s">
        <v>142</v>
      </c>
    </row>
    <row r="200" s="2" customFormat="1" ht="33" customHeight="1">
      <c r="A200" s="38"/>
      <c r="B200" s="39"/>
      <c r="C200" s="235" t="s">
        <v>257</v>
      </c>
      <c r="D200" s="235" t="s">
        <v>144</v>
      </c>
      <c r="E200" s="236" t="s">
        <v>253</v>
      </c>
      <c r="F200" s="237" t="s">
        <v>254</v>
      </c>
      <c r="G200" s="238" t="s">
        <v>158</v>
      </c>
      <c r="H200" s="239">
        <v>7.1699999999999999</v>
      </c>
      <c r="I200" s="240"/>
      <c r="J200" s="241">
        <f>ROUND(I200*H200,2)</f>
        <v>0</v>
      </c>
      <c r="K200" s="237" t="s">
        <v>1</v>
      </c>
      <c r="L200" s="44"/>
      <c r="M200" s="242" t="s">
        <v>1</v>
      </c>
      <c r="N200" s="243" t="s">
        <v>39</v>
      </c>
      <c r="O200" s="91"/>
      <c r="P200" s="244">
        <f>O200*H200</f>
        <v>0</v>
      </c>
      <c r="Q200" s="244">
        <v>2.2912400000000002</v>
      </c>
      <c r="R200" s="244">
        <f>Q200*H200</f>
        <v>16.428190799999999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149</v>
      </c>
      <c r="AT200" s="246" t="s">
        <v>144</v>
      </c>
      <c r="AU200" s="246" t="s">
        <v>84</v>
      </c>
      <c r="AY200" s="17" t="s">
        <v>142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82</v>
      </c>
      <c r="BK200" s="247">
        <f>ROUND(I200*H200,2)</f>
        <v>0</v>
      </c>
      <c r="BL200" s="17" t="s">
        <v>149</v>
      </c>
      <c r="BM200" s="246" t="s">
        <v>655</v>
      </c>
    </row>
    <row r="201" s="2" customFormat="1">
      <c r="A201" s="38"/>
      <c r="B201" s="39"/>
      <c r="C201" s="40"/>
      <c r="D201" s="248" t="s">
        <v>151</v>
      </c>
      <c r="E201" s="40"/>
      <c r="F201" s="249" t="s">
        <v>254</v>
      </c>
      <c r="G201" s="40"/>
      <c r="H201" s="40"/>
      <c r="I201" s="144"/>
      <c r="J201" s="40"/>
      <c r="K201" s="40"/>
      <c r="L201" s="44"/>
      <c r="M201" s="250"/>
      <c r="N201" s="25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151</v>
      </c>
      <c r="AU201" s="17" t="s">
        <v>84</v>
      </c>
    </row>
    <row r="202" s="13" customFormat="1">
      <c r="A202" s="13"/>
      <c r="B202" s="252"/>
      <c r="C202" s="253"/>
      <c r="D202" s="248" t="s">
        <v>160</v>
      </c>
      <c r="E202" s="254" t="s">
        <v>1</v>
      </c>
      <c r="F202" s="255" t="s">
        <v>656</v>
      </c>
      <c r="G202" s="253"/>
      <c r="H202" s="256">
        <v>7.1699999999999999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2" t="s">
        <v>160</v>
      </c>
      <c r="AU202" s="262" t="s">
        <v>84</v>
      </c>
      <c r="AV202" s="13" t="s">
        <v>84</v>
      </c>
      <c r="AW202" s="13" t="s">
        <v>31</v>
      </c>
      <c r="AX202" s="13" t="s">
        <v>82</v>
      </c>
      <c r="AY202" s="262" t="s">
        <v>142</v>
      </c>
    </row>
    <row r="203" s="2" customFormat="1" ht="21.75" customHeight="1">
      <c r="A203" s="38"/>
      <c r="B203" s="39"/>
      <c r="C203" s="235" t="s">
        <v>262</v>
      </c>
      <c r="D203" s="235" t="s">
        <v>144</v>
      </c>
      <c r="E203" s="236" t="s">
        <v>258</v>
      </c>
      <c r="F203" s="237" t="s">
        <v>259</v>
      </c>
      <c r="G203" s="238" t="s">
        <v>177</v>
      </c>
      <c r="H203" s="239">
        <v>0.16200000000000001</v>
      </c>
      <c r="I203" s="240"/>
      <c r="J203" s="241">
        <f>ROUND(I203*H203,2)</f>
        <v>0</v>
      </c>
      <c r="K203" s="237" t="s">
        <v>148</v>
      </c>
      <c r="L203" s="44"/>
      <c r="M203" s="242" t="s">
        <v>1</v>
      </c>
      <c r="N203" s="243" t="s">
        <v>39</v>
      </c>
      <c r="O203" s="91"/>
      <c r="P203" s="244">
        <f>O203*H203</f>
        <v>0</v>
      </c>
      <c r="Q203" s="244">
        <v>1.0538799999999999</v>
      </c>
      <c r="R203" s="244">
        <f>Q203*H203</f>
        <v>0.17072856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149</v>
      </c>
      <c r="AT203" s="246" t="s">
        <v>144</v>
      </c>
      <c r="AU203" s="246" t="s">
        <v>84</v>
      </c>
      <c r="AY203" s="17" t="s">
        <v>142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82</v>
      </c>
      <c r="BK203" s="247">
        <f>ROUND(I203*H203,2)</f>
        <v>0</v>
      </c>
      <c r="BL203" s="17" t="s">
        <v>149</v>
      </c>
      <c r="BM203" s="246" t="s">
        <v>657</v>
      </c>
    </row>
    <row r="204" s="2" customFormat="1">
      <c r="A204" s="38"/>
      <c r="B204" s="39"/>
      <c r="C204" s="40"/>
      <c r="D204" s="248" t="s">
        <v>151</v>
      </c>
      <c r="E204" s="40"/>
      <c r="F204" s="249" t="s">
        <v>259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151</v>
      </c>
      <c r="AU204" s="17" t="s">
        <v>84</v>
      </c>
    </row>
    <row r="205" s="2" customFormat="1">
      <c r="A205" s="38"/>
      <c r="B205" s="39"/>
      <c r="C205" s="40"/>
      <c r="D205" s="248" t="s">
        <v>202</v>
      </c>
      <c r="E205" s="40"/>
      <c r="F205" s="274" t="s">
        <v>658</v>
      </c>
      <c r="G205" s="40"/>
      <c r="H205" s="40"/>
      <c r="I205" s="144"/>
      <c r="J205" s="40"/>
      <c r="K205" s="40"/>
      <c r="L205" s="44"/>
      <c r="M205" s="250"/>
      <c r="N205" s="25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202</v>
      </c>
      <c r="AU205" s="17" t="s">
        <v>84</v>
      </c>
    </row>
    <row r="206" s="2" customFormat="1" ht="21.75" customHeight="1">
      <c r="A206" s="38"/>
      <c r="B206" s="39"/>
      <c r="C206" s="235" t="s">
        <v>268</v>
      </c>
      <c r="D206" s="235" t="s">
        <v>144</v>
      </c>
      <c r="E206" s="236" t="s">
        <v>263</v>
      </c>
      <c r="F206" s="237" t="s">
        <v>264</v>
      </c>
      <c r="G206" s="238" t="s">
        <v>188</v>
      </c>
      <c r="H206" s="239">
        <v>30.800000000000001</v>
      </c>
      <c r="I206" s="240"/>
      <c r="J206" s="241">
        <f>ROUND(I206*H206,2)</f>
        <v>0</v>
      </c>
      <c r="K206" s="237" t="s">
        <v>1</v>
      </c>
      <c r="L206" s="44"/>
      <c r="M206" s="242" t="s">
        <v>1</v>
      </c>
      <c r="N206" s="243" t="s">
        <v>39</v>
      </c>
      <c r="O206" s="91"/>
      <c r="P206" s="244">
        <f>O206*H206</f>
        <v>0</v>
      </c>
      <c r="Q206" s="244">
        <v>9.0000000000000006E-05</v>
      </c>
      <c r="R206" s="244">
        <f>Q206*H206</f>
        <v>0.0027720000000000002</v>
      </c>
      <c r="S206" s="244">
        <v>0.0030000000000000001</v>
      </c>
      <c r="T206" s="245">
        <f>S206*H206</f>
        <v>0.09240000000000001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149</v>
      </c>
      <c r="AT206" s="246" t="s">
        <v>144</v>
      </c>
      <c r="AU206" s="246" t="s">
        <v>84</v>
      </c>
      <c r="AY206" s="17" t="s">
        <v>142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82</v>
      </c>
      <c r="BK206" s="247">
        <f>ROUND(I206*H206,2)</f>
        <v>0</v>
      </c>
      <c r="BL206" s="17" t="s">
        <v>149</v>
      </c>
      <c r="BM206" s="246" t="s">
        <v>659</v>
      </c>
    </row>
    <row r="207" s="2" customFormat="1">
      <c r="A207" s="38"/>
      <c r="B207" s="39"/>
      <c r="C207" s="40"/>
      <c r="D207" s="248" t="s">
        <v>151</v>
      </c>
      <c r="E207" s="40"/>
      <c r="F207" s="249" t="s">
        <v>264</v>
      </c>
      <c r="G207" s="40"/>
      <c r="H207" s="40"/>
      <c r="I207" s="144"/>
      <c r="J207" s="40"/>
      <c r="K207" s="40"/>
      <c r="L207" s="44"/>
      <c r="M207" s="250"/>
      <c r="N207" s="25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151</v>
      </c>
      <c r="AU207" s="17" t="s">
        <v>84</v>
      </c>
    </row>
    <row r="208" s="2" customFormat="1">
      <c r="A208" s="38"/>
      <c r="B208" s="39"/>
      <c r="C208" s="40"/>
      <c r="D208" s="248" t="s">
        <v>202</v>
      </c>
      <c r="E208" s="40"/>
      <c r="F208" s="274" t="s">
        <v>660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202</v>
      </c>
      <c r="AU208" s="17" t="s">
        <v>84</v>
      </c>
    </row>
    <row r="209" s="12" customFormat="1" ht="22.8" customHeight="1">
      <c r="A209" s="12"/>
      <c r="B209" s="219"/>
      <c r="C209" s="220"/>
      <c r="D209" s="221" t="s">
        <v>73</v>
      </c>
      <c r="E209" s="233" t="s">
        <v>149</v>
      </c>
      <c r="F209" s="233" t="s">
        <v>267</v>
      </c>
      <c r="G209" s="220"/>
      <c r="H209" s="220"/>
      <c r="I209" s="223"/>
      <c r="J209" s="234">
        <f>BK209</f>
        <v>0</v>
      </c>
      <c r="K209" s="220"/>
      <c r="L209" s="225"/>
      <c r="M209" s="226"/>
      <c r="N209" s="227"/>
      <c r="O209" s="227"/>
      <c r="P209" s="228">
        <f>SUM(P210:P226)</f>
        <v>0</v>
      </c>
      <c r="Q209" s="227"/>
      <c r="R209" s="228">
        <f>SUM(R210:R226)</f>
        <v>46.741439180000008</v>
      </c>
      <c r="S209" s="227"/>
      <c r="T209" s="229">
        <f>SUM(T210:T226)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30" t="s">
        <v>82</v>
      </c>
      <c r="AT209" s="231" t="s">
        <v>73</v>
      </c>
      <c r="AU209" s="231" t="s">
        <v>82</v>
      </c>
      <c r="AY209" s="230" t="s">
        <v>142</v>
      </c>
      <c r="BK209" s="232">
        <f>SUM(BK210:BK226)</f>
        <v>0</v>
      </c>
    </row>
    <row r="210" s="2" customFormat="1" ht="21.75" customHeight="1">
      <c r="A210" s="38"/>
      <c r="B210" s="39"/>
      <c r="C210" s="235" t="s">
        <v>274</v>
      </c>
      <c r="D210" s="235" t="s">
        <v>144</v>
      </c>
      <c r="E210" s="236" t="s">
        <v>275</v>
      </c>
      <c r="F210" s="237" t="s">
        <v>276</v>
      </c>
      <c r="G210" s="238" t="s">
        <v>147</v>
      </c>
      <c r="H210" s="239">
        <v>0.86899999999999999</v>
      </c>
      <c r="I210" s="240"/>
      <c r="J210" s="241">
        <f>ROUND(I210*H210,2)</f>
        <v>0</v>
      </c>
      <c r="K210" s="237" t="s">
        <v>1</v>
      </c>
      <c r="L210" s="44"/>
      <c r="M210" s="242" t="s">
        <v>1</v>
      </c>
      <c r="N210" s="243" t="s">
        <v>39</v>
      </c>
      <c r="O210" s="91"/>
      <c r="P210" s="244">
        <f>O210*H210</f>
        <v>0</v>
      </c>
      <c r="Q210" s="244">
        <v>0.02102</v>
      </c>
      <c r="R210" s="244">
        <f>Q210*H210</f>
        <v>0.018266379999999999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149</v>
      </c>
      <c r="AT210" s="246" t="s">
        <v>144</v>
      </c>
      <c r="AU210" s="246" t="s">
        <v>84</v>
      </c>
      <c r="AY210" s="17" t="s">
        <v>142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82</v>
      </c>
      <c r="BK210" s="247">
        <f>ROUND(I210*H210,2)</f>
        <v>0</v>
      </c>
      <c r="BL210" s="17" t="s">
        <v>149</v>
      </c>
      <c r="BM210" s="246" t="s">
        <v>661</v>
      </c>
    </row>
    <row r="211" s="2" customFormat="1">
      <c r="A211" s="38"/>
      <c r="B211" s="39"/>
      <c r="C211" s="40"/>
      <c r="D211" s="248" t="s">
        <v>151</v>
      </c>
      <c r="E211" s="40"/>
      <c r="F211" s="249" t="s">
        <v>276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151</v>
      </c>
      <c r="AU211" s="17" t="s">
        <v>84</v>
      </c>
    </row>
    <row r="212" s="2" customFormat="1">
      <c r="A212" s="38"/>
      <c r="B212" s="39"/>
      <c r="C212" s="40"/>
      <c r="D212" s="248" t="s">
        <v>202</v>
      </c>
      <c r="E212" s="40"/>
      <c r="F212" s="274" t="s">
        <v>278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202</v>
      </c>
      <c r="AU212" s="17" t="s">
        <v>84</v>
      </c>
    </row>
    <row r="213" s="13" customFormat="1">
      <c r="A213" s="13"/>
      <c r="B213" s="252"/>
      <c r="C213" s="253"/>
      <c r="D213" s="248" t="s">
        <v>160</v>
      </c>
      <c r="E213" s="254" t="s">
        <v>1</v>
      </c>
      <c r="F213" s="255" t="s">
        <v>662</v>
      </c>
      <c r="G213" s="253"/>
      <c r="H213" s="256">
        <v>0.86899999999999999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160</v>
      </c>
      <c r="AU213" s="262" t="s">
        <v>84</v>
      </c>
      <c r="AV213" s="13" t="s">
        <v>84</v>
      </c>
      <c r="AW213" s="13" t="s">
        <v>31</v>
      </c>
      <c r="AX213" s="13" t="s">
        <v>82</v>
      </c>
      <c r="AY213" s="262" t="s">
        <v>142</v>
      </c>
    </row>
    <row r="214" s="2" customFormat="1" ht="21.75" customHeight="1">
      <c r="A214" s="38"/>
      <c r="B214" s="39"/>
      <c r="C214" s="235" t="s">
        <v>280</v>
      </c>
      <c r="D214" s="235" t="s">
        <v>144</v>
      </c>
      <c r="E214" s="236" t="s">
        <v>281</v>
      </c>
      <c r="F214" s="237" t="s">
        <v>282</v>
      </c>
      <c r="G214" s="238" t="s">
        <v>147</v>
      </c>
      <c r="H214" s="239">
        <v>0.435</v>
      </c>
      <c r="I214" s="240"/>
      <c r="J214" s="241">
        <f>ROUND(I214*H214,2)</f>
        <v>0</v>
      </c>
      <c r="K214" s="237" t="s">
        <v>1</v>
      </c>
      <c r="L214" s="44"/>
      <c r="M214" s="242" t="s">
        <v>1</v>
      </c>
      <c r="N214" s="243" t="s">
        <v>39</v>
      </c>
      <c r="O214" s="91"/>
      <c r="P214" s="244">
        <f>O214*H214</f>
        <v>0</v>
      </c>
      <c r="Q214" s="244">
        <v>0.02102</v>
      </c>
      <c r="R214" s="244">
        <f>Q214*H214</f>
        <v>0.0091436999999999994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149</v>
      </c>
      <c r="AT214" s="246" t="s">
        <v>144</v>
      </c>
      <c r="AU214" s="246" t="s">
        <v>84</v>
      </c>
      <c r="AY214" s="17" t="s">
        <v>142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82</v>
      </c>
      <c r="BK214" s="247">
        <f>ROUND(I214*H214,2)</f>
        <v>0</v>
      </c>
      <c r="BL214" s="17" t="s">
        <v>149</v>
      </c>
      <c r="BM214" s="246" t="s">
        <v>663</v>
      </c>
    </row>
    <row r="215" s="2" customFormat="1">
      <c r="A215" s="38"/>
      <c r="B215" s="39"/>
      <c r="C215" s="40"/>
      <c r="D215" s="248" t="s">
        <v>151</v>
      </c>
      <c r="E215" s="40"/>
      <c r="F215" s="249" t="s">
        <v>282</v>
      </c>
      <c r="G215" s="40"/>
      <c r="H215" s="40"/>
      <c r="I215" s="144"/>
      <c r="J215" s="40"/>
      <c r="K215" s="40"/>
      <c r="L215" s="44"/>
      <c r="M215" s="250"/>
      <c r="N215" s="25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151</v>
      </c>
      <c r="AU215" s="17" t="s">
        <v>84</v>
      </c>
    </row>
    <row r="216" s="13" customFormat="1">
      <c r="A216" s="13"/>
      <c r="B216" s="252"/>
      <c r="C216" s="253"/>
      <c r="D216" s="248" t="s">
        <v>160</v>
      </c>
      <c r="E216" s="254" t="s">
        <v>1</v>
      </c>
      <c r="F216" s="255" t="s">
        <v>664</v>
      </c>
      <c r="G216" s="253"/>
      <c r="H216" s="256">
        <v>0.435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2" t="s">
        <v>160</v>
      </c>
      <c r="AU216" s="262" t="s">
        <v>84</v>
      </c>
      <c r="AV216" s="13" t="s">
        <v>84</v>
      </c>
      <c r="AW216" s="13" t="s">
        <v>31</v>
      </c>
      <c r="AX216" s="13" t="s">
        <v>82</v>
      </c>
      <c r="AY216" s="262" t="s">
        <v>142</v>
      </c>
    </row>
    <row r="217" s="2" customFormat="1" ht="21.75" customHeight="1">
      <c r="A217" s="38"/>
      <c r="B217" s="39"/>
      <c r="C217" s="235" t="s">
        <v>285</v>
      </c>
      <c r="D217" s="235" t="s">
        <v>144</v>
      </c>
      <c r="E217" s="236" t="s">
        <v>665</v>
      </c>
      <c r="F217" s="237" t="s">
        <v>666</v>
      </c>
      <c r="G217" s="238" t="s">
        <v>147</v>
      </c>
      <c r="H217" s="239">
        <v>41</v>
      </c>
      <c r="I217" s="240"/>
      <c r="J217" s="241">
        <f>ROUND(I217*H217,2)</f>
        <v>0</v>
      </c>
      <c r="K217" s="237" t="s">
        <v>1</v>
      </c>
      <c r="L217" s="44"/>
      <c r="M217" s="242" t="s">
        <v>1</v>
      </c>
      <c r="N217" s="243" t="s">
        <v>39</v>
      </c>
      <c r="O217" s="91"/>
      <c r="P217" s="244">
        <f>O217*H217</f>
        <v>0</v>
      </c>
      <c r="Q217" s="244">
        <v>0.1568</v>
      </c>
      <c r="R217" s="244">
        <f>Q217*H217</f>
        <v>6.4287999999999998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149</v>
      </c>
      <c r="AT217" s="246" t="s">
        <v>144</v>
      </c>
      <c r="AU217" s="246" t="s">
        <v>84</v>
      </c>
      <c r="AY217" s="17" t="s">
        <v>142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82</v>
      </c>
      <c r="BK217" s="247">
        <f>ROUND(I217*H217,2)</f>
        <v>0</v>
      </c>
      <c r="BL217" s="17" t="s">
        <v>149</v>
      </c>
      <c r="BM217" s="246" t="s">
        <v>667</v>
      </c>
    </row>
    <row r="218" s="2" customFormat="1">
      <c r="A218" s="38"/>
      <c r="B218" s="39"/>
      <c r="C218" s="40"/>
      <c r="D218" s="248" t="s">
        <v>151</v>
      </c>
      <c r="E218" s="40"/>
      <c r="F218" s="249" t="s">
        <v>666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151</v>
      </c>
      <c r="AU218" s="17" t="s">
        <v>84</v>
      </c>
    </row>
    <row r="219" s="2" customFormat="1">
      <c r="A219" s="38"/>
      <c r="B219" s="39"/>
      <c r="C219" s="40"/>
      <c r="D219" s="248" t="s">
        <v>202</v>
      </c>
      <c r="E219" s="40"/>
      <c r="F219" s="274" t="s">
        <v>668</v>
      </c>
      <c r="G219" s="40"/>
      <c r="H219" s="40"/>
      <c r="I219" s="144"/>
      <c r="J219" s="40"/>
      <c r="K219" s="40"/>
      <c r="L219" s="44"/>
      <c r="M219" s="250"/>
      <c r="N219" s="25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202</v>
      </c>
      <c r="AU219" s="17" t="s">
        <v>84</v>
      </c>
    </row>
    <row r="220" s="13" customFormat="1">
      <c r="A220" s="13"/>
      <c r="B220" s="252"/>
      <c r="C220" s="253"/>
      <c r="D220" s="248" t="s">
        <v>160</v>
      </c>
      <c r="E220" s="254" t="s">
        <v>1</v>
      </c>
      <c r="F220" s="255" t="s">
        <v>669</v>
      </c>
      <c r="G220" s="253"/>
      <c r="H220" s="256">
        <v>41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2" t="s">
        <v>160</v>
      </c>
      <c r="AU220" s="262" t="s">
        <v>84</v>
      </c>
      <c r="AV220" s="13" t="s">
        <v>84</v>
      </c>
      <c r="AW220" s="13" t="s">
        <v>31</v>
      </c>
      <c r="AX220" s="13" t="s">
        <v>82</v>
      </c>
      <c r="AY220" s="262" t="s">
        <v>142</v>
      </c>
    </row>
    <row r="221" s="2" customFormat="1" ht="21.75" customHeight="1">
      <c r="A221" s="38"/>
      <c r="B221" s="39"/>
      <c r="C221" s="235" t="s">
        <v>291</v>
      </c>
      <c r="D221" s="235" t="s">
        <v>144</v>
      </c>
      <c r="E221" s="236" t="s">
        <v>298</v>
      </c>
      <c r="F221" s="237" t="s">
        <v>299</v>
      </c>
      <c r="G221" s="238" t="s">
        <v>158</v>
      </c>
      <c r="H221" s="239">
        <v>6</v>
      </c>
      <c r="I221" s="240"/>
      <c r="J221" s="241">
        <f>ROUND(I221*H221,2)</f>
        <v>0</v>
      </c>
      <c r="K221" s="237" t="s">
        <v>148</v>
      </c>
      <c r="L221" s="44"/>
      <c r="M221" s="242" t="s">
        <v>1</v>
      </c>
      <c r="N221" s="243" t="s">
        <v>39</v>
      </c>
      <c r="O221" s="91"/>
      <c r="P221" s="244">
        <f>O221*H221</f>
        <v>0</v>
      </c>
      <c r="Q221" s="244">
        <v>2.4500000000000002</v>
      </c>
      <c r="R221" s="244">
        <f>Q221*H221</f>
        <v>14.700000000000001</v>
      </c>
      <c r="S221" s="244">
        <v>0</v>
      </c>
      <c r="T221" s="24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149</v>
      </c>
      <c r="AT221" s="246" t="s">
        <v>144</v>
      </c>
      <c r="AU221" s="246" t="s">
        <v>84</v>
      </c>
      <c r="AY221" s="17" t="s">
        <v>142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82</v>
      </c>
      <c r="BK221" s="247">
        <f>ROUND(I221*H221,2)</f>
        <v>0</v>
      </c>
      <c r="BL221" s="17" t="s">
        <v>149</v>
      </c>
      <c r="BM221" s="246" t="s">
        <v>670</v>
      </c>
    </row>
    <row r="222" s="2" customFormat="1">
      <c r="A222" s="38"/>
      <c r="B222" s="39"/>
      <c r="C222" s="40"/>
      <c r="D222" s="248" t="s">
        <v>151</v>
      </c>
      <c r="E222" s="40"/>
      <c r="F222" s="249" t="s">
        <v>299</v>
      </c>
      <c r="G222" s="40"/>
      <c r="H222" s="40"/>
      <c r="I222" s="144"/>
      <c r="J222" s="40"/>
      <c r="K222" s="40"/>
      <c r="L222" s="44"/>
      <c r="M222" s="250"/>
      <c r="N222" s="25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151</v>
      </c>
      <c r="AU222" s="17" t="s">
        <v>84</v>
      </c>
    </row>
    <row r="223" s="2" customFormat="1">
      <c r="A223" s="38"/>
      <c r="B223" s="39"/>
      <c r="C223" s="40"/>
      <c r="D223" s="248" t="s">
        <v>202</v>
      </c>
      <c r="E223" s="40"/>
      <c r="F223" s="274" t="s">
        <v>301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202</v>
      </c>
      <c r="AU223" s="17" t="s">
        <v>84</v>
      </c>
    </row>
    <row r="224" s="2" customFormat="1" ht="21.75" customHeight="1">
      <c r="A224" s="38"/>
      <c r="B224" s="39"/>
      <c r="C224" s="235" t="s">
        <v>297</v>
      </c>
      <c r="D224" s="235" t="s">
        <v>144</v>
      </c>
      <c r="E224" s="236" t="s">
        <v>303</v>
      </c>
      <c r="F224" s="237" t="s">
        <v>671</v>
      </c>
      <c r="G224" s="238" t="s">
        <v>147</v>
      </c>
      <c r="H224" s="239">
        <v>29.489999999999998</v>
      </c>
      <c r="I224" s="240"/>
      <c r="J224" s="241">
        <f>ROUND(I224*H224,2)</f>
        <v>0</v>
      </c>
      <c r="K224" s="237" t="s">
        <v>148</v>
      </c>
      <c r="L224" s="44"/>
      <c r="M224" s="242" t="s">
        <v>1</v>
      </c>
      <c r="N224" s="243" t="s">
        <v>39</v>
      </c>
      <c r="O224" s="91"/>
      <c r="P224" s="244">
        <f>O224*H224</f>
        <v>0</v>
      </c>
      <c r="Q224" s="244">
        <v>0.86758999999999997</v>
      </c>
      <c r="R224" s="244">
        <f>Q224*H224</f>
        <v>25.585229099999999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149</v>
      </c>
      <c r="AT224" s="246" t="s">
        <v>144</v>
      </c>
      <c r="AU224" s="246" t="s">
        <v>84</v>
      </c>
      <c r="AY224" s="17" t="s">
        <v>142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82</v>
      </c>
      <c r="BK224" s="247">
        <f>ROUND(I224*H224,2)</f>
        <v>0</v>
      </c>
      <c r="BL224" s="17" t="s">
        <v>149</v>
      </c>
      <c r="BM224" s="246" t="s">
        <v>672</v>
      </c>
    </row>
    <row r="225" s="2" customFormat="1">
      <c r="A225" s="38"/>
      <c r="B225" s="39"/>
      <c r="C225" s="40"/>
      <c r="D225" s="248" t="s">
        <v>151</v>
      </c>
      <c r="E225" s="40"/>
      <c r="F225" s="249" t="s">
        <v>671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151</v>
      </c>
      <c r="AU225" s="17" t="s">
        <v>84</v>
      </c>
    </row>
    <row r="226" s="2" customFormat="1">
      <c r="A226" s="38"/>
      <c r="B226" s="39"/>
      <c r="C226" s="40"/>
      <c r="D226" s="248" t="s">
        <v>202</v>
      </c>
      <c r="E226" s="40"/>
      <c r="F226" s="274" t="s">
        <v>673</v>
      </c>
      <c r="G226" s="40"/>
      <c r="H226" s="40"/>
      <c r="I226" s="144"/>
      <c r="J226" s="40"/>
      <c r="K226" s="40"/>
      <c r="L226" s="44"/>
      <c r="M226" s="250"/>
      <c r="N226" s="25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202</v>
      </c>
      <c r="AU226" s="17" t="s">
        <v>84</v>
      </c>
    </row>
    <row r="227" s="12" customFormat="1" ht="22.8" customHeight="1">
      <c r="A227" s="12"/>
      <c r="B227" s="219"/>
      <c r="C227" s="220"/>
      <c r="D227" s="221" t="s">
        <v>73</v>
      </c>
      <c r="E227" s="233" t="s">
        <v>174</v>
      </c>
      <c r="F227" s="233" t="s">
        <v>312</v>
      </c>
      <c r="G227" s="220"/>
      <c r="H227" s="220"/>
      <c r="I227" s="223"/>
      <c r="J227" s="234">
        <f>BK227</f>
        <v>0</v>
      </c>
      <c r="K227" s="220"/>
      <c r="L227" s="225"/>
      <c r="M227" s="226"/>
      <c r="N227" s="227"/>
      <c r="O227" s="227"/>
      <c r="P227" s="228">
        <f>SUM(P228:P232)</f>
        <v>0</v>
      </c>
      <c r="Q227" s="227"/>
      <c r="R227" s="228">
        <f>SUM(R228:R232)</f>
        <v>2.1223127000000002</v>
      </c>
      <c r="S227" s="227"/>
      <c r="T227" s="229">
        <f>SUM(T228:T232)</f>
        <v>2.3249999999999997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0" t="s">
        <v>82</v>
      </c>
      <c r="AT227" s="231" t="s">
        <v>73</v>
      </c>
      <c r="AU227" s="231" t="s">
        <v>82</v>
      </c>
      <c r="AY227" s="230" t="s">
        <v>142</v>
      </c>
      <c r="BK227" s="232">
        <f>SUM(BK228:BK232)</f>
        <v>0</v>
      </c>
    </row>
    <row r="228" s="2" customFormat="1" ht="21.75" customHeight="1">
      <c r="A228" s="38"/>
      <c r="B228" s="39"/>
      <c r="C228" s="235" t="s">
        <v>302</v>
      </c>
      <c r="D228" s="235" t="s">
        <v>144</v>
      </c>
      <c r="E228" s="236" t="s">
        <v>314</v>
      </c>
      <c r="F228" s="237" t="s">
        <v>315</v>
      </c>
      <c r="G228" s="238" t="s">
        <v>147</v>
      </c>
      <c r="H228" s="239">
        <v>31</v>
      </c>
      <c r="I228" s="240"/>
      <c r="J228" s="241">
        <f>ROUND(I228*H228,2)</f>
        <v>0</v>
      </c>
      <c r="K228" s="237" t="s">
        <v>1</v>
      </c>
      <c r="L228" s="44"/>
      <c r="M228" s="242" t="s">
        <v>1</v>
      </c>
      <c r="N228" s="243" t="s">
        <v>39</v>
      </c>
      <c r="O228" s="91"/>
      <c r="P228" s="244">
        <f>O228*H228</f>
        <v>0</v>
      </c>
      <c r="Q228" s="244">
        <v>0.066961699999999999</v>
      </c>
      <c r="R228" s="244">
        <f>Q228*H228</f>
        <v>2.0758127000000002</v>
      </c>
      <c r="S228" s="244">
        <v>0.074999999999999997</v>
      </c>
      <c r="T228" s="245">
        <f>S228*H228</f>
        <v>2.3249999999999997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149</v>
      </c>
      <c r="AT228" s="246" t="s">
        <v>144</v>
      </c>
      <c r="AU228" s="246" t="s">
        <v>84</v>
      </c>
      <c r="AY228" s="17" t="s">
        <v>142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82</v>
      </c>
      <c r="BK228" s="247">
        <f>ROUND(I228*H228,2)</f>
        <v>0</v>
      </c>
      <c r="BL228" s="17" t="s">
        <v>149</v>
      </c>
      <c r="BM228" s="246" t="s">
        <v>674</v>
      </c>
    </row>
    <row r="229" s="2" customFormat="1">
      <c r="A229" s="38"/>
      <c r="B229" s="39"/>
      <c r="C229" s="40"/>
      <c r="D229" s="248" t="s">
        <v>151</v>
      </c>
      <c r="E229" s="40"/>
      <c r="F229" s="249" t="s">
        <v>315</v>
      </c>
      <c r="G229" s="40"/>
      <c r="H229" s="40"/>
      <c r="I229" s="144"/>
      <c r="J229" s="40"/>
      <c r="K229" s="40"/>
      <c r="L229" s="44"/>
      <c r="M229" s="250"/>
      <c r="N229" s="25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151</v>
      </c>
      <c r="AU229" s="17" t="s">
        <v>84</v>
      </c>
    </row>
    <row r="230" s="2" customFormat="1" ht="16.5" customHeight="1">
      <c r="A230" s="38"/>
      <c r="B230" s="39"/>
      <c r="C230" s="275" t="s">
        <v>306</v>
      </c>
      <c r="D230" s="275" t="s">
        <v>319</v>
      </c>
      <c r="E230" s="276" t="s">
        <v>320</v>
      </c>
      <c r="F230" s="277" t="s">
        <v>321</v>
      </c>
      <c r="G230" s="278" t="s">
        <v>322</v>
      </c>
      <c r="H230" s="279">
        <v>46.5</v>
      </c>
      <c r="I230" s="280"/>
      <c r="J230" s="281">
        <f>ROUND(I230*H230,2)</f>
        <v>0</v>
      </c>
      <c r="K230" s="277" t="s">
        <v>148</v>
      </c>
      <c r="L230" s="282"/>
      <c r="M230" s="283" t="s">
        <v>1</v>
      </c>
      <c r="N230" s="284" t="s">
        <v>39</v>
      </c>
      <c r="O230" s="91"/>
      <c r="P230" s="244">
        <f>O230*H230</f>
        <v>0</v>
      </c>
      <c r="Q230" s="244">
        <v>0.001</v>
      </c>
      <c r="R230" s="244">
        <f>Q230*H230</f>
        <v>0.0465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185</v>
      </c>
      <c r="AT230" s="246" t="s">
        <v>319</v>
      </c>
      <c r="AU230" s="246" t="s">
        <v>84</v>
      </c>
      <c r="AY230" s="17" t="s">
        <v>142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82</v>
      </c>
      <c r="BK230" s="247">
        <f>ROUND(I230*H230,2)</f>
        <v>0</v>
      </c>
      <c r="BL230" s="17" t="s">
        <v>149</v>
      </c>
      <c r="BM230" s="246" t="s">
        <v>675</v>
      </c>
    </row>
    <row r="231" s="2" customFormat="1">
      <c r="A231" s="38"/>
      <c r="B231" s="39"/>
      <c r="C231" s="40"/>
      <c r="D231" s="248" t="s">
        <v>151</v>
      </c>
      <c r="E231" s="40"/>
      <c r="F231" s="249" t="s">
        <v>321</v>
      </c>
      <c r="G231" s="40"/>
      <c r="H231" s="40"/>
      <c r="I231" s="144"/>
      <c r="J231" s="40"/>
      <c r="K231" s="40"/>
      <c r="L231" s="44"/>
      <c r="M231" s="250"/>
      <c r="N231" s="25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151</v>
      </c>
      <c r="AU231" s="17" t="s">
        <v>84</v>
      </c>
    </row>
    <row r="232" s="2" customFormat="1">
      <c r="A232" s="38"/>
      <c r="B232" s="39"/>
      <c r="C232" s="40"/>
      <c r="D232" s="248" t="s">
        <v>202</v>
      </c>
      <c r="E232" s="40"/>
      <c r="F232" s="274" t="s">
        <v>317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202</v>
      </c>
      <c r="AU232" s="17" t="s">
        <v>84</v>
      </c>
    </row>
    <row r="233" s="12" customFormat="1" ht="22.8" customHeight="1">
      <c r="A233" s="12"/>
      <c r="B233" s="219"/>
      <c r="C233" s="220"/>
      <c r="D233" s="221" t="s">
        <v>73</v>
      </c>
      <c r="E233" s="233" t="s">
        <v>190</v>
      </c>
      <c r="F233" s="233" t="s">
        <v>324</v>
      </c>
      <c r="G233" s="220"/>
      <c r="H233" s="220"/>
      <c r="I233" s="223"/>
      <c r="J233" s="234">
        <f>BK233</f>
        <v>0</v>
      </c>
      <c r="K233" s="220"/>
      <c r="L233" s="225"/>
      <c r="M233" s="226"/>
      <c r="N233" s="227"/>
      <c r="O233" s="227"/>
      <c r="P233" s="228">
        <f>SUM(P234:P280)</f>
        <v>0</v>
      </c>
      <c r="Q233" s="227"/>
      <c r="R233" s="228">
        <f>SUM(R234:R280)</f>
        <v>6.9665523199999999</v>
      </c>
      <c r="S233" s="227"/>
      <c r="T233" s="229">
        <f>SUM(T234:T280)</f>
        <v>34.746755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0" t="s">
        <v>82</v>
      </c>
      <c r="AT233" s="231" t="s">
        <v>73</v>
      </c>
      <c r="AU233" s="231" t="s">
        <v>82</v>
      </c>
      <c r="AY233" s="230" t="s">
        <v>142</v>
      </c>
      <c r="BK233" s="232">
        <f>SUM(BK234:BK280)</f>
        <v>0</v>
      </c>
    </row>
    <row r="234" s="2" customFormat="1" ht="21.75" customHeight="1">
      <c r="A234" s="38"/>
      <c r="B234" s="39"/>
      <c r="C234" s="235" t="s">
        <v>313</v>
      </c>
      <c r="D234" s="235" t="s">
        <v>144</v>
      </c>
      <c r="E234" s="236" t="s">
        <v>326</v>
      </c>
      <c r="F234" s="237" t="s">
        <v>327</v>
      </c>
      <c r="G234" s="238" t="s">
        <v>322</v>
      </c>
      <c r="H234" s="239">
        <v>895</v>
      </c>
      <c r="I234" s="240"/>
      <c r="J234" s="241">
        <f>ROUND(I234*H234,2)</f>
        <v>0</v>
      </c>
      <c r="K234" s="237" t="s">
        <v>148</v>
      </c>
      <c r="L234" s="44"/>
      <c r="M234" s="242" t="s">
        <v>1</v>
      </c>
      <c r="N234" s="243" t="s">
        <v>39</v>
      </c>
      <c r="O234" s="91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149</v>
      </c>
      <c r="AT234" s="246" t="s">
        <v>144</v>
      </c>
      <c r="AU234" s="246" t="s">
        <v>84</v>
      </c>
      <c r="AY234" s="17" t="s">
        <v>142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82</v>
      </c>
      <c r="BK234" s="247">
        <f>ROUND(I234*H234,2)</f>
        <v>0</v>
      </c>
      <c r="BL234" s="17" t="s">
        <v>149</v>
      </c>
      <c r="BM234" s="246" t="s">
        <v>676</v>
      </c>
    </row>
    <row r="235" s="2" customFormat="1">
      <c r="A235" s="38"/>
      <c r="B235" s="39"/>
      <c r="C235" s="40"/>
      <c r="D235" s="248" t="s">
        <v>151</v>
      </c>
      <c r="E235" s="40"/>
      <c r="F235" s="249" t="s">
        <v>327</v>
      </c>
      <c r="G235" s="40"/>
      <c r="H235" s="40"/>
      <c r="I235" s="144"/>
      <c r="J235" s="40"/>
      <c r="K235" s="40"/>
      <c r="L235" s="44"/>
      <c r="M235" s="250"/>
      <c r="N235" s="25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84</v>
      </c>
    </row>
    <row r="236" s="2" customFormat="1" ht="21.75" customHeight="1">
      <c r="A236" s="38"/>
      <c r="B236" s="39"/>
      <c r="C236" s="235" t="s">
        <v>318</v>
      </c>
      <c r="D236" s="235" t="s">
        <v>144</v>
      </c>
      <c r="E236" s="236" t="s">
        <v>330</v>
      </c>
      <c r="F236" s="237" t="s">
        <v>331</v>
      </c>
      <c r="G236" s="238" t="s">
        <v>322</v>
      </c>
      <c r="H236" s="239">
        <v>895</v>
      </c>
      <c r="I236" s="240"/>
      <c r="J236" s="241">
        <f>ROUND(I236*H236,2)</f>
        <v>0</v>
      </c>
      <c r="K236" s="237" t="s">
        <v>148</v>
      </c>
      <c r="L236" s="44"/>
      <c r="M236" s="242" t="s">
        <v>1</v>
      </c>
      <c r="N236" s="243" t="s">
        <v>39</v>
      </c>
      <c r="O236" s="91"/>
      <c r="P236" s="244">
        <f>O236*H236</f>
        <v>0</v>
      </c>
      <c r="Q236" s="244">
        <v>2.0000000000000002E-05</v>
      </c>
      <c r="R236" s="244">
        <f>Q236*H236</f>
        <v>0.017900000000000003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149</v>
      </c>
      <c r="AT236" s="246" t="s">
        <v>144</v>
      </c>
      <c r="AU236" s="246" t="s">
        <v>84</v>
      </c>
      <c r="AY236" s="17" t="s">
        <v>142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82</v>
      </c>
      <c r="BK236" s="247">
        <f>ROUND(I236*H236,2)</f>
        <v>0</v>
      </c>
      <c r="BL236" s="17" t="s">
        <v>149</v>
      </c>
      <c r="BM236" s="246" t="s">
        <v>677</v>
      </c>
    </row>
    <row r="237" s="2" customFormat="1">
      <c r="A237" s="38"/>
      <c r="B237" s="39"/>
      <c r="C237" s="40"/>
      <c r="D237" s="248" t="s">
        <v>151</v>
      </c>
      <c r="E237" s="40"/>
      <c r="F237" s="249" t="s">
        <v>331</v>
      </c>
      <c r="G237" s="40"/>
      <c r="H237" s="40"/>
      <c r="I237" s="144"/>
      <c r="J237" s="40"/>
      <c r="K237" s="40"/>
      <c r="L237" s="44"/>
      <c r="M237" s="250"/>
      <c r="N237" s="25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151</v>
      </c>
      <c r="AU237" s="17" t="s">
        <v>84</v>
      </c>
    </row>
    <row r="238" s="2" customFormat="1" ht="16.5" customHeight="1">
      <c r="A238" s="38"/>
      <c r="B238" s="39"/>
      <c r="C238" s="275" t="s">
        <v>325</v>
      </c>
      <c r="D238" s="275" t="s">
        <v>319</v>
      </c>
      <c r="E238" s="276" t="s">
        <v>334</v>
      </c>
      <c r="F238" s="277" t="s">
        <v>335</v>
      </c>
      <c r="G238" s="278" t="s">
        <v>177</v>
      </c>
      <c r="H238" s="279">
        <v>0.93999999999999995</v>
      </c>
      <c r="I238" s="280"/>
      <c r="J238" s="281">
        <f>ROUND(I238*H238,2)</f>
        <v>0</v>
      </c>
      <c r="K238" s="277" t="s">
        <v>1</v>
      </c>
      <c r="L238" s="282"/>
      <c r="M238" s="283" t="s">
        <v>1</v>
      </c>
      <c r="N238" s="284" t="s">
        <v>39</v>
      </c>
      <c r="O238" s="91"/>
      <c r="P238" s="244">
        <f>O238*H238</f>
        <v>0</v>
      </c>
      <c r="Q238" s="244">
        <v>1</v>
      </c>
      <c r="R238" s="244">
        <f>Q238*H238</f>
        <v>0.93999999999999995</v>
      </c>
      <c r="S238" s="244">
        <v>0</v>
      </c>
      <c r="T238" s="24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6" t="s">
        <v>185</v>
      </c>
      <c r="AT238" s="246" t="s">
        <v>319</v>
      </c>
      <c r="AU238" s="246" t="s">
        <v>84</v>
      </c>
      <c r="AY238" s="17" t="s">
        <v>142</v>
      </c>
      <c r="BE238" s="247">
        <f>IF(N238="základní",J238,0)</f>
        <v>0</v>
      </c>
      <c r="BF238" s="247">
        <f>IF(N238="snížená",J238,0)</f>
        <v>0</v>
      </c>
      <c r="BG238" s="247">
        <f>IF(N238="zákl. přenesená",J238,0)</f>
        <v>0</v>
      </c>
      <c r="BH238" s="247">
        <f>IF(N238="sníž. přenesená",J238,0)</f>
        <v>0</v>
      </c>
      <c r="BI238" s="247">
        <f>IF(N238="nulová",J238,0)</f>
        <v>0</v>
      </c>
      <c r="BJ238" s="17" t="s">
        <v>82</v>
      </c>
      <c r="BK238" s="247">
        <f>ROUND(I238*H238,2)</f>
        <v>0</v>
      </c>
      <c r="BL238" s="17" t="s">
        <v>149</v>
      </c>
      <c r="BM238" s="246" t="s">
        <v>678</v>
      </c>
    </row>
    <row r="239" s="2" customFormat="1">
      <c r="A239" s="38"/>
      <c r="B239" s="39"/>
      <c r="C239" s="40"/>
      <c r="D239" s="248" t="s">
        <v>151</v>
      </c>
      <c r="E239" s="40"/>
      <c r="F239" s="249" t="s">
        <v>335</v>
      </c>
      <c r="G239" s="40"/>
      <c r="H239" s="40"/>
      <c r="I239" s="144"/>
      <c r="J239" s="40"/>
      <c r="K239" s="40"/>
      <c r="L239" s="44"/>
      <c r="M239" s="250"/>
      <c r="N239" s="251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151</v>
      </c>
      <c r="AU239" s="17" t="s">
        <v>84</v>
      </c>
    </row>
    <row r="240" s="2" customFormat="1">
      <c r="A240" s="38"/>
      <c r="B240" s="39"/>
      <c r="C240" s="40"/>
      <c r="D240" s="248" t="s">
        <v>202</v>
      </c>
      <c r="E240" s="40"/>
      <c r="F240" s="274" t="s">
        <v>679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202</v>
      </c>
      <c r="AU240" s="17" t="s">
        <v>84</v>
      </c>
    </row>
    <row r="241" s="13" customFormat="1">
      <c r="A241" s="13"/>
      <c r="B241" s="252"/>
      <c r="C241" s="253"/>
      <c r="D241" s="248" t="s">
        <v>160</v>
      </c>
      <c r="E241" s="254" t="s">
        <v>1</v>
      </c>
      <c r="F241" s="255" t="s">
        <v>680</v>
      </c>
      <c r="G241" s="253"/>
      <c r="H241" s="256">
        <v>0.93999999999999995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2" t="s">
        <v>160</v>
      </c>
      <c r="AU241" s="262" t="s">
        <v>84</v>
      </c>
      <c r="AV241" s="13" t="s">
        <v>84</v>
      </c>
      <c r="AW241" s="13" t="s">
        <v>31</v>
      </c>
      <c r="AX241" s="13" t="s">
        <v>82</v>
      </c>
      <c r="AY241" s="262" t="s">
        <v>142</v>
      </c>
    </row>
    <row r="242" s="2" customFormat="1" ht="21.75" customHeight="1">
      <c r="A242" s="38"/>
      <c r="B242" s="39"/>
      <c r="C242" s="235" t="s">
        <v>329</v>
      </c>
      <c r="D242" s="235" t="s">
        <v>144</v>
      </c>
      <c r="E242" s="236" t="s">
        <v>340</v>
      </c>
      <c r="F242" s="237" t="s">
        <v>341</v>
      </c>
      <c r="G242" s="238" t="s">
        <v>147</v>
      </c>
      <c r="H242" s="239">
        <v>75</v>
      </c>
      <c r="I242" s="240"/>
      <c r="J242" s="241">
        <f>ROUND(I242*H242,2)</f>
        <v>0</v>
      </c>
      <c r="K242" s="237" t="s">
        <v>148</v>
      </c>
      <c r="L242" s="44"/>
      <c r="M242" s="242" t="s">
        <v>1</v>
      </c>
      <c r="N242" s="243" t="s">
        <v>39</v>
      </c>
      <c r="O242" s="91"/>
      <c r="P242" s="244">
        <f>O242*H242</f>
        <v>0</v>
      </c>
      <c r="Q242" s="244">
        <v>0.0010200000000000001</v>
      </c>
      <c r="R242" s="244">
        <f>Q242*H242</f>
        <v>0.076500000000000012</v>
      </c>
      <c r="S242" s="244">
        <v>0</v>
      </c>
      <c r="T242" s="24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6" t="s">
        <v>149</v>
      </c>
      <c r="AT242" s="246" t="s">
        <v>144</v>
      </c>
      <c r="AU242" s="246" t="s">
        <v>84</v>
      </c>
      <c r="AY242" s="17" t="s">
        <v>142</v>
      </c>
      <c r="BE242" s="247">
        <f>IF(N242="základní",J242,0)</f>
        <v>0</v>
      </c>
      <c r="BF242" s="247">
        <f>IF(N242="snížená",J242,0)</f>
        <v>0</v>
      </c>
      <c r="BG242" s="247">
        <f>IF(N242="zákl. přenesená",J242,0)</f>
        <v>0</v>
      </c>
      <c r="BH242" s="247">
        <f>IF(N242="sníž. přenesená",J242,0)</f>
        <v>0</v>
      </c>
      <c r="BI242" s="247">
        <f>IF(N242="nulová",J242,0)</f>
        <v>0</v>
      </c>
      <c r="BJ242" s="17" t="s">
        <v>82</v>
      </c>
      <c r="BK242" s="247">
        <f>ROUND(I242*H242,2)</f>
        <v>0</v>
      </c>
      <c r="BL242" s="17" t="s">
        <v>149</v>
      </c>
      <c r="BM242" s="246" t="s">
        <v>681</v>
      </c>
    </row>
    <row r="243" s="2" customFormat="1">
      <c r="A243" s="38"/>
      <c r="B243" s="39"/>
      <c r="C243" s="40"/>
      <c r="D243" s="248" t="s">
        <v>151</v>
      </c>
      <c r="E243" s="40"/>
      <c r="F243" s="249" t="s">
        <v>341</v>
      </c>
      <c r="G243" s="40"/>
      <c r="H243" s="40"/>
      <c r="I243" s="144"/>
      <c r="J243" s="40"/>
      <c r="K243" s="40"/>
      <c r="L243" s="44"/>
      <c r="M243" s="250"/>
      <c r="N243" s="251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151</v>
      </c>
      <c r="AU243" s="17" t="s">
        <v>84</v>
      </c>
    </row>
    <row r="244" s="2" customFormat="1">
      <c r="A244" s="38"/>
      <c r="B244" s="39"/>
      <c r="C244" s="40"/>
      <c r="D244" s="248" t="s">
        <v>202</v>
      </c>
      <c r="E244" s="40"/>
      <c r="F244" s="274" t="s">
        <v>682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202</v>
      </c>
      <c r="AU244" s="17" t="s">
        <v>84</v>
      </c>
    </row>
    <row r="245" s="13" customFormat="1">
      <c r="A245" s="13"/>
      <c r="B245" s="252"/>
      <c r="C245" s="253"/>
      <c r="D245" s="248" t="s">
        <v>160</v>
      </c>
      <c r="E245" s="254" t="s">
        <v>1</v>
      </c>
      <c r="F245" s="255" t="s">
        <v>683</v>
      </c>
      <c r="G245" s="253"/>
      <c r="H245" s="256">
        <v>75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2" t="s">
        <v>160</v>
      </c>
      <c r="AU245" s="262" t="s">
        <v>84</v>
      </c>
      <c r="AV245" s="13" t="s">
        <v>84</v>
      </c>
      <c r="AW245" s="13" t="s">
        <v>31</v>
      </c>
      <c r="AX245" s="13" t="s">
        <v>82</v>
      </c>
      <c r="AY245" s="262" t="s">
        <v>142</v>
      </c>
    </row>
    <row r="246" s="2" customFormat="1" ht="21.75" customHeight="1">
      <c r="A246" s="38"/>
      <c r="B246" s="39"/>
      <c r="C246" s="235" t="s">
        <v>333</v>
      </c>
      <c r="D246" s="235" t="s">
        <v>144</v>
      </c>
      <c r="E246" s="236" t="s">
        <v>346</v>
      </c>
      <c r="F246" s="237" t="s">
        <v>347</v>
      </c>
      <c r="G246" s="238" t="s">
        <v>147</v>
      </c>
      <c r="H246" s="239">
        <v>22.800000000000001</v>
      </c>
      <c r="I246" s="240"/>
      <c r="J246" s="241">
        <f>ROUND(I246*H246,2)</f>
        <v>0</v>
      </c>
      <c r="K246" s="237" t="s">
        <v>1</v>
      </c>
      <c r="L246" s="44"/>
      <c r="M246" s="242" t="s">
        <v>1</v>
      </c>
      <c r="N246" s="243" t="s">
        <v>39</v>
      </c>
      <c r="O246" s="91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6" t="s">
        <v>149</v>
      </c>
      <c r="AT246" s="246" t="s">
        <v>144</v>
      </c>
      <c r="AU246" s="246" t="s">
        <v>84</v>
      </c>
      <c r="AY246" s="17" t="s">
        <v>142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7" t="s">
        <v>82</v>
      </c>
      <c r="BK246" s="247">
        <f>ROUND(I246*H246,2)</f>
        <v>0</v>
      </c>
      <c r="BL246" s="17" t="s">
        <v>149</v>
      </c>
      <c r="BM246" s="246" t="s">
        <v>684</v>
      </c>
    </row>
    <row r="247" s="2" customFormat="1">
      <c r="A247" s="38"/>
      <c r="B247" s="39"/>
      <c r="C247" s="40"/>
      <c r="D247" s="248" t="s">
        <v>151</v>
      </c>
      <c r="E247" s="40"/>
      <c r="F247" s="249" t="s">
        <v>347</v>
      </c>
      <c r="G247" s="40"/>
      <c r="H247" s="40"/>
      <c r="I247" s="144"/>
      <c r="J247" s="40"/>
      <c r="K247" s="40"/>
      <c r="L247" s="44"/>
      <c r="M247" s="250"/>
      <c r="N247" s="25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151</v>
      </c>
      <c r="AU247" s="17" t="s">
        <v>84</v>
      </c>
    </row>
    <row r="248" s="2" customFormat="1">
      <c r="A248" s="38"/>
      <c r="B248" s="39"/>
      <c r="C248" s="40"/>
      <c r="D248" s="248" t="s">
        <v>202</v>
      </c>
      <c r="E248" s="40"/>
      <c r="F248" s="274" t="s">
        <v>349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202</v>
      </c>
      <c r="AU248" s="17" t="s">
        <v>84</v>
      </c>
    </row>
    <row r="249" s="13" customFormat="1">
      <c r="A249" s="13"/>
      <c r="B249" s="252"/>
      <c r="C249" s="253"/>
      <c r="D249" s="248" t="s">
        <v>160</v>
      </c>
      <c r="E249" s="254" t="s">
        <v>1</v>
      </c>
      <c r="F249" s="255" t="s">
        <v>685</v>
      </c>
      <c r="G249" s="253"/>
      <c r="H249" s="256">
        <v>22.800000000000001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2" t="s">
        <v>160</v>
      </c>
      <c r="AU249" s="262" t="s">
        <v>84</v>
      </c>
      <c r="AV249" s="13" t="s">
        <v>84</v>
      </c>
      <c r="AW249" s="13" t="s">
        <v>31</v>
      </c>
      <c r="AX249" s="13" t="s">
        <v>82</v>
      </c>
      <c r="AY249" s="262" t="s">
        <v>142</v>
      </c>
    </row>
    <row r="250" s="2" customFormat="1" ht="21.75" customHeight="1">
      <c r="A250" s="38"/>
      <c r="B250" s="39"/>
      <c r="C250" s="235" t="s">
        <v>339</v>
      </c>
      <c r="D250" s="235" t="s">
        <v>144</v>
      </c>
      <c r="E250" s="236" t="s">
        <v>352</v>
      </c>
      <c r="F250" s="237" t="s">
        <v>353</v>
      </c>
      <c r="G250" s="238" t="s">
        <v>147</v>
      </c>
      <c r="H250" s="239">
        <v>456</v>
      </c>
      <c r="I250" s="240"/>
      <c r="J250" s="241">
        <f>ROUND(I250*H250,2)</f>
        <v>0</v>
      </c>
      <c r="K250" s="237" t="s">
        <v>1</v>
      </c>
      <c r="L250" s="44"/>
      <c r="M250" s="242" t="s">
        <v>1</v>
      </c>
      <c r="N250" s="243" t="s">
        <v>39</v>
      </c>
      <c r="O250" s="91"/>
      <c r="P250" s="244">
        <f>O250*H250</f>
        <v>0</v>
      </c>
      <c r="Q250" s="244">
        <v>0</v>
      </c>
      <c r="R250" s="244">
        <f>Q250*H250</f>
        <v>0</v>
      </c>
      <c r="S250" s="244">
        <v>0</v>
      </c>
      <c r="T250" s="24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6" t="s">
        <v>149</v>
      </c>
      <c r="AT250" s="246" t="s">
        <v>144</v>
      </c>
      <c r="AU250" s="246" t="s">
        <v>84</v>
      </c>
      <c r="AY250" s="17" t="s">
        <v>142</v>
      </c>
      <c r="BE250" s="247">
        <f>IF(N250="základní",J250,0)</f>
        <v>0</v>
      </c>
      <c r="BF250" s="247">
        <f>IF(N250="snížená",J250,0)</f>
        <v>0</v>
      </c>
      <c r="BG250" s="247">
        <f>IF(N250="zákl. přenesená",J250,0)</f>
        <v>0</v>
      </c>
      <c r="BH250" s="247">
        <f>IF(N250="sníž. přenesená",J250,0)</f>
        <v>0</v>
      </c>
      <c r="BI250" s="247">
        <f>IF(N250="nulová",J250,0)</f>
        <v>0</v>
      </c>
      <c r="BJ250" s="17" t="s">
        <v>82</v>
      </c>
      <c r="BK250" s="247">
        <f>ROUND(I250*H250,2)</f>
        <v>0</v>
      </c>
      <c r="BL250" s="17" t="s">
        <v>149</v>
      </c>
      <c r="BM250" s="246" t="s">
        <v>686</v>
      </c>
    </row>
    <row r="251" s="2" customFormat="1">
      <c r="A251" s="38"/>
      <c r="B251" s="39"/>
      <c r="C251" s="40"/>
      <c r="D251" s="248" t="s">
        <v>151</v>
      </c>
      <c r="E251" s="40"/>
      <c r="F251" s="249" t="s">
        <v>353</v>
      </c>
      <c r="G251" s="40"/>
      <c r="H251" s="40"/>
      <c r="I251" s="144"/>
      <c r="J251" s="40"/>
      <c r="K251" s="40"/>
      <c r="L251" s="44"/>
      <c r="M251" s="250"/>
      <c r="N251" s="251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151</v>
      </c>
      <c r="AU251" s="17" t="s">
        <v>84</v>
      </c>
    </row>
    <row r="252" s="2" customFormat="1">
      <c r="A252" s="38"/>
      <c r="B252" s="39"/>
      <c r="C252" s="40"/>
      <c r="D252" s="248" t="s">
        <v>202</v>
      </c>
      <c r="E252" s="40"/>
      <c r="F252" s="274" t="s">
        <v>355</v>
      </c>
      <c r="G252" s="40"/>
      <c r="H252" s="40"/>
      <c r="I252" s="144"/>
      <c r="J252" s="40"/>
      <c r="K252" s="40"/>
      <c r="L252" s="44"/>
      <c r="M252" s="250"/>
      <c r="N252" s="25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202</v>
      </c>
      <c r="AU252" s="17" t="s">
        <v>84</v>
      </c>
    </row>
    <row r="253" s="13" customFormat="1">
      <c r="A253" s="13"/>
      <c r="B253" s="252"/>
      <c r="C253" s="253"/>
      <c r="D253" s="248" t="s">
        <v>160</v>
      </c>
      <c r="E253" s="254" t="s">
        <v>1</v>
      </c>
      <c r="F253" s="255" t="s">
        <v>687</v>
      </c>
      <c r="G253" s="253"/>
      <c r="H253" s="256">
        <v>456</v>
      </c>
      <c r="I253" s="257"/>
      <c r="J253" s="253"/>
      <c r="K253" s="253"/>
      <c r="L253" s="258"/>
      <c r="M253" s="259"/>
      <c r="N253" s="260"/>
      <c r="O253" s="260"/>
      <c r="P253" s="260"/>
      <c r="Q253" s="260"/>
      <c r="R253" s="260"/>
      <c r="S253" s="260"/>
      <c r="T253" s="26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2" t="s">
        <v>160</v>
      </c>
      <c r="AU253" s="262" t="s">
        <v>84</v>
      </c>
      <c r="AV253" s="13" t="s">
        <v>84</v>
      </c>
      <c r="AW253" s="13" t="s">
        <v>31</v>
      </c>
      <c r="AX253" s="13" t="s">
        <v>82</v>
      </c>
      <c r="AY253" s="262" t="s">
        <v>142</v>
      </c>
    </row>
    <row r="254" s="2" customFormat="1" ht="21.75" customHeight="1">
      <c r="A254" s="38"/>
      <c r="B254" s="39"/>
      <c r="C254" s="235" t="s">
        <v>345</v>
      </c>
      <c r="D254" s="235" t="s">
        <v>144</v>
      </c>
      <c r="E254" s="236" t="s">
        <v>358</v>
      </c>
      <c r="F254" s="237" t="s">
        <v>359</v>
      </c>
      <c r="G254" s="238" t="s">
        <v>147</v>
      </c>
      <c r="H254" s="239">
        <v>22.800000000000001</v>
      </c>
      <c r="I254" s="240"/>
      <c r="J254" s="241">
        <f>ROUND(I254*H254,2)</f>
        <v>0</v>
      </c>
      <c r="K254" s="237" t="s">
        <v>1</v>
      </c>
      <c r="L254" s="44"/>
      <c r="M254" s="242" t="s">
        <v>1</v>
      </c>
      <c r="N254" s="243" t="s">
        <v>39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149</v>
      </c>
      <c r="AT254" s="246" t="s">
        <v>144</v>
      </c>
      <c r="AU254" s="246" t="s">
        <v>84</v>
      </c>
      <c r="AY254" s="17" t="s">
        <v>142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82</v>
      </c>
      <c r="BK254" s="247">
        <f>ROUND(I254*H254,2)</f>
        <v>0</v>
      </c>
      <c r="BL254" s="17" t="s">
        <v>149</v>
      </c>
      <c r="BM254" s="246" t="s">
        <v>688</v>
      </c>
    </row>
    <row r="255" s="2" customFormat="1">
      <c r="A255" s="38"/>
      <c r="B255" s="39"/>
      <c r="C255" s="40"/>
      <c r="D255" s="248" t="s">
        <v>151</v>
      </c>
      <c r="E255" s="40"/>
      <c r="F255" s="249" t="s">
        <v>359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151</v>
      </c>
      <c r="AU255" s="17" t="s">
        <v>84</v>
      </c>
    </row>
    <row r="256" s="2" customFormat="1" ht="21.75" customHeight="1">
      <c r="A256" s="38"/>
      <c r="B256" s="39"/>
      <c r="C256" s="235" t="s">
        <v>351</v>
      </c>
      <c r="D256" s="235" t="s">
        <v>144</v>
      </c>
      <c r="E256" s="236" t="s">
        <v>362</v>
      </c>
      <c r="F256" s="237" t="s">
        <v>363</v>
      </c>
      <c r="G256" s="238" t="s">
        <v>158</v>
      </c>
      <c r="H256" s="239">
        <v>1.05</v>
      </c>
      <c r="I256" s="240"/>
      <c r="J256" s="241">
        <f>ROUND(I256*H256,2)</f>
        <v>0</v>
      </c>
      <c r="K256" s="237" t="s">
        <v>148</v>
      </c>
      <c r="L256" s="44"/>
      <c r="M256" s="242" t="s">
        <v>1</v>
      </c>
      <c r="N256" s="243" t="s">
        <v>39</v>
      </c>
      <c r="O256" s="91"/>
      <c r="P256" s="244">
        <f>O256*H256</f>
        <v>0</v>
      </c>
      <c r="Q256" s="244">
        <v>0</v>
      </c>
      <c r="R256" s="244">
        <f>Q256*H256</f>
        <v>0</v>
      </c>
      <c r="S256" s="244">
        <v>0.001</v>
      </c>
      <c r="T256" s="245">
        <f>S256*H256</f>
        <v>0.0010500000000000002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6" t="s">
        <v>149</v>
      </c>
      <c r="AT256" s="246" t="s">
        <v>144</v>
      </c>
      <c r="AU256" s="246" t="s">
        <v>84</v>
      </c>
      <c r="AY256" s="17" t="s">
        <v>142</v>
      </c>
      <c r="BE256" s="247">
        <f>IF(N256="základní",J256,0)</f>
        <v>0</v>
      </c>
      <c r="BF256" s="247">
        <f>IF(N256="snížená",J256,0)</f>
        <v>0</v>
      </c>
      <c r="BG256" s="247">
        <f>IF(N256="zákl. přenesená",J256,0)</f>
        <v>0</v>
      </c>
      <c r="BH256" s="247">
        <f>IF(N256="sníž. přenesená",J256,0)</f>
        <v>0</v>
      </c>
      <c r="BI256" s="247">
        <f>IF(N256="nulová",J256,0)</f>
        <v>0</v>
      </c>
      <c r="BJ256" s="17" t="s">
        <v>82</v>
      </c>
      <c r="BK256" s="247">
        <f>ROUND(I256*H256,2)</f>
        <v>0</v>
      </c>
      <c r="BL256" s="17" t="s">
        <v>149</v>
      </c>
      <c r="BM256" s="246" t="s">
        <v>689</v>
      </c>
    </row>
    <row r="257" s="2" customFormat="1">
      <c r="A257" s="38"/>
      <c r="B257" s="39"/>
      <c r="C257" s="40"/>
      <c r="D257" s="248" t="s">
        <v>151</v>
      </c>
      <c r="E257" s="40"/>
      <c r="F257" s="249" t="s">
        <v>363</v>
      </c>
      <c r="G257" s="40"/>
      <c r="H257" s="40"/>
      <c r="I257" s="144"/>
      <c r="J257" s="40"/>
      <c r="K257" s="40"/>
      <c r="L257" s="44"/>
      <c r="M257" s="250"/>
      <c r="N257" s="251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151</v>
      </c>
      <c r="AU257" s="17" t="s">
        <v>84</v>
      </c>
    </row>
    <row r="258" s="13" customFormat="1">
      <c r="A258" s="13"/>
      <c r="B258" s="252"/>
      <c r="C258" s="253"/>
      <c r="D258" s="248" t="s">
        <v>160</v>
      </c>
      <c r="E258" s="254" t="s">
        <v>1</v>
      </c>
      <c r="F258" s="255" t="s">
        <v>690</v>
      </c>
      <c r="G258" s="253"/>
      <c r="H258" s="256">
        <v>1.05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2" t="s">
        <v>160</v>
      </c>
      <c r="AU258" s="262" t="s">
        <v>84</v>
      </c>
      <c r="AV258" s="13" t="s">
        <v>84</v>
      </c>
      <c r="AW258" s="13" t="s">
        <v>31</v>
      </c>
      <c r="AX258" s="13" t="s">
        <v>82</v>
      </c>
      <c r="AY258" s="262" t="s">
        <v>142</v>
      </c>
    </row>
    <row r="259" s="2" customFormat="1" ht="16.5" customHeight="1">
      <c r="A259" s="38"/>
      <c r="B259" s="39"/>
      <c r="C259" s="235" t="s">
        <v>357</v>
      </c>
      <c r="D259" s="235" t="s">
        <v>144</v>
      </c>
      <c r="E259" s="236" t="s">
        <v>691</v>
      </c>
      <c r="F259" s="237" t="s">
        <v>692</v>
      </c>
      <c r="G259" s="238" t="s">
        <v>158</v>
      </c>
      <c r="H259" s="239">
        <v>7.843</v>
      </c>
      <c r="I259" s="240"/>
      <c r="J259" s="241">
        <f>ROUND(I259*H259,2)</f>
        <v>0</v>
      </c>
      <c r="K259" s="237" t="s">
        <v>1</v>
      </c>
      <c r="L259" s="44"/>
      <c r="M259" s="242" t="s">
        <v>1</v>
      </c>
      <c r="N259" s="243" t="s">
        <v>39</v>
      </c>
      <c r="O259" s="91"/>
      <c r="P259" s="244">
        <f>O259*H259</f>
        <v>0</v>
      </c>
      <c r="Q259" s="244">
        <v>0.12</v>
      </c>
      <c r="R259" s="244">
        <f>Q259*H259</f>
        <v>0.94116</v>
      </c>
      <c r="S259" s="244">
        <v>2.4900000000000002</v>
      </c>
      <c r="T259" s="245">
        <f>S259*H259</f>
        <v>19.529070000000001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6" t="s">
        <v>149</v>
      </c>
      <c r="AT259" s="246" t="s">
        <v>144</v>
      </c>
      <c r="AU259" s="246" t="s">
        <v>84</v>
      </c>
      <c r="AY259" s="17" t="s">
        <v>142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7" t="s">
        <v>82</v>
      </c>
      <c r="BK259" s="247">
        <f>ROUND(I259*H259,2)</f>
        <v>0</v>
      </c>
      <c r="BL259" s="17" t="s">
        <v>149</v>
      </c>
      <c r="BM259" s="246" t="s">
        <v>693</v>
      </c>
    </row>
    <row r="260" s="2" customFormat="1">
      <c r="A260" s="38"/>
      <c r="B260" s="39"/>
      <c r="C260" s="40"/>
      <c r="D260" s="248" t="s">
        <v>151</v>
      </c>
      <c r="E260" s="40"/>
      <c r="F260" s="249" t="s">
        <v>692</v>
      </c>
      <c r="G260" s="40"/>
      <c r="H260" s="40"/>
      <c r="I260" s="144"/>
      <c r="J260" s="40"/>
      <c r="K260" s="40"/>
      <c r="L260" s="44"/>
      <c r="M260" s="250"/>
      <c r="N260" s="251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151</v>
      </c>
      <c r="AU260" s="17" t="s">
        <v>84</v>
      </c>
    </row>
    <row r="261" s="2" customFormat="1">
      <c r="A261" s="38"/>
      <c r="B261" s="39"/>
      <c r="C261" s="40"/>
      <c r="D261" s="248" t="s">
        <v>202</v>
      </c>
      <c r="E261" s="40"/>
      <c r="F261" s="274" t="s">
        <v>694</v>
      </c>
      <c r="G261" s="40"/>
      <c r="H261" s="40"/>
      <c r="I261" s="144"/>
      <c r="J261" s="40"/>
      <c r="K261" s="40"/>
      <c r="L261" s="44"/>
      <c r="M261" s="250"/>
      <c r="N261" s="251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202</v>
      </c>
      <c r="AU261" s="17" t="s">
        <v>84</v>
      </c>
    </row>
    <row r="262" s="13" customFormat="1">
      <c r="A262" s="13"/>
      <c r="B262" s="252"/>
      <c r="C262" s="253"/>
      <c r="D262" s="248" t="s">
        <v>160</v>
      </c>
      <c r="E262" s="254" t="s">
        <v>1</v>
      </c>
      <c r="F262" s="255" t="s">
        <v>695</v>
      </c>
      <c r="G262" s="253"/>
      <c r="H262" s="256">
        <v>7.843</v>
      </c>
      <c r="I262" s="257"/>
      <c r="J262" s="253"/>
      <c r="K262" s="253"/>
      <c r="L262" s="258"/>
      <c r="M262" s="259"/>
      <c r="N262" s="260"/>
      <c r="O262" s="260"/>
      <c r="P262" s="260"/>
      <c r="Q262" s="260"/>
      <c r="R262" s="260"/>
      <c r="S262" s="260"/>
      <c r="T262" s="26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2" t="s">
        <v>160</v>
      </c>
      <c r="AU262" s="262" t="s">
        <v>84</v>
      </c>
      <c r="AV262" s="13" t="s">
        <v>84</v>
      </c>
      <c r="AW262" s="13" t="s">
        <v>31</v>
      </c>
      <c r="AX262" s="13" t="s">
        <v>82</v>
      </c>
      <c r="AY262" s="262" t="s">
        <v>142</v>
      </c>
    </row>
    <row r="263" s="2" customFormat="1" ht="16.5" customHeight="1">
      <c r="A263" s="38"/>
      <c r="B263" s="39"/>
      <c r="C263" s="235" t="s">
        <v>361</v>
      </c>
      <c r="D263" s="235" t="s">
        <v>144</v>
      </c>
      <c r="E263" s="236" t="s">
        <v>383</v>
      </c>
      <c r="F263" s="237" t="s">
        <v>384</v>
      </c>
      <c r="G263" s="238" t="s">
        <v>188</v>
      </c>
      <c r="H263" s="239">
        <v>7.2999999999999998</v>
      </c>
      <c r="I263" s="240"/>
      <c r="J263" s="241">
        <f>ROUND(I263*H263,2)</f>
        <v>0</v>
      </c>
      <c r="K263" s="237" t="s">
        <v>148</v>
      </c>
      <c r="L263" s="44"/>
      <c r="M263" s="242" t="s">
        <v>1</v>
      </c>
      <c r="N263" s="243" t="s">
        <v>39</v>
      </c>
      <c r="O263" s="91"/>
      <c r="P263" s="244">
        <f>O263*H263</f>
        <v>0</v>
      </c>
      <c r="Q263" s="244">
        <v>8.0000000000000007E-05</v>
      </c>
      <c r="R263" s="244">
        <f>Q263*H263</f>
        <v>0.00058399999999999999</v>
      </c>
      <c r="S263" s="244">
        <v>0.017999999999999999</v>
      </c>
      <c r="T263" s="245">
        <f>S263*H263</f>
        <v>0.13139999999999999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149</v>
      </c>
      <c r="AT263" s="246" t="s">
        <v>144</v>
      </c>
      <c r="AU263" s="246" t="s">
        <v>84</v>
      </c>
      <c r="AY263" s="17" t="s">
        <v>142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82</v>
      </c>
      <c r="BK263" s="247">
        <f>ROUND(I263*H263,2)</f>
        <v>0</v>
      </c>
      <c r="BL263" s="17" t="s">
        <v>149</v>
      </c>
      <c r="BM263" s="246" t="s">
        <v>696</v>
      </c>
    </row>
    <row r="264" s="2" customFormat="1">
      <c r="A264" s="38"/>
      <c r="B264" s="39"/>
      <c r="C264" s="40"/>
      <c r="D264" s="248" t="s">
        <v>151</v>
      </c>
      <c r="E264" s="40"/>
      <c r="F264" s="249" t="s">
        <v>384</v>
      </c>
      <c r="G264" s="40"/>
      <c r="H264" s="40"/>
      <c r="I264" s="144"/>
      <c r="J264" s="40"/>
      <c r="K264" s="40"/>
      <c r="L264" s="44"/>
      <c r="M264" s="250"/>
      <c r="N264" s="251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151</v>
      </c>
      <c r="AU264" s="17" t="s">
        <v>84</v>
      </c>
    </row>
    <row r="265" s="2" customFormat="1" ht="21.75" customHeight="1">
      <c r="A265" s="38"/>
      <c r="B265" s="39"/>
      <c r="C265" s="235" t="s">
        <v>366</v>
      </c>
      <c r="D265" s="235" t="s">
        <v>144</v>
      </c>
      <c r="E265" s="236" t="s">
        <v>367</v>
      </c>
      <c r="F265" s="237" t="s">
        <v>368</v>
      </c>
      <c r="G265" s="238" t="s">
        <v>147</v>
      </c>
      <c r="H265" s="239">
        <v>34.130000000000003</v>
      </c>
      <c r="I265" s="240"/>
      <c r="J265" s="241">
        <f>ROUND(I265*H265,2)</f>
        <v>0</v>
      </c>
      <c r="K265" s="237" t="s">
        <v>1</v>
      </c>
      <c r="L265" s="44"/>
      <c r="M265" s="242" t="s">
        <v>1</v>
      </c>
      <c r="N265" s="243" t="s">
        <v>39</v>
      </c>
      <c r="O265" s="91"/>
      <c r="P265" s="244">
        <f>O265*H265</f>
        <v>0</v>
      </c>
      <c r="Q265" s="244">
        <v>0</v>
      </c>
      <c r="R265" s="244">
        <f>Q265*H265</f>
        <v>0</v>
      </c>
      <c r="S265" s="244">
        <v>0.070000000000000007</v>
      </c>
      <c r="T265" s="245">
        <f>S265*H265</f>
        <v>2.3891000000000004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6" t="s">
        <v>149</v>
      </c>
      <c r="AT265" s="246" t="s">
        <v>144</v>
      </c>
      <c r="AU265" s="246" t="s">
        <v>84</v>
      </c>
      <c r="AY265" s="17" t="s">
        <v>142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7" t="s">
        <v>82</v>
      </c>
      <c r="BK265" s="247">
        <f>ROUND(I265*H265,2)</f>
        <v>0</v>
      </c>
      <c r="BL265" s="17" t="s">
        <v>149</v>
      </c>
      <c r="BM265" s="246" t="s">
        <v>697</v>
      </c>
    </row>
    <row r="266" s="2" customFormat="1">
      <c r="A266" s="38"/>
      <c r="B266" s="39"/>
      <c r="C266" s="40"/>
      <c r="D266" s="248" t="s">
        <v>151</v>
      </c>
      <c r="E266" s="40"/>
      <c r="F266" s="249" t="s">
        <v>368</v>
      </c>
      <c r="G266" s="40"/>
      <c r="H266" s="40"/>
      <c r="I266" s="144"/>
      <c r="J266" s="40"/>
      <c r="K266" s="40"/>
      <c r="L266" s="44"/>
      <c r="M266" s="250"/>
      <c r="N266" s="251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151</v>
      </c>
      <c r="AU266" s="17" t="s">
        <v>84</v>
      </c>
    </row>
    <row r="267" s="2" customFormat="1">
      <c r="A267" s="38"/>
      <c r="B267" s="39"/>
      <c r="C267" s="40"/>
      <c r="D267" s="248" t="s">
        <v>202</v>
      </c>
      <c r="E267" s="40"/>
      <c r="F267" s="274" t="s">
        <v>370</v>
      </c>
      <c r="G267" s="40"/>
      <c r="H267" s="40"/>
      <c r="I267" s="144"/>
      <c r="J267" s="40"/>
      <c r="K267" s="40"/>
      <c r="L267" s="44"/>
      <c r="M267" s="250"/>
      <c r="N267" s="25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202</v>
      </c>
      <c r="AU267" s="17" t="s">
        <v>84</v>
      </c>
    </row>
    <row r="268" s="2" customFormat="1" ht="21.75" customHeight="1">
      <c r="A268" s="38"/>
      <c r="B268" s="39"/>
      <c r="C268" s="235" t="s">
        <v>371</v>
      </c>
      <c r="D268" s="235" t="s">
        <v>144</v>
      </c>
      <c r="E268" s="236" t="s">
        <v>372</v>
      </c>
      <c r="F268" s="237" t="s">
        <v>373</v>
      </c>
      <c r="G268" s="238" t="s">
        <v>147</v>
      </c>
      <c r="H268" s="239">
        <v>34.130000000000003</v>
      </c>
      <c r="I268" s="240"/>
      <c r="J268" s="241">
        <f>ROUND(I268*H268,2)</f>
        <v>0</v>
      </c>
      <c r="K268" s="237" t="s">
        <v>148</v>
      </c>
      <c r="L268" s="44"/>
      <c r="M268" s="242" t="s">
        <v>1</v>
      </c>
      <c r="N268" s="243" t="s">
        <v>39</v>
      </c>
      <c r="O268" s="91"/>
      <c r="P268" s="244">
        <f>O268*H268</f>
        <v>0</v>
      </c>
      <c r="Q268" s="244">
        <v>0</v>
      </c>
      <c r="R268" s="244">
        <f>Q268*H268</f>
        <v>0</v>
      </c>
      <c r="S268" s="244">
        <v>0.0395</v>
      </c>
      <c r="T268" s="245">
        <f>S268*H268</f>
        <v>1.3481350000000001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149</v>
      </c>
      <c r="AT268" s="246" t="s">
        <v>144</v>
      </c>
      <c r="AU268" s="246" t="s">
        <v>84</v>
      </c>
      <c r="AY268" s="17" t="s">
        <v>142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82</v>
      </c>
      <c r="BK268" s="247">
        <f>ROUND(I268*H268,2)</f>
        <v>0</v>
      </c>
      <c r="BL268" s="17" t="s">
        <v>149</v>
      </c>
      <c r="BM268" s="246" t="s">
        <v>698</v>
      </c>
    </row>
    <row r="269" s="2" customFormat="1">
      <c r="A269" s="38"/>
      <c r="B269" s="39"/>
      <c r="C269" s="40"/>
      <c r="D269" s="248" t="s">
        <v>151</v>
      </c>
      <c r="E269" s="40"/>
      <c r="F269" s="249" t="s">
        <v>373</v>
      </c>
      <c r="G269" s="40"/>
      <c r="H269" s="40"/>
      <c r="I269" s="144"/>
      <c r="J269" s="40"/>
      <c r="K269" s="40"/>
      <c r="L269" s="44"/>
      <c r="M269" s="250"/>
      <c r="N269" s="251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151</v>
      </c>
      <c r="AU269" s="17" t="s">
        <v>84</v>
      </c>
    </row>
    <row r="270" s="2" customFormat="1">
      <c r="A270" s="38"/>
      <c r="B270" s="39"/>
      <c r="C270" s="40"/>
      <c r="D270" s="248" t="s">
        <v>202</v>
      </c>
      <c r="E270" s="40"/>
      <c r="F270" s="274" t="s">
        <v>375</v>
      </c>
      <c r="G270" s="40"/>
      <c r="H270" s="40"/>
      <c r="I270" s="144"/>
      <c r="J270" s="40"/>
      <c r="K270" s="40"/>
      <c r="L270" s="44"/>
      <c r="M270" s="250"/>
      <c r="N270" s="25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202</v>
      </c>
      <c r="AU270" s="17" t="s">
        <v>84</v>
      </c>
    </row>
    <row r="271" s="2" customFormat="1" ht="21.75" customHeight="1">
      <c r="A271" s="38"/>
      <c r="B271" s="39"/>
      <c r="C271" s="235" t="s">
        <v>376</v>
      </c>
      <c r="D271" s="235" t="s">
        <v>144</v>
      </c>
      <c r="E271" s="236" t="s">
        <v>377</v>
      </c>
      <c r="F271" s="237" t="s">
        <v>378</v>
      </c>
      <c r="G271" s="238" t="s">
        <v>158</v>
      </c>
      <c r="H271" s="239">
        <v>4.5</v>
      </c>
      <c r="I271" s="240"/>
      <c r="J271" s="241">
        <f>ROUND(I271*H271,2)</f>
        <v>0</v>
      </c>
      <c r="K271" s="237" t="s">
        <v>1</v>
      </c>
      <c r="L271" s="44"/>
      <c r="M271" s="242" t="s">
        <v>1</v>
      </c>
      <c r="N271" s="243" t="s">
        <v>39</v>
      </c>
      <c r="O271" s="91"/>
      <c r="P271" s="244">
        <f>O271*H271</f>
        <v>0</v>
      </c>
      <c r="Q271" s="244">
        <v>0.50375000000000003</v>
      </c>
      <c r="R271" s="244">
        <f>Q271*H271</f>
        <v>2.2668750000000002</v>
      </c>
      <c r="S271" s="244">
        <v>2.5</v>
      </c>
      <c r="T271" s="245">
        <f>S271*H271</f>
        <v>11.25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6" t="s">
        <v>149</v>
      </c>
      <c r="AT271" s="246" t="s">
        <v>144</v>
      </c>
      <c r="AU271" s="246" t="s">
        <v>84</v>
      </c>
      <c r="AY271" s="17" t="s">
        <v>142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7" t="s">
        <v>82</v>
      </c>
      <c r="BK271" s="247">
        <f>ROUND(I271*H271,2)</f>
        <v>0</v>
      </c>
      <c r="BL271" s="17" t="s">
        <v>149</v>
      </c>
      <c r="BM271" s="246" t="s">
        <v>699</v>
      </c>
    </row>
    <row r="272" s="2" customFormat="1">
      <c r="A272" s="38"/>
      <c r="B272" s="39"/>
      <c r="C272" s="40"/>
      <c r="D272" s="248" t="s">
        <v>151</v>
      </c>
      <c r="E272" s="40"/>
      <c r="F272" s="249" t="s">
        <v>378</v>
      </c>
      <c r="G272" s="40"/>
      <c r="H272" s="40"/>
      <c r="I272" s="144"/>
      <c r="J272" s="40"/>
      <c r="K272" s="40"/>
      <c r="L272" s="44"/>
      <c r="M272" s="250"/>
      <c r="N272" s="251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151</v>
      </c>
      <c r="AU272" s="17" t="s">
        <v>84</v>
      </c>
    </row>
    <row r="273" s="2" customFormat="1">
      <c r="A273" s="38"/>
      <c r="B273" s="39"/>
      <c r="C273" s="40"/>
      <c r="D273" s="248" t="s">
        <v>202</v>
      </c>
      <c r="E273" s="40"/>
      <c r="F273" s="274" t="s">
        <v>700</v>
      </c>
      <c r="G273" s="40"/>
      <c r="H273" s="40"/>
      <c r="I273" s="144"/>
      <c r="J273" s="40"/>
      <c r="K273" s="40"/>
      <c r="L273" s="44"/>
      <c r="M273" s="250"/>
      <c r="N273" s="251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202</v>
      </c>
      <c r="AU273" s="17" t="s">
        <v>84</v>
      </c>
    </row>
    <row r="274" s="2" customFormat="1" ht="21.75" customHeight="1">
      <c r="A274" s="38"/>
      <c r="B274" s="39"/>
      <c r="C274" s="235" t="s">
        <v>382</v>
      </c>
      <c r="D274" s="235" t="s">
        <v>144</v>
      </c>
      <c r="E274" s="236" t="s">
        <v>387</v>
      </c>
      <c r="F274" s="237" t="s">
        <v>388</v>
      </c>
      <c r="G274" s="238" t="s">
        <v>147</v>
      </c>
      <c r="H274" s="239">
        <v>34.130000000000003</v>
      </c>
      <c r="I274" s="240"/>
      <c r="J274" s="241">
        <f>ROUND(I274*H274,2)</f>
        <v>0</v>
      </c>
      <c r="K274" s="237" t="s">
        <v>1</v>
      </c>
      <c r="L274" s="44"/>
      <c r="M274" s="242" t="s">
        <v>1</v>
      </c>
      <c r="N274" s="243" t="s">
        <v>39</v>
      </c>
      <c r="O274" s="91"/>
      <c r="P274" s="244">
        <f>O274*H274</f>
        <v>0</v>
      </c>
      <c r="Q274" s="244">
        <v>0.078163999999999997</v>
      </c>
      <c r="R274" s="244">
        <f>Q274*H274</f>
        <v>2.6677373200000001</v>
      </c>
      <c r="S274" s="244">
        <v>0</v>
      </c>
      <c r="T274" s="24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6" t="s">
        <v>149</v>
      </c>
      <c r="AT274" s="246" t="s">
        <v>144</v>
      </c>
      <c r="AU274" s="246" t="s">
        <v>84</v>
      </c>
      <c r="AY274" s="17" t="s">
        <v>142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7" t="s">
        <v>82</v>
      </c>
      <c r="BK274" s="247">
        <f>ROUND(I274*H274,2)</f>
        <v>0</v>
      </c>
      <c r="BL274" s="17" t="s">
        <v>149</v>
      </c>
      <c r="BM274" s="246" t="s">
        <v>701</v>
      </c>
    </row>
    <row r="275" s="2" customFormat="1">
      <c r="A275" s="38"/>
      <c r="B275" s="39"/>
      <c r="C275" s="40"/>
      <c r="D275" s="248" t="s">
        <v>151</v>
      </c>
      <c r="E275" s="40"/>
      <c r="F275" s="249" t="s">
        <v>388</v>
      </c>
      <c r="G275" s="40"/>
      <c r="H275" s="40"/>
      <c r="I275" s="144"/>
      <c r="J275" s="40"/>
      <c r="K275" s="40"/>
      <c r="L275" s="44"/>
      <c r="M275" s="250"/>
      <c r="N275" s="251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151</v>
      </c>
      <c r="AU275" s="17" t="s">
        <v>84</v>
      </c>
    </row>
    <row r="276" s="2" customFormat="1">
      <c r="A276" s="38"/>
      <c r="B276" s="39"/>
      <c r="C276" s="40"/>
      <c r="D276" s="248" t="s">
        <v>202</v>
      </c>
      <c r="E276" s="40"/>
      <c r="F276" s="274" t="s">
        <v>390</v>
      </c>
      <c r="G276" s="40"/>
      <c r="H276" s="40"/>
      <c r="I276" s="144"/>
      <c r="J276" s="40"/>
      <c r="K276" s="40"/>
      <c r="L276" s="44"/>
      <c r="M276" s="250"/>
      <c r="N276" s="251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202</v>
      </c>
      <c r="AU276" s="17" t="s">
        <v>84</v>
      </c>
    </row>
    <row r="277" s="2" customFormat="1" ht="21.75" customHeight="1">
      <c r="A277" s="38"/>
      <c r="B277" s="39"/>
      <c r="C277" s="235" t="s">
        <v>386</v>
      </c>
      <c r="D277" s="235" t="s">
        <v>144</v>
      </c>
      <c r="E277" s="236" t="s">
        <v>392</v>
      </c>
      <c r="F277" s="237" t="s">
        <v>393</v>
      </c>
      <c r="G277" s="238" t="s">
        <v>188</v>
      </c>
      <c r="H277" s="239">
        <v>82.200000000000003</v>
      </c>
      <c r="I277" s="240"/>
      <c r="J277" s="241">
        <f>ROUND(I277*H277,2)</f>
        <v>0</v>
      </c>
      <c r="K277" s="237" t="s">
        <v>148</v>
      </c>
      <c r="L277" s="44"/>
      <c r="M277" s="242" t="s">
        <v>1</v>
      </c>
      <c r="N277" s="243" t="s">
        <v>39</v>
      </c>
      <c r="O277" s="91"/>
      <c r="P277" s="244">
        <f>O277*H277</f>
        <v>0</v>
      </c>
      <c r="Q277" s="244">
        <v>0.00055000000000000003</v>
      </c>
      <c r="R277" s="244">
        <f>Q277*H277</f>
        <v>0.045210000000000007</v>
      </c>
      <c r="S277" s="244">
        <v>0.001</v>
      </c>
      <c r="T277" s="245">
        <f>S277*H277</f>
        <v>0.082200000000000009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149</v>
      </c>
      <c r="AT277" s="246" t="s">
        <v>144</v>
      </c>
      <c r="AU277" s="246" t="s">
        <v>84</v>
      </c>
      <c r="AY277" s="17" t="s">
        <v>142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82</v>
      </c>
      <c r="BK277" s="247">
        <f>ROUND(I277*H277,2)</f>
        <v>0</v>
      </c>
      <c r="BL277" s="17" t="s">
        <v>149</v>
      </c>
      <c r="BM277" s="246" t="s">
        <v>702</v>
      </c>
    </row>
    <row r="278" s="2" customFormat="1">
      <c r="A278" s="38"/>
      <c r="B278" s="39"/>
      <c r="C278" s="40"/>
      <c r="D278" s="248" t="s">
        <v>151</v>
      </c>
      <c r="E278" s="40"/>
      <c r="F278" s="249" t="s">
        <v>393</v>
      </c>
      <c r="G278" s="40"/>
      <c r="H278" s="40"/>
      <c r="I278" s="144"/>
      <c r="J278" s="40"/>
      <c r="K278" s="40"/>
      <c r="L278" s="44"/>
      <c r="M278" s="250"/>
      <c r="N278" s="251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151</v>
      </c>
      <c r="AU278" s="17" t="s">
        <v>84</v>
      </c>
    </row>
    <row r="279" s="2" customFormat="1" ht="21.75" customHeight="1">
      <c r="A279" s="38"/>
      <c r="B279" s="39"/>
      <c r="C279" s="235" t="s">
        <v>391</v>
      </c>
      <c r="D279" s="235" t="s">
        <v>144</v>
      </c>
      <c r="E279" s="236" t="s">
        <v>396</v>
      </c>
      <c r="F279" s="237" t="s">
        <v>397</v>
      </c>
      <c r="G279" s="238" t="s">
        <v>188</v>
      </c>
      <c r="H279" s="239">
        <v>15.800000000000001</v>
      </c>
      <c r="I279" s="240"/>
      <c r="J279" s="241">
        <f>ROUND(I279*H279,2)</f>
        <v>0</v>
      </c>
      <c r="K279" s="237" t="s">
        <v>148</v>
      </c>
      <c r="L279" s="44"/>
      <c r="M279" s="242" t="s">
        <v>1</v>
      </c>
      <c r="N279" s="243" t="s">
        <v>39</v>
      </c>
      <c r="O279" s="91"/>
      <c r="P279" s="244">
        <f>O279*H279</f>
        <v>0</v>
      </c>
      <c r="Q279" s="244">
        <v>0.00067000000000000002</v>
      </c>
      <c r="R279" s="244">
        <f>Q279*H279</f>
        <v>0.010586000000000002</v>
      </c>
      <c r="S279" s="244">
        <v>0.001</v>
      </c>
      <c r="T279" s="245">
        <f>S279*H279</f>
        <v>0.015800000000000002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6" t="s">
        <v>149</v>
      </c>
      <c r="AT279" s="246" t="s">
        <v>144</v>
      </c>
      <c r="AU279" s="246" t="s">
        <v>84</v>
      </c>
      <c r="AY279" s="17" t="s">
        <v>142</v>
      </c>
      <c r="BE279" s="247">
        <f>IF(N279="základní",J279,0)</f>
        <v>0</v>
      </c>
      <c r="BF279" s="247">
        <f>IF(N279="snížená",J279,0)</f>
        <v>0</v>
      </c>
      <c r="BG279" s="247">
        <f>IF(N279="zákl. přenesená",J279,0)</f>
        <v>0</v>
      </c>
      <c r="BH279" s="247">
        <f>IF(N279="sníž. přenesená",J279,0)</f>
        <v>0</v>
      </c>
      <c r="BI279" s="247">
        <f>IF(N279="nulová",J279,0)</f>
        <v>0</v>
      </c>
      <c r="BJ279" s="17" t="s">
        <v>82</v>
      </c>
      <c r="BK279" s="247">
        <f>ROUND(I279*H279,2)</f>
        <v>0</v>
      </c>
      <c r="BL279" s="17" t="s">
        <v>149</v>
      </c>
      <c r="BM279" s="246" t="s">
        <v>703</v>
      </c>
    </row>
    <row r="280" s="2" customFormat="1">
      <c r="A280" s="38"/>
      <c r="B280" s="39"/>
      <c r="C280" s="40"/>
      <c r="D280" s="248" t="s">
        <v>151</v>
      </c>
      <c r="E280" s="40"/>
      <c r="F280" s="249" t="s">
        <v>397</v>
      </c>
      <c r="G280" s="40"/>
      <c r="H280" s="40"/>
      <c r="I280" s="144"/>
      <c r="J280" s="40"/>
      <c r="K280" s="40"/>
      <c r="L280" s="44"/>
      <c r="M280" s="250"/>
      <c r="N280" s="25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151</v>
      </c>
      <c r="AU280" s="17" t="s">
        <v>84</v>
      </c>
    </row>
    <row r="281" s="12" customFormat="1" ht="22.8" customHeight="1">
      <c r="A281" s="12"/>
      <c r="B281" s="219"/>
      <c r="C281" s="220"/>
      <c r="D281" s="221" t="s">
        <v>73</v>
      </c>
      <c r="E281" s="233" t="s">
        <v>399</v>
      </c>
      <c r="F281" s="233" t="s">
        <v>400</v>
      </c>
      <c r="G281" s="220"/>
      <c r="H281" s="220"/>
      <c r="I281" s="223"/>
      <c r="J281" s="234">
        <f>BK281</f>
        <v>0</v>
      </c>
      <c r="K281" s="220"/>
      <c r="L281" s="225"/>
      <c r="M281" s="226"/>
      <c r="N281" s="227"/>
      <c r="O281" s="227"/>
      <c r="P281" s="228">
        <f>SUM(P282:P290)</f>
        <v>0</v>
      </c>
      <c r="Q281" s="227"/>
      <c r="R281" s="228">
        <f>SUM(R282:R290)</f>
        <v>0</v>
      </c>
      <c r="S281" s="227"/>
      <c r="T281" s="229">
        <f>SUM(T282:T290)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30" t="s">
        <v>82</v>
      </c>
      <c r="AT281" s="231" t="s">
        <v>73</v>
      </c>
      <c r="AU281" s="231" t="s">
        <v>82</v>
      </c>
      <c r="AY281" s="230" t="s">
        <v>142</v>
      </c>
      <c r="BK281" s="232">
        <f>SUM(BK282:BK290)</f>
        <v>0</v>
      </c>
    </row>
    <row r="282" s="2" customFormat="1" ht="21.75" customHeight="1">
      <c r="A282" s="38"/>
      <c r="B282" s="39"/>
      <c r="C282" s="235" t="s">
        <v>395</v>
      </c>
      <c r="D282" s="235" t="s">
        <v>144</v>
      </c>
      <c r="E282" s="236" t="s">
        <v>402</v>
      </c>
      <c r="F282" s="237" t="s">
        <v>403</v>
      </c>
      <c r="G282" s="238" t="s">
        <v>177</v>
      </c>
      <c r="H282" s="239">
        <v>25.783000000000001</v>
      </c>
      <c r="I282" s="240"/>
      <c r="J282" s="241">
        <f>ROUND(I282*H282,2)</f>
        <v>0</v>
      </c>
      <c r="K282" s="237" t="s">
        <v>148</v>
      </c>
      <c r="L282" s="44"/>
      <c r="M282" s="242" t="s">
        <v>1</v>
      </c>
      <c r="N282" s="243" t="s">
        <v>39</v>
      </c>
      <c r="O282" s="91"/>
      <c r="P282" s="244">
        <f>O282*H282</f>
        <v>0</v>
      </c>
      <c r="Q282" s="244">
        <v>0</v>
      </c>
      <c r="R282" s="244">
        <f>Q282*H282</f>
        <v>0</v>
      </c>
      <c r="S282" s="244">
        <v>0</v>
      </c>
      <c r="T282" s="24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6" t="s">
        <v>149</v>
      </c>
      <c r="AT282" s="246" t="s">
        <v>144</v>
      </c>
      <c r="AU282" s="246" t="s">
        <v>84</v>
      </c>
      <c r="AY282" s="17" t="s">
        <v>142</v>
      </c>
      <c r="BE282" s="247">
        <f>IF(N282="základní",J282,0)</f>
        <v>0</v>
      </c>
      <c r="BF282" s="247">
        <f>IF(N282="snížená",J282,0)</f>
        <v>0</v>
      </c>
      <c r="BG282" s="247">
        <f>IF(N282="zákl. přenesená",J282,0)</f>
        <v>0</v>
      </c>
      <c r="BH282" s="247">
        <f>IF(N282="sníž. přenesená",J282,0)</f>
        <v>0</v>
      </c>
      <c r="BI282" s="247">
        <f>IF(N282="nulová",J282,0)</f>
        <v>0</v>
      </c>
      <c r="BJ282" s="17" t="s">
        <v>82</v>
      </c>
      <c r="BK282" s="247">
        <f>ROUND(I282*H282,2)</f>
        <v>0</v>
      </c>
      <c r="BL282" s="17" t="s">
        <v>149</v>
      </c>
      <c r="BM282" s="246" t="s">
        <v>704</v>
      </c>
    </row>
    <row r="283" s="2" customFormat="1">
      <c r="A283" s="38"/>
      <c r="B283" s="39"/>
      <c r="C283" s="40"/>
      <c r="D283" s="248" t="s">
        <v>151</v>
      </c>
      <c r="E283" s="40"/>
      <c r="F283" s="249" t="s">
        <v>403</v>
      </c>
      <c r="G283" s="40"/>
      <c r="H283" s="40"/>
      <c r="I283" s="144"/>
      <c r="J283" s="40"/>
      <c r="K283" s="40"/>
      <c r="L283" s="44"/>
      <c r="M283" s="250"/>
      <c r="N283" s="251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151</v>
      </c>
      <c r="AU283" s="17" t="s">
        <v>84</v>
      </c>
    </row>
    <row r="284" s="2" customFormat="1" ht="21.75" customHeight="1">
      <c r="A284" s="38"/>
      <c r="B284" s="39"/>
      <c r="C284" s="235" t="s">
        <v>401</v>
      </c>
      <c r="D284" s="235" t="s">
        <v>144</v>
      </c>
      <c r="E284" s="236" t="s">
        <v>406</v>
      </c>
      <c r="F284" s="237" t="s">
        <v>407</v>
      </c>
      <c r="G284" s="238" t="s">
        <v>177</v>
      </c>
      <c r="H284" s="239">
        <v>25.783000000000001</v>
      </c>
      <c r="I284" s="240"/>
      <c r="J284" s="241">
        <f>ROUND(I284*H284,2)</f>
        <v>0</v>
      </c>
      <c r="K284" s="237" t="s">
        <v>1</v>
      </c>
      <c r="L284" s="44"/>
      <c r="M284" s="242" t="s">
        <v>1</v>
      </c>
      <c r="N284" s="243" t="s">
        <v>39</v>
      </c>
      <c r="O284" s="91"/>
      <c r="P284" s="244">
        <f>O284*H284</f>
        <v>0</v>
      </c>
      <c r="Q284" s="244">
        <v>0</v>
      </c>
      <c r="R284" s="244">
        <f>Q284*H284</f>
        <v>0</v>
      </c>
      <c r="S284" s="244">
        <v>0</v>
      </c>
      <c r="T284" s="24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6" t="s">
        <v>149</v>
      </c>
      <c r="AT284" s="246" t="s">
        <v>144</v>
      </c>
      <c r="AU284" s="246" t="s">
        <v>84</v>
      </c>
      <c r="AY284" s="17" t="s">
        <v>142</v>
      </c>
      <c r="BE284" s="247">
        <f>IF(N284="základní",J284,0)</f>
        <v>0</v>
      </c>
      <c r="BF284" s="247">
        <f>IF(N284="snížená",J284,0)</f>
        <v>0</v>
      </c>
      <c r="BG284" s="247">
        <f>IF(N284="zákl. přenesená",J284,0)</f>
        <v>0</v>
      </c>
      <c r="BH284" s="247">
        <f>IF(N284="sníž. přenesená",J284,0)</f>
        <v>0</v>
      </c>
      <c r="BI284" s="247">
        <f>IF(N284="nulová",J284,0)</f>
        <v>0</v>
      </c>
      <c r="BJ284" s="17" t="s">
        <v>82</v>
      </c>
      <c r="BK284" s="247">
        <f>ROUND(I284*H284,2)</f>
        <v>0</v>
      </c>
      <c r="BL284" s="17" t="s">
        <v>149</v>
      </c>
      <c r="BM284" s="246" t="s">
        <v>705</v>
      </c>
    </row>
    <row r="285" s="2" customFormat="1">
      <c r="A285" s="38"/>
      <c r="B285" s="39"/>
      <c r="C285" s="40"/>
      <c r="D285" s="248" t="s">
        <v>151</v>
      </c>
      <c r="E285" s="40"/>
      <c r="F285" s="249" t="s">
        <v>407</v>
      </c>
      <c r="G285" s="40"/>
      <c r="H285" s="40"/>
      <c r="I285" s="144"/>
      <c r="J285" s="40"/>
      <c r="K285" s="40"/>
      <c r="L285" s="44"/>
      <c r="M285" s="250"/>
      <c r="N285" s="251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151</v>
      </c>
      <c r="AU285" s="17" t="s">
        <v>84</v>
      </c>
    </row>
    <row r="286" s="2" customFormat="1" ht="16.5" customHeight="1">
      <c r="A286" s="38"/>
      <c r="B286" s="39"/>
      <c r="C286" s="235" t="s">
        <v>405</v>
      </c>
      <c r="D286" s="235" t="s">
        <v>144</v>
      </c>
      <c r="E286" s="236" t="s">
        <v>410</v>
      </c>
      <c r="F286" s="237" t="s">
        <v>411</v>
      </c>
      <c r="G286" s="238" t="s">
        <v>177</v>
      </c>
      <c r="H286" s="239">
        <v>747.70699999999999</v>
      </c>
      <c r="I286" s="240"/>
      <c r="J286" s="241">
        <f>ROUND(I286*H286,2)</f>
        <v>0</v>
      </c>
      <c r="K286" s="237" t="s">
        <v>1</v>
      </c>
      <c r="L286" s="44"/>
      <c r="M286" s="242" t="s">
        <v>1</v>
      </c>
      <c r="N286" s="243" t="s">
        <v>39</v>
      </c>
      <c r="O286" s="91"/>
      <c r="P286" s="244">
        <f>O286*H286</f>
        <v>0</v>
      </c>
      <c r="Q286" s="244">
        <v>0</v>
      </c>
      <c r="R286" s="244">
        <f>Q286*H286</f>
        <v>0</v>
      </c>
      <c r="S286" s="244">
        <v>0</v>
      </c>
      <c r="T286" s="24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6" t="s">
        <v>149</v>
      </c>
      <c r="AT286" s="246" t="s">
        <v>144</v>
      </c>
      <c r="AU286" s="246" t="s">
        <v>84</v>
      </c>
      <c r="AY286" s="17" t="s">
        <v>142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7" t="s">
        <v>82</v>
      </c>
      <c r="BK286" s="247">
        <f>ROUND(I286*H286,2)</f>
        <v>0</v>
      </c>
      <c r="BL286" s="17" t="s">
        <v>149</v>
      </c>
      <c r="BM286" s="246" t="s">
        <v>706</v>
      </c>
    </row>
    <row r="287" s="2" customFormat="1">
      <c r="A287" s="38"/>
      <c r="B287" s="39"/>
      <c r="C287" s="40"/>
      <c r="D287" s="248" t="s">
        <v>151</v>
      </c>
      <c r="E287" s="40"/>
      <c r="F287" s="249" t="s">
        <v>411</v>
      </c>
      <c r="G287" s="40"/>
      <c r="H287" s="40"/>
      <c r="I287" s="144"/>
      <c r="J287" s="40"/>
      <c r="K287" s="40"/>
      <c r="L287" s="44"/>
      <c r="M287" s="250"/>
      <c r="N287" s="25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151</v>
      </c>
      <c r="AU287" s="17" t="s">
        <v>84</v>
      </c>
    </row>
    <row r="288" s="13" customFormat="1">
      <c r="A288" s="13"/>
      <c r="B288" s="252"/>
      <c r="C288" s="253"/>
      <c r="D288" s="248" t="s">
        <v>160</v>
      </c>
      <c r="E288" s="254" t="s">
        <v>1</v>
      </c>
      <c r="F288" s="255" t="s">
        <v>707</v>
      </c>
      <c r="G288" s="253"/>
      <c r="H288" s="256">
        <v>747.70699999999999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2" t="s">
        <v>160</v>
      </c>
      <c r="AU288" s="262" t="s">
        <v>84</v>
      </c>
      <c r="AV288" s="13" t="s">
        <v>84</v>
      </c>
      <c r="AW288" s="13" t="s">
        <v>31</v>
      </c>
      <c r="AX288" s="13" t="s">
        <v>82</v>
      </c>
      <c r="AY288" s="262" t="s">
        <v>142</v>
      </c>
    </row>
    <row r="289" s="2" customFormat="1" ht="21.75" customHeight="1">
      <c r="A289" s="38"/>
      <c r="B289" s="39"/>
      <c r="C289" s="235" t="s">
        <v>409</v>
      </c>
      <c r="D289" s="235" t="s">
        <v>144</v>
      </c>
      <c r="E289" s="236" t="s">
        <v>415</v>
      </c>
      <c r="F289" s="237" t="s">
        <v>416</v>
      </c>
      <c r="G289" s="238" t="s">
        <v>177</v>
      </c>
      <c r="H289" s="239">
        <v>25.783000000000001</v>
      </c>
      <c r="I289" s="240"/>
      <c r="J289" s="241">
        <f>ROUND(I289*H289,2)</f>
        <v>0</v>
      </c>
      <c r="K289" s="237" t="s">
        <v>1</v>
      </c>
      <c r="L289" s="44"/>
      <c r="M289" s="242" t="s">
        <v>1</v>
      </c>
      <c r="N289" s="243" t="s">
        <v>39</v>
      </c>
      <c r="O289" s="91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6" t="s">
        <v>149</v>
      </c>
      <c r="AT289" s="246" t="s">
        <v>144</v>
      </c>
      <c r="AU289" s="246" t="s">
        <v>84</v>
      </c>
      <c r="AY289" s="17" t="s">
        <v>142</v>
      </c>
      <c r="BE289" s="247">
        <f>IF(N289="základní",J289,0)</f>
        <v>0</v>
      </c>
      <c r="BF289" s="247">
        <f>IF(N289="snížená",J289,0)</f>
        <v>0</v>
      </c>
      <c r="BG289" s="247">
        <f>IF(N289="zákl. přenesená",J289,0)</f>
        <v>0</v>
      </c>
      <c r="BH289" s="247">
        <f>IF(N289="sníž. přenesená",J289,0)</f>
        <v>0</v>
      </c>
      <c r="BI289" s="247">
        <f>IF(N289="nulová",J289,0)</f>
        <v>0</v>
      </c>
      <c r="BJ289" s="17" t="s">
        <v>82</v>
      </c>
      <c r="BK289" s="247">
        <f>ROUND(I289*H289,2)</f>
        <v>0</v>
      </c>
      <c r="BL289" s="17" t="s">
        <v>149</v>
      </c>
      <c r="BM289" s="246" t="s">
        <v>708</v>
      </c>
    </row>
    <row r="290" s="2" customFormat="1">
      <c r="A290" s="38"/>
      <c r="B290" s="39"/>
      <c r="C290" s="40"/>
      <c r="D290" s="248" t="s">
        <v>151</v>
      </c>
      <c r="E290" s="40"/>
      <c r="F290" s="249" t="s">
        <v>416</v>
      </c>
      <c r="G290" s="40"/>
      <c r="H290" s="40"/>
      <c r="I290" s="144"/>
      <c r="J290" s="40"/>
      <c r="K290" s="40"/>
      <c r="L290" s="44"/>
      <c r="M290" s="250"/>
      <c r="N290" s="251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151</v>
      </c>
      <c r="AU290" s="17" t="s">
        <v>84</v>
      </c>
    </row>
    <row r="291" s="12" customFormat="1" ht="22.8" customHeight="1">
      <c r="A291" s="12"/>
      <c r="B291" s="219"/>
      <c r="C291" s="220"/>
      <c r="D291" s="221" t="s">
        <v>73</v>
      </c>
      <c r="E291" s="233" t="s">
        <v>418</v>
      </c>
      <c r="F291" s="233" t="s">
        <v>419</v>
      </c>
      <c r="G291" s="220"/>
      <c r="H291" s="220"/>
      <c r="I291" s="223"/>
      <c r="J291" s="234">
        <f>BK291</f>
        <v>0</v>
      </c>
      <c r="K291" s="220"/>
      <c r="L291" s="225"/>
      <c r="M291" s="226"/>
      <c r="N291" s="227"/>
      <c r="O291" s="227"/>
      <c r="P291" s="228">
        <f>P292+P293+P294</f>
        <v>0</v>
      </c>
      <c r="Q291" s="227"/>
      <c r="R291" s="228">
        <f>R292+R293+R294</f>
        <v>0.443326</v>
      </c>
      <c r="S291" s="227"/>
      <c r="T291" s="229">
        <f>T292+T293+T294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0" t="s">
        <v>82</v>
      </c>
      <c r="AT291" s="231" t="s">
        <v>73</v>
      </c>
      <c r="AU291" s="231" t="s">
        <v>82</v>
      </c>
      <c r="AY291" s="230" t="s">
        <v>142</v>
      </c>
      <c r="BK291" s="232">
        <f>BK292+BK293+BK294</f>
        <v>0</v>
      </c>
    </row>
    <row r="292" s="2" customFormat="1" ht="21.75" customHeight="1">
      <c r="A292" s="38"/>
      <c r="B292" s="39"/>
      <c r="C292" s="235" t="s">
        <v>414</v>
      </c>
      <c r="D292" s="235" t="s">
        <v>144</v>
      </c>
      <c r="E292" s="236" t="s">
        <v>421</v>
      </c>
      <c r="F292" s="237" t="s">
        <v>422</v>
      </c>
      <c r="G292" s="238" t="s">
        <v>177</v>
      </c>
      <c r="H292" s="239">
        <v>77.396000000000001</v>
      </c>
      <c r="I292" s="240"/>
      <c r="J292" s="241">
        <f>ROUND(I292*H292,2)</f>
        <v>0</v>
      </c>
      <c r="K292" s="237" t="s">
        <v>1</v>
      </c>
      <c r="L292" s="44"/>
      <c r="M292" s="242" t="s">
        <v>1</v>
      </c>
      <c r="N292" s="243" t="s">
        <v>39</v>
      </c>
      <c r="O292" s="91"/>
      <c r="P292" s="244">
        <f>O292*H292</f>
        <v>0</v>
      </c>
      <c r="Q292" s="244">
        <v>0</v>
      </c>
      <c r="R292" s="244">
        <f>Q292*H292</f>
        <v>0</v>
      </c>
      <c r="S292" s="244">
        <v>0</v>
      </c>
      <c r="T292" s="24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6" t="s">
        <v>149</v>
      </c>
      <c r="AT292" s="246" t="s">
        <v>144</v>
      </c>
      <c r="AU292" s="246" t="s">
        <v>84</v>
      </c>
      <c r="AY292" s="17" t="s">
        <v>142</v>
      </c>
      <c r="BE292" s="247">
        <f>IF(N292="základní",J292,0)</f>
        <v>0</v>
      </c>
      <c r="BF292" s="247">
        <f>IF(N292="snížená",J292,0)</f>
        <v>0</v>
      </c>
      <c r="BG292" s="247">
        <f>IF(N292="zákl. přenesená",J292,0)</f>
        <v>0</v>
      </c>
      <c r="BH292" s="247">
        <f>IF(N292="sníž. přenesená",J292,0)</f>
        <v>0</v>
      </c>
      <c r="BI292" s="247">
        <f>IF(N292="nulová",J292,0)</f>
        <v>0</v>
      </c>
      <c r="BJ292" s="17" t="s">
        <v>82</v>
      </c>
      <c r="BK292" s="247">
        <f>ROUND(I292*H292,2)</f>
        <v>0</v>
      </c>
      <c r="BL292" s="17" t="s">
        <v>149</v>
      </c>
      <c r="BM292" s="246" t="s">
        <v>709</v>
      </c>
    </row>
    <row r="293" s="2" customFormat="1">
      <c r="A293" s="38"/>
      <c r="B293" s="39"/>
      <c r="C293" s="40"/>
      <c r="D293" s="248" t="s">
        <v>151</v>
      </c>
      <c r="E293" s="40"/>
      <c r="F293" s="249" t="s">
        <v>422</v>
      </c>
      <c r="G293" s="40"/>
      <c r="H293" s="40"/>
      <c r="I293" s="144"/>
      <c r="J293" s="40"/>
      <c r="K293" s="40"/>
      <c r="L293" s="44"/>
      <c r="M293" s="250"/>
      <c r="N293" s="251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151</v>
      </c>
      <c r="AU293" s="17" t="s">
        <v>84</v>
      </c>
    </row>
    <row r="294" s="12" customFormat="1" ht="20.88" customHeight="1">
      <c r="A294" s="12"/>
      <c r="B294" s="219"/>
      <c r="C294" s="220"/>
      <c r="D294" s="221" t="s">
        <v>73</v>
      </c>
      <c r="E294" s="233" t="s">
        <v>424</v>
      </c>
      <c r="F294" s="233" t="s">
        <v>425</v>
      </c>
      <c r="G294" s="220"/>
      <c r="H294" s="220"/>
      <c r="I294" s="223"/>
      <c r="J294" s="234">
        <f>BK294</f>
        <v>0</v>
      </c>
      <c r="K294" s="220"/>
      <c r="L294" s="225"/>
      <c r="M294" s="226"/>
      <c r="N294" s="227"/>
      <c r="O294" s="227"/>
      <c r="P294" s="228">
        <f>P295</f>
        <v>0</v>
      </c>
      <c r="Q294" s="227"/>
      <c r="R294" s="228">
        <f>R295</f>
        <v>0.443326</v>
      </c>
      <c r="S294" s="227"/>
      <c r="T294" s="229">
        <f>T295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30" t="s">
        <v>84</v>
      </c>
      <c r="AT294" s="231" t="s">
        <v>73</v>
      </c>
      <c r="AU294" s="231" t="s">
        <v>84</v>
      </c>
      <c r="AY294" s="230" t="s">
        <v>142</v>
      </c>
      <c r="BK294" s="232">
        <f>BK295</f>
        <v>0</v>
      </c>
    </row>
    <row r="295" s="15" customFormat="1" ht="20.88" customHeight="1">
      <c r="A295" s="15"/>
      <c r="B295" s="289"/>
      <c r="C295" s="290"/>
      <c r="D295" s="291" t="s">
        <v>73</v>
      </c>
      <c r="E295" s="291" t="s">
        <v>426</v>
      </c>
      <c r="F295" s="291" t="s">
        <v>427</v>
      </c>
      <c r="G295" s="290"/>
      <c r="H295" s="290"/>
      <c r="I295" s="292"/>
      <c r="J295" s="293">
        <f>BK295</f>
        <v>0</v>
      </c>
      <c r="K295" s="290"/>
      <c r="L295" s="294"/>
      <c r="M295" s="295"/>
      <c r="N295" s="296"/>
      <c r="O295" s="296"/>
      <c r="P295" s="297">
        <f>SUM(P296:P330)</f>
        <v>0</v>
      </c>
      <c r="Q295" s="296"/>
      <c r="R295" s="297">
        <f>SUM(R296:R330)</f>
        <v>0.443326</v>
      </c>
      <c r="S295" s="296"/>
      <c r="T295" s="298">
        <f>SUM(T296:T330)</f>
        <v>0</v>
      </c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R295" s="299" t="s">
        <v>82</v>
      </c>
      <c r="AT295" s="300" t="s">
        <v>73</v>
      </c>
      <c r="AU295" s="300" t="s">
        <v>155</v>
      </c>
      <c r="AY295" s="299" t="s">
        <v>142</v>
      </c>
      <c r="BK295" s="301">
        <f>SUM(BK296:BK330)</f>
        <v>0</v>
      </c>
    </row>
    <row r="296" s="2" customFormat="1" ht="21.75" customHeight="1">
      <c r="A296" s="38"/>
      <c r="B296" s="39"/>
      <c r="C296" s="235" t="s">
        <v>420</v>
      </c>
      <c r="D296" s="235" t="s">
        <v>144</v>
      </c>
      <c r="E296" s="236" t="s">
        <v>429</v>
      </c>
      <c r="F296" s="237" t="s">
        <v>430</v>
      </c>
      <c r="G296" s="238" t="s">
        <v>147</v>
      </c>
      <c r="H296" s="239">
        <v>22.399999999999999</v>
      </c>
      <c r="I296" s="240"/>
      <c r="J296" s="241">
        <f>ROUND(I296*H296,2)</f>
        <v>0</v>
      </c>
      <c r="K296" s="237" t="s">
        <v>148</v>
      </c>
      <c r="L296" s="44"/>
      <c r="M296" s="242" t="s">
        <v>1</v>
      </c>
      <c r="N296" s="243" t="s">
        <v>39</v>
      </c>
      <c r="O296" s="91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6" t="s">
        <v>224</v>
      </c>
      <c r="AT296" s="246" t="s">
        <v>144</v>
      </c>
      <c r="AU296" s="246" t="s">
        <v>149</v>
      </c>
      <c r="AY296" s="17" t="s">
        <v>142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7" t="s">
        <v>82</v>
      </c>
      <c r="BK296" s="247">
        <f>ROUND(I296*H296,2)</f>
        <v>0</v>
      </c>
      <c r="BL296" s="17" t="s">
        <v>224</v>
      </c>
      <c r="BM296" s="246" t="s">
        <v>710</v>
      </c>
    </row>
    <row r="297" s="2" customFormat="1">
      <c r="A297" s="38"/>
      <c r="B297" s="39"/>
      <c r="C297" s="40"/>
      <c r="D297" s="248" t="s">
        <v>151</v>
      </c>
      <c r="E297" s="40"/>
      <c r="F297" s="249" t="s">
        <v>430</v>
      </c>
      <c r="G297" s="40"/>
      <c r="H297" s="40"/>
      <c r="I297" s="144"/>
      <c r="J297" s="40"/>
      <c r="K297" s="40"/>
      <c r="L297" s="44"/>
      <c r="M297" s="250"/>
      <c r="N297" s="251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151</v>
      </c>
      <c r="AU297" s="17" t="s">
        <v>149</v>
      </c>
    </row>
    <row r="298" s="2" customFormat="1">
      <c r="A298" s="38"/>
      <c r="B298" s="39"/>
      <c r="C298" s="40"/>
      <c r="D298" s="248" t="s">
        <v>202</v>
      </c>
      <c r="E298" s="40"/>
      <c r="F298" s="274" t="s">
        <v>432</v>
      </c>
      <c r="G298" s="40"/>
      <c r="H298" s="40"/>
      <c r="I298" s="144"/>
      <c r="J298" s="40"/>
      <c r="K298" s="40"/>
      <c r="L298" s="44"/>
      <c r="M298" s="250"/>
      <c r="N298" s="251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202</v>
      </c>
      <c r="AU298" s="17" t="s">
        <v>149</v>
      </c>
    </row>
    <row r="299" s="2" customFormat="1" ht="16.5" customHeight="1">
      <c r="A299" s="38"/>
      <c r="B299" s="39"/>
      <c r="C299" s="275" t="s">
        <v>428</v>
      </c>
      <c r="D299" s="275" t="s">
        <v>319</v>
      </c>
      <c r="E299" s="276" t="s">
        <v>434</v>
      </c>
      <c r="F299" s="277" t="s">
        <v>435</v>
      </c>
      <c r="G299" s="278" t="s">
        <v>147</v>
      </c>
      <c r="H299" s="279">
        <v>25.760000000000002</v>
      </c>
      <c r="I299" s="280"/>
      <c r="J299" s="281">
        <f>ROUND(I299*H299,2)</f>
        <v>0</v>
      </c>
      <c r="K299" s="277" t="s">
        <v>1</v>
      </c>
      <c r="L299" s="282"/>
      <c r="M299" s="283" t="s">
        <v>1</v>
      </c>
      <c r="N299" s="284" t="s">
        <v>39</v>
      </c>
      <c r="O299" s="91"/>
      <c r="P299" s="244">
        <f>O299*H299</f>
        <v>0</v>
      </c>
      <c r="Q299" s="244">
        <v>0.0044999999999999997</v>
      </c>
      <c r="R299" s="244">
        <f>Q299*H299</f>
        <v>0.11592</v>
      </c>
      <c r="S299" s="244">
        <v>0</v>
      </c>
      <c r="T299" s="24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6" t="s">
        <v>306</v>
      </c>
      <c r="AT299" s="246" t="s">
        <v>319</v>
      </c>
      <c r="AU299" s="246" t="s">
        <v>149</v>
      </c>
      <c r="AY299" s="17" t="s">
        <v>142</v>
      </c>
      <c r="BE299" s="247">
        <f>IF(N299="základní",J299,0)</f>
        <v>0</v>
      </c>
      <c r="BF299" s="247">
        <f>IF(N299="snížená",J299,0)</f>
        <v>0</v>
      </c>
      <c r="BG299" s="247">
        <f>IF(N299="zákl. přenesená",J299,0)</f>
        <v>0</v>
      </c>
      <c r="BH299" s="247">
        <f>IF(N299="sníž. přenesená",J299,0)</f>
        <v>0</v>
      </c>
      <c r="BI299" s="247">
        <f>IF(N299="nulová",J299,0)</f>
        <v>0</v>
      </c>
      <c r="BJ299" s="17" t="s">
        <v>82</v>
      </c>
      <c r="BK299" s="247">
        <f>ROUND(I299*H299,2)</f>
        <v>0</v>
      </c>
      <c r="BL299" s="17" t="s">
        <v>224</v>
      </c>
      <c r="BM299" s="246" t="s">
        <v>711</v>
      </c>
    </row>
    <row r="300" s="2" customFormat="1">
      <c r="A300" s="38"/>
      <c r="B300" s="39"/>
      <c r="C300" s="40"/>
      <c r="D300" s="248" t="s">
        <v>151</v>
      </c>
      <c r="E300" s="40"/>
      <c r="F300" s="249" t="s">
        <v>435</v>
      </c>
      <c r="G300" s="40"/>
      <c r="H300" s="40"/>
      <c r="I300" s="144"/>
      <c r="J300" s="40"/>
      <c r="K300" s="40"/>
      <c r="L300" s="44"/>
      <c r="M300" s="250"/>
      <c r="N300" s="251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151</v>
      </c>
      <c r="AU300" s="17" t="s">
        <v>149</v>
      </c>
    </row>
    <row r="301" s="13" customFormat="1">
      <c r="A301" s="13"/>
      <c r="B301" s="252"/>
      <c r="C301" s="253"/>
      <c r="D301" s="248" t="s">
        <v>160</v>
      </c>
      <c r="E301" s="254" t="s">
        <v>1</v>
      </c>
      <c r="F301" s="255" t="s">
        <v>712</v>
      </c>
      <c r="G301" s="253"/>
      <c r="H301" s="256">
        <v>25.760000000000002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2" t="s">
        <v>160</v>
      </c>
      <c r="AU301" s="262" t="s">
        <v>149</v>
      </c>
      <c r="AV301" s="13" t="s">
        <v>84</v>
      </c>
      <c r="AW301" s="13" t="s">
        <v>31</v>
      </c>
      <c r="AX301" s="13" t="s">
        <v>82</v>
      </c>
      <c r="AY301" s="262" t="s">
        <v>142</v>
      </c>
    </row>
    <row r="302" s="2" customFormat="1" ht="21.75" customHeight="1">
      <c r="A302" s="38"/>
      <c r="B302" s="39"/>
      <c r="C302" s="235" t="s">
        <v>433</v>
      </c>
      <c r="D302" s="235" t="s">
        <v>144</v>
      </c>
      <c r="E302" s="236" t="s">
        <v>713</v>
      </c>
      <c r="F302" s="237" t="s">
        <v>714</v>
      </c>
      <c r="G302" s="238" t="s">
        <v>147</v>
      </c>
      <c r="H302" s="239">
        <v>47.119999999999997</v>
      </c>
      <c r="I302" s="240"/>
      <c r="J302" s="241">
        <f>ROUND(I302*H302,2)</f>
        <v>0</v>
      </c>
      <c r="K302" s="237" t="s">
        <v>148</v>
      </c>
      <c r="L302" s="44"/>
      <c r="M302" s="242" t="s">
        <v>1</v>
      </c>
      <c r="N302" s="243" t="s">
        <v>39</v>
      </c>
      <c r="O302" s="91"/>
      <c r="P302" s="244">
        <f>O302*H302</f>
        <v>0</v>
      </c>
      <c r="Q302" s="244">
        <v>0</v>
      </c>
      <c r="R302" s="244">
        <f>Q302*H302</f>
        <v>0</v>
      </c>
      <c r="S302" s="244">
        <v>0</v>
      </c>
      <c r="T302" s="24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6" t="s">
        <v>224</v>
      </c>
      <c r="AT302" s="246" t="s">
        <v>144</v>
      </c>
      <c r="AU302" s="246" t="s">
        <v>149</v>
      </c>
      <c r="AY302" s="17" t="s">
        <v>142</v>
      </c>
      <c r="BE302" s="247">
        <f>IF(N302="základní",J302,0)</f>
        <v>0</v>
      </c>
      <c r="BF302" s="247">
        <f>IF(N302="snížená",J302,0)</f>
        <v>0</v>
      </c>
      <c r="BG302" s="247">
        <f>IF(N302="zákl. přenesená",J302,0)</f>
        <v>0</v>
      </c>
      <c r="BH302" s="247">
        <f>IF(N302="sníž. přenesená",J302,0)</f>
        <v>0</v>
      </c>
      <c r="BI302" s="247">
        <f>IF(N302="nulová",J302,0)</f>
        <v>0</v>
      </c>
      <c r="BJ302" s="17" t="s">
        <v>82</v>
      </c>
      <c r="BK302" s="247">
        <f>ROUND(I302*H302,2)</f>
        <v>0</v>
      </c>
      <c r="BL302" s="17" t="s">
        <v>224</v>
      </c>
      <c r="BM302" s="246" t="s">
        <v>715</v>
      </c>
    </row>
    <row r="303" s="2" customFormat="1">
      <c r="A303" s="38"/>
      <c r="B303" s="39"/>
      <c r="C303" s="40"/>
      <c r="D303" s="248" t="s">
        <v>151</v>
      </c>
      <c r="E303" s="40"/>
      <c r="F303" s="249" t="s">
        <v>714</v>
      </c>
      <c r="G303" s="40"/>
      <c r="H303" s="40"/>
      <c r="I303" s="144"/>
      <c r="J303" s="40"/>
      <c r="K303" s="40"/>
      <c r="L303" s="44"/>
      <c r="M303" s="250"/>
      <c r="N303" s="251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151</v>
      </c>
      <c r="AU303" s="17" t="s">
        <v>149</v>
      </c>
    </row>
    <row r="304" s="2" customFormat="1">
      <c r="A304" s="38"/>
      <c r="B304" s="39"/>
      <c r="C304" s="40"/>
      <c r="D304" s="248" t="s">
        <v>202</v>
      </c>
      <c r="E304" s="40"/>
      <c r="F304" s="274" t="s">
        <v>716</v>
      </c>
      <c r="G304" s="40"/>
      <c r="H304" s="40"/>
      <c r="I304" s="144"/>
      <c r="J304" s="40"/>
      <c r="K304" s="40"/>
      <c r="L304" s="44"/>
      <c r="M304" s="250"/>
      <c r="N304" s="251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202</v>
      </c>
      <c r="AU304" s="17" t="s">
        <v>149</v>
      </c>
    </row>
    <row r="305" s="13" customFormat="1">
      <c r="A305" s="13"/>
      <c r="B305" s="252"/>
      <c r="C305" s="253"/>
      <c r="D305" s="248" t="s">
        <v>160</v>
      </c>
      <c r="E305" s="254" t="s">
        <v>1</v>
      </c>
      <c r="F305" s="255" t="s">
        <v>717</v>
      </c>
      <c r="G305" s="253"/>
      <c r="H305" s="256">
        <v>47.119999999999997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2" t="s">
        <v>160</v>
      </c>
      <c r="AU305" s="262" t="s">
        <v>149</v>
      </c>
      <c r="AV305" s="13" t="s">
        <v>84</v>
      </c>
      <c r="AW305" s="13" t="s">
        <v>31</v>
      </c>
      <c r="AX305" s="13" t="s">
        <v>82</v>
      </c>
      <c r="AY305" s="262" t="s">
        <v>142</v>
      </c>
    </row>
    <row r="306" s="2" customFormat="1" ht="16.5" customHeight="1">
      <c r="A306" s="38"/>
      <c r="B306" s="39"/>
      <c r="C306" s="275" t="s">
        <v>438</v>
      </c>
      <c r="D306" s="275" t="s">
        <v>319</v>
      </c>
      <c r="E306" s="276" t="s">
        <v>718</v>
      </c>
      <c r="F306" s="277" t="s">
        <v>719</v>
      </c>
      <c r="G306" s="278" t="s">
        <v>177</v>
      </c>
      <c r="H306" s="279">
        <v>0.016</v>
      </c>
      <c r="I306" s="280"/>
      <c r="J306" s="281">
        <f>ROUND(I306*H306,2)</f>
        <v>0</v>
      </c>
      <c r="K306" s="277" t="s">
        <v>148</v>
      </c>
      <c r="L306" s="282"/>
      <c r="M306" s="283" t="s">
        <v>1</v>
      </c>
      <c r="N306" s="284" t="s">
        <v>39</v>
      </c>
      <c r="O306" s="91"/>
      <c r="P306" s="244">
        <f>O306*H306</f>
        <v>0</v>
      </c>
      <c r="Q306" s="244">
        <v>1</v>
      </c>
      <c r="R306" s="244">
        <f>Q306*H306</f>
        <v>0.016</v>
      </c>
      <c r="S306" s="244">
        <v>0</v>
      </c>
      <c r="T306" s="24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6" t="s">
        <v>306</v>
      </c>
      <c r="AT306" s="246" t="s">
        <v>319</v>
      </c>
      <c r="AU306" s="246" t="s">
        <v>149</v>
      </c>
      <c r="AY306" s="17" t="s">
        <v>142</v>
      </c>
      <c r="BE306" s="247">
        <f>IF(N306="základní",J306,0)</f>
        <v>0</v>
      </c>
      <c r="BF306" s="247">
        <f>IF(N306="snížená",J306,0)</f>
        <v>0</v>
      </c>
      <c r="BG306" s="247">
        <f>IF(N306="zákl. přenesená",J306,0)</f>
        <v>0</v>
      </c>
      <c r="BH306" s="247">
        <f>IF(N306="sníž. přenesená",J306,0)</f>
        <v>0</v>
      </c>
      <c r="BI306" s="247">
        <f>IF(N306="nulová",J306,0)</f>
        <v>0</v>
      </c>
      <c r="BJ306" s="17" t="s">
        <v>82</v>
      </c>
      <c r="BK306" s="247">
        <f>ROUND(I306*H306,2)</f>
        <v>0</v>
      </c>
      <c r="BL306" s="17" t="s">
        <v>224</v>
      </c>
      <c r="BM306" s="246" t="s">
        <v>720</v>
      </c>
    </row>
    <row r="307" s="2" customFormat="1">
      <c r="A307" s="38"/>
      <c r="B307" s="39"/>
      <c r="C307" s="40"/>
      <c r="D307" s="248" t="s">
        <v>151</v>
      </c>
      <c r="E307" s="40"/>
      <c r="F307" s="249" t="s">
        <v>719</v>
      </c>
      <c r="G307" s="40"/>
      <c r="H307" s="40"/>
      <c r="I307" s="144"/>
      <c r="J307" s="40"/>
      <c r="K307" s="40"/>
      <c r="L307" s="44"/>
      <c r="M307" s="250"/>
      <c r="N307" s="251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151</v>
      </c>
      <c r="AU307" s="17" t="s">
        <v>149</v>
      </c>
    </row>
    <row r="308" s="2" customFormat="1">
      <c r="A308" s="38"/>
      <c r="B308" s="39"/>
      <c r="C308" s="40"/>
      <c r="D308" s="248" t="s">
        <v>202</v>
      </c>
      <c r="E308" s="40"/>
      <c r="F308" s="274" t="s">
        <v>721</v>
      </c>
      <c r="G308" s="40"/>
      <c r="H308" s="40"/>
      <c r="I308" s="144"/>
      <c r="J308" s="40"/>
      <c r="K308" s="40"/>
      <c r="L308" s="44"/>
      <c r="M308" s="250"/>
      <c r="N308" s="25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202</v>
      </c>
      <c r="AU308" s="17" t="s">
        <v>149</v>
      </c>
    </row>
    <row r="309" s="13" customFormat="1">
      <c r="A309" s="13"/>
      <c r="B309" s="252"/>
      <c r="C309" s="253"/>
      <c r="D309" s="248" t="s">
        <v>160</v>
      </c>
      <c r="E309" s="254" t="s">
        <v>1</v>
      </c>
      <c r="F309" s="255" t="s">
        <v>722</v>
      </c>
      <c r="G309" s="253"/>
      <c r="H309" s="256">
        <v>0.016</v>
      </c>
      <c r="I309" s="257"/>
      <c r="J309" s="253"/>
      <c r="K309" s="253"/>
      <c r="L309" s="258"/>
      <c r="M309" s="259"/>
      <c r="N309" s="260"/>
      <c r="O309" s="260"/>
      <c r="P309" s="260"/>
      <c r="Q309" s="260"/>
      <c r="R309" s="260"/>
      <c r="S309" s="260"/>
      <c r="T309" s="26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2" t="s">
        <v>160</v>
      </c>
      <c r="AU309" s="262" t="s">
        <v>149</v>
      </c>
      <c r="AV309" s="13" t="s">
        <v>84</v>
      </c>
      <c r="AW309" s="13" t="s">
        <v>31</v>
      </c>
      <c r="AX309" s="13" t="s">
        <v>82</v>
      </c>
      <c r="AY309" s="262" t="s">
        <v>142</v>
      </c>
    </row>
    <row r="310" s="2" customFormat="1" ht="21.75" customHeight="1">
      <c r="A310" s="38"/>
      <c r="B310" s="39"/>
      <c r="C310" s="235" t="s">
        <v>443</v>
      </c>
      <c r="D310" s="235" t="s">
        <v>144</v>
      </c>
      <c r="E310" s="236" t="s">
        <v>723</v>
      </c>
      <c r="F310" s="237" t="s">
        <v>724</v>
      </c>
      <c r="G310" s="238" t="s">
        <v>147</v>
      </c>
      <c r="H310" s="239">
        <v>47.119999999999997</v>
      </c>
      <c r="I310" s="240"/>
      <c r="J310" s="241">
        <f>ROUND(I310*H310,2)</f>
        <v>0</v>
      </c>
      <c r="K310" s="237" t="s">
        <v>148</v>
      </c>
      <c r="L310" s="44"/>
      <c r="M310" s="242" t="s">
        <v>1</v>
      </c>
      <c r="N310" s="243" t="s">
        <v>39</v>
      </c>
      <c r="O310" s="91"/>
      <c r="P310" s="244">
        <f>O310*H310</f>
        <v>0</v>
      </c>
      <c r="Q310" s="244">
        <v>0.00040000000000000002</v>
      </c>
      <c r="R310" s="244">
        <f>Q310*H310</f>
        <v>0.018848</v>
      </c>
      <c r="S310" s="244">
        <v>0</v>
      </c>
      <c r="T310" s="245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6" t="s">
        <v>224</v>
      </c>
      <c r="AT310" s="246" t="s">
        <v>144</v>
      </c>
      <c r="AU310" s="246" t="s">
        <v>149</v>
      </c>
      <c r="AY310" s="17" t="s">
        <v>142</v>
      </c>
      <c r="BE310" s="247">
        <f>IF(N310="základní",J310,0)</f>
        <v>0</v>
      </c>
      <c r="BF310" s="247">
        <f>IF(N310="snížená",J310,0)</f>
        <v>0</v>
      </c>
      <c r="BG310" s="247">
        <f>IF(N310="zákl. přenesená",J310,0)</f>
        <v>0</v>
      </c>
      <c r="BH310" s="247">
        <f>IF(N310="sníž. přenesená",J310,0)</f>
        <v>0</v>
      </c>
      <c r="BI310" s="247">
        <f>IF(N310="nulová",J310,0)</f>
        <v>0</v>
      </c>
      <c r="BJ310" s="17" t="s">
        <v>82</v>
      </c>
      <c r="BK310" s="247">
        <f>ROUND(I310*H310,2)</f>
        <v>0</v>
      </c>
      <c r="BL310" s="17" t="s">
        <v>224</v>
      </c>
      <c r="BM310" s="246" t="s">
        <v>725</v>
      </c>
    </row>
    <row r="311" s="2" customFormat="1">
      <c r="A311" s="38"/>
      <c r="B311" s="39"/>
      <c r="C311" s="40"/>
      <c r="D311" s="248" t="s">
        <v>151</v>
      </c>
      <c r="E311" s="40"/>
      <c r="F311" s="249" t="s">
        <v>724</v>
      </c>
      <c r="G311" s="40"/>
      <c r="H311" s="40"/>
      <c r="I311" s="144"/>
      <c r="J311" s="40"/>
      <c r="K311" s="40"/>
      <c r="L311" s="44"/>
      <c r="M311" s="250"/>
      <c r="N311" s="251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151</v>
      </c>
      <c r="AU311" s="17" t="s">
        <v>149</v>
      </c>
    </row>
    <row r="312" s="2" customFormat="1">
      <c r="A312" s="38"/>
      <c r="B312" s="39"/>
      <c r="C312" s="40"/>
      <c r="D312" s="248" t="s">
        <v>202</v>
      </c>
      <c r="E312" s="40"/>
      <c r="F312" s="274" t="s">
        <v>726</v>
      </c>
      <c r="G312" s="40"/>
      <c r="H312" s="40"/>
      <c r="I312" s="144"/>
      <c r="J312" s="40"/>
      <c r="K312" s="40"/>
      <c r="L312" s="44"/>
      <c r="M312" s="250"/>
      <c r="N312" s="25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202</v>
      </c>
      <c r="AU312" s="17" t="s">
        <v>149</v>
      </c>
    </row>
    <row r="313" s="2" customFormat="1" ht="16.5" customHeight="1">
      <c r="A313" s="38"/>
      <c r="B313" s="39"/>
      <c r="C313" s="275" t="s">
        <v>448</v>
      </c>
      <c r="D313" s="275" t="s">
        <v>319</v>
      </c>
      <c r="E313" s="276" t="s">
        <v>434</v>
      </c>
      <c r="F313" s="277" t="s">
        <v>435</v>
      </c>
      <c r="G313" s="278" t="s">
        <v>147</v>
      </c>
      <c r="H313" s="279">
        <v>54.188000000000002</v>
      </c>
      <c r="I313" s="280"/>
      <c r="J313" s="281">
        <f>ROUND(I313*H313,2)</f>
        <v>0</v>
      </c>
      <c r="K313" s="277" t="s">
        <v>1</v>
      </c>
      <c r="L313" s="282"/>
      <c r="M313" s="283" t="s">
        <v>1</v>
      </c>
      <c r="N313" s="284" t="s">
        <v>39</v>
      </c>
      <c r="O313" s="91"/>
      <c r="P313" s="244">
        <f>O313*H313</f>
        <v>0</v>
      </c>
      <c r="Q313" s="244">
        <v>0.0044999999999999997</v>
      </c>
      <c r="R313" s="244">
        <f>Q313*H313</f>
        <v>0.24384599999999998</v>
      </c>
      <c r="S313" s="244">
        <v>0</v>
      </c>
      <c r="T313" s="24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6" t="s">
        <v>306</v>
      </c>
      <c r="AT313" s="246" t="s">
        <v>319</v>
      </c>
      <c r="AU313" s="246" t="s">
        <v>149</v>
      </c>
      <c r="AY313" s="17" t="s">
        <v>142</v>
      </c>
      <c r="BE313" s="247">
        <f>IF(N313="základní",J313,0)</f>
        <v>0</v>
      </c>
      <c r="BF313" s="247">
        <f>IF(N313="snížená",J313,0)</f>
        <v>0</v>
      </c>
      <c r="BG313" s="247">
        <f>IF(N313="zákl. přenesená",J313,0)</f>
        <v>0</v>
      </c>
      <c r="BH313" s="247">
        <f>IF(N313="sníž. přenesená",J313,0)</f>
        <v>0</v>
      </c>
      <c r="BI313" s="247">
        <f>IF(N313="nulová",J313,0)</f>
        <v>0</v>
      </c>
      <c r="BJ313" s="17" t="s">
        <v>82</v>
      </c>
      <c r="BK313" s="247">
        <f>ROUND(I313*H313,2)</f>
        <v>0</v>
      </c>
      <c r="BL313" s="17" t="s">
        <v>224</v>
      </c>
      <c r="BM313" s="246" t="s">
        <v>727</v>
      </c>
    </row>
    <row r="314" s="2" customFormat="1">
      <c r="A314" s="38"/>
      <c r="B314" s="39"/>
      <c r="C314" s="40"/>
      <c r="D314" s="248" t="s">
        <v>151</v>
      </c>
      <c r="E314" s="40"/>
      <c r="F314" s="249" t="s">
        <v>435</v>
      </c>
      <c r="G314" s="40"/>
      <c r="H314" s="40"/>
      <c r="I314" s="144"/>
      <c r="J314" s="40"/>
      <c r="K314" s="40"/>
      <c r="L314" s="44"/>
      <c r="M314" s="250"/>
      <c r="N314" s="251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151</v>
      </c>
      <c r="AU314" s="17" t="s">
        <v>149</v>
      </c>
    </row>
    <row r="315" s="13" customFormat="1">
      <c r="A315" s="13"/>
      <c r="B315" s="252"/>
      <c r="C315" s="253"/>
      <c r="D315" s="248" t="s">
        <v>160</v>
      </c>
      <c r="E315" s="254" t="s">
        <v>1</v>
      </c>
      <c r="F315" s="255" t="s">
        <v>728</v>
      </c>
      <c r="G315" s="253"/>
      <c r="H315" s="256">
        <v>54.188000000000002</v>
      </c>
      <c r="I315" s="257"/>
      <c r="J315" s="253"/>
      <c r="K315" s="253"/>
      <c r="L315" s="258"/>
      <c r="M315" s="259"/>
      <c r="N315" s="260"/>
      <c r="O315" s="260"/>
      <c r="P315" s="260"/>
      <c r="Q315" s="260"/>
      <c r="R315" s="260"/>
      <c r="S315" s="260"/>
      <c r="T315" s="26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2" t="s">
        <v>160</v>
      </c>
      <c r="AU315" s="262" t="s">
        <v>149</v>
      </c>
      <c r="AV315" s="13" t="s">
        <v>84</v>
      </c>
      <c r="AW315" s="13" t="s">
        <v>31</v>
      </c>
      <c r="AX315" s="13" t="s">
        <v>82</v>
      </c>
      <c r="AY315" s="262" t="s">
        <v>142</v>
      </c>
    </row>
    <row r="316" s="2" customFormat="1" ht="21.75" customHeight="1">
      <c r="A316" s="38"/>
      <c r="B316" s="39"/>
      <c r="C316" s="235" t="s">
        <v>453</v>
      </c>
      <c r="D316" s="235" t="s">
        <v>144</v>
      </c>
      <c r="E316" s="236" t="s">
        <v>439</v>
      </c>
      <c r="F316" s="237" t="s">
        <v>440</v>
      </c>
      <c r="G316" s="238" t="s">
        <v>188</v>
      </c>
      <c r="H316" s="239">
        <v>15.199999999999999</v>
      </c>
      <c r="I316" s="240"/>
      <c r="J316" s="241">
        <f>ROUND(I316*H316,2)</f>
        <v>0</v>
      </c>
      <c r="K316" s="237" t="s">
        <v>1</v>
      </c>
      <c r="L316" s="44"/>
      <c r="M316" s="242" t="s">
        <v>1</v>
      </c>
      <c r="N316" s="243" t="s">
        <v>39</v>
      </c>
      <c r="O316" s="91"/>
      <c r="P316" s="244">
        <f>O316*H316</f>
        <v>0</v>
      </c>
      <c r="Q316" s="244">
        <v>0.00011</v>
      </c>
      <c r="R316" s="244">
        <f>Q316*H316</f>
        <v>0.0016719999999999999</v>
      </c>
      <c r="S316" s="244">
        <v>0</v>
      </c>
      <c r="T316" s="245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6" t="s">
        <v>224</v>
      </c>
      <c r="AT316" s="246" t="s">
        <v>144</v>
      </c>
      <c r="AU316" s="246" t="s">
        <v>149</v>
      </c>
      <c r="AY316" s="17" t="s">
        <v>142</v>
      </c>
      <c r="BE316" s="247">
        <f>IF(N316="základní",J316,0)</f>
        <v>0</v>
      </c>
      <c r="BF316" s="247">
        <f>IF(N316="snížená",J316,0)</f>
        <v>0</v>
      </c>
      <c r="BG316" s="247">
        <f>IF(N316="zákl. přenesená",J316,0)</f>
        <v>0</v>
      </c>
      <c r="BH316" s="247">
        <f>IF(N316="sníž. přenesená",J316,0)</f>
        <v>0</v>
      </c>
      <c r="BI316" s="247">
        <f>IF(N316="nulová",J316,0)</f>
        <v>0</v>
      </c>
      <c r="BJ316" s="17" t="s">
        <v>82</v>
      </c>
      <c r="BK316" s="247">
        <f>ROUND(I316*H316,2)</f>
        <v>0</v>
      </c>
      <c r="BL316" s="17" t="s">
        <v>224</v>
      </c>
      <c r="BM316" s="246" t="s">
        <v>729</v>
      </c>
    </row>
    <row r="317" s="2" customFormat="1">
      <c r="A317" s="38"/>
      <c r="B317" s="39"/>
      <c r="C317" s="40"/>
      <c r="D317" s="248" t="s">
        <v>151</v>
      </c>
      <c r="E317" s="40"/>
      <c r="F317" s="249" t="s">
        <v>440</v>
      </c>
      <c r="G317" s="40"/>
      <c r="H317" s="40"/>
      <c r="I317" s="144"/>
      <c r="J317" s="40"/>
      <c r="K317" s="40"/>
      <c r="L317" s="44"/>
      <c r="M317" s="250"/>
      <c r="N317" s="251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151</v>
      </c>
      <c r="AU317" s="17" t="s">
        <v>149</v>
      </c>
    </row>
    <row r="318" s="13" customFormat="1">
      <c r="A318" s="13"/>
      <c r="B318" s="252"/>
      <c r="C318" s="253"/>
      <c r="D318" s="248" t="s">
        <v>160</v>
      </c>
      <c r="E318" s="254" t="s">
        <v>1</v>
      </c>
      <c r="F318" s="255" t="s">
        <v>730</v>
      </c>
      <c r="G318" s="253"/>
      <c r="H318" s="256">
        <v>15.199999999999999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2" t="s">
        <v>160</v>
      </c>
      <c r="AU318" s="262" t="s">
        <v>149</v>
      </c>
      <c r="AV318" s="13" t="s">
        <v>84</v>
      </c>
      <c r="AW318" s="13" t="s">
        <v>31</v>
      </c>
      <c r="AX318" s="13" t="s">
        <v>82</v>
      </c>
      <c r="AY318" s="262" t="s">
        <v>142</v>
      </c>
    </row>
    <row r="319" s="2" customFormat="1" ht="21.75" customHeight="1">
      <c r="A319" s="38"/>
      <c r="B319" s="39"/>
      <c r="C319" s="235" t="s">
        <v>458</v>
      </c>
      <c r="D319" s="235" t="s">
        <v>144</v>
      </c>
      <c r="E319" s="236" t="s">
        <v>444</v>
      </c>
      <c r="F319" s="237" t="s">
        <v>445</v>
      </c>
      <c r="G319" s="238" t="s">
        <v>147</v>
      </c>
      <c r="H319" s="239">
        <v>22.399999999999999</v>
      </c>
      <c r="I319" s="240"/>
      <c r="J319" s="241">
        <f>ROUND(I319*H319,2)</f>
        <v>0</v>
      </c>
      <c r="K319" s="237" t="s">
        <v>148</v>
      </c>
      <c r="L319" s="44"/>
      <c r="M319" s="242" t="s">
        <v>1</v>
      </c>
      <c r="N319" s="243" t="s">
        <v>39</v>
      </c>
      <c r="O319" s="91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6" t="s">
        <v>224</v>
      </c>
      <c r="AT319" s="246" t="s">
        <v>144</v>
      </c>
      <c r="AU319" s="246" t="s">
        <v>149</v>
      </c>
      <c r="AY319" s="17" t="s">
        <v>142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7" t="s">
        <v>82</v>
      </c>
      <c r="BK319" s="247">
        <f>ROUND(I319*H319,2)</f>
        <v>0</v>
      </c>
      <c r="BL319" s="17" t="s">
        <v>224</v>
      </c>
      <c r="BM319" s="246" t="s">
        <v>731</v>
      </c>
    </row>
    <row r="320" s="2" customFormat="1">
      <c r="A320" s="38"/>
      <c r="B320" s="39"/>
      <c r="C320" s="40"/>
      <c r="D320" s="248" t="s">
        <v>151</v>
      </c>
      <c r="E320" s="40"/>
      <c r="F320" s="249" t="s">
        <v>445</v>
      </c>
      <c r="G320" s="40"/>
      <c r="H320" s="40"/>
      <c r="I320" s="144"/>
      <c r="J320" s="40"/>
      <c r="K320" s="40"/>
      <c r="L320" s="44"/>
      <c r="M320" s="250"/>
      <c r="N320" s="25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151</v>
      </c>
      <c r="AU320" s="17" t="s">
        <v>149</v>
      </c>
    </row>
    <row r="321" s="2" customFormat="1">
      <c r="A321" s="38"/>
      <c r="B321" s="39"/>
      <c r="C321" s="40"/>
      <c r="D321" s="248" t="s">
        <v>202</v>
      </c>
      <c r="E321" s="40"/>
      <c r="F321" s="274" t="s">
        <v>732</v>
      </c>
      <c r="G321" s="40"/>
      <c r="H321" s="40"/>
      <c r="I321" s="144"/>
      <c r="J321" s="40"/>
      <c r="K321" s="40"/>
      <c r="L321" s="44"/>
      <c r="M321" s="250"/>
      <c r="N321" s="251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202</v>
      </c>
      <c r="AU321" s="17" t="s">
        <v>149</v>
      </c>
    </row>
    <row r="322" s="2" customFormat="1" ht="21.75" customHeight="1">
      <c r="A322" s="38"/>
      <c r="B322" s="39"/>
      <c r="C322" s="275" t="s">
        <v>465</v>
      </c>
      <c r="D322" s="275" t="s">
        <v>319</v>
      </c>
      <c r="E322" s="276" t="s">
        <v>449</v>
      </c>
      <c r="F322" s="277" t="s">
        <v>450</v>
      </c>
      <c r="G322" s="278" t="s">
        <v>147</v>
      </c>
      <c r="H322" s="279">
        <v>23.52</v>
      </c>
      <c r="I322" s="280"/>
      <c r="J322" s="281">
        <f>ROUND(I322*H322,2)</f>
        <v>0</v>
      </c>
      <c r="K322" s="277" t="s">
        <v>1</v>
      </c>
      <c r="L322" s="282"/>
      <c r="M322" s="283" t="s">
        <v>1</v>
      </c>
      <c r="N322" s="284" t="s">
        <v>39</v>
      </c>
      <c r="O322" s="91"/>
      <c r="P322" s="244">
        <f>O322*H322</f>
        <v>0</v>
      </c>
      <c r="Q322" s="244">
        <v>0.00080000000000000004</v>
      </c>
      <c r="R322" s="244">
        <f>Q322*H322</f>
        <v>0.018815999999999999</v>
      </c>
      <c r="S322" s="244">
        <v>0</v>
      </c>
      <c r="T322" s="245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6" t="s">
        <v>306</v>
      </c>
      <c r="AT322" s="246" t="s">
        <v>319</v>
      </c>
      <c r="AU322" s="246" t="s">
        <v>149</v>
      </c>
      <c r="AY322" s="17" t="s">
        <v>142</v>
      </c>
      <c r="BE322" s="247">
        <f>IF(N322="základní",J322,0)</f>
        <v>0</v>
      </c>
      <c r="BF322" s="247">
        <f>IF(N322="snížená",J322,0)</f>
        <v>0</v>
      </c>
      <c r="BG322" s="247">
        <f>IF(N322="zákl. přenesená",J322,0)</f>
        <v>0</v>
      </c>
      <c r="BH322" s="247">
        <f>IF(N322="sníž. přenesená",J322,0)</f>
        <v>0</v>
      </c>
      <c r="BI322" s="247">
        <f>IF(N322="nulová",J322,0)</f>
        <v>0</v>
      </c>
      <c r="BJ322" s="17" t="s">
        <v>82</v>
      </c>
      <c r="BK322" s="247">
        <f>ROUND(I322*H322,2)</f>
        <v>0</v>
      </c>
      <c r="BL322" s="17" t="s">
        <v>224</v>
      </c>
      <c r="BM322" s="246" t="s">
        <v>733</v>
      </c>
    </row>
    <row r="323" s="2" customFormat="1">
      <c r="A323" s="38"/>
      <c r="B323" s="39"/>
      <c r="C323" s="40"/>
      <c r="D323" s="248" t="s">
        <v>151</v>
      </c>
      <c r="E323" s="40"/>
      <c r="F323" s="249" t="s">
        <v>450</v>
      </c>
      <c r="G323" s="40"/>
      <c r="H323" s="40"/>
      <c r="I323" s="144"/>
      <c r="J323" s="40"/>
      <c r="K323" s="40"/>
      <c r="L323" s="44"/>
      <c r="M323" s="250"/>
      <c r="N323" s="251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151</v>
      </c>
      <c r="AU323" s="17" t="s">
        <v>149</v>
      </c>
    </row>
    <row r="324" s="13" customFormat="1">
      <c r="A324" s="13"/>
      <c r="B324" s="252"/>
      <c r="C324" s="253"/>
      <c r="D324" s="248" t="s">
        <v>160</v>
      </c>
      <c r="E324" s="254" t="s">
        <v>1</v>
      </c>
      <c r="F324" s="255" t="s">
        <v>734</v>
      </c>
      <c r="G324" s="253"/>
      <c r="H324" s="256">
        <v>23.52</v>
      </c>
      <c r="I324" s="257"/>
      <c r="J324" s="253"/>
      <c r="K324" s="253"/>
      <c r="L324" s="258"/>
      <c r="M324" s="259"/>
      <c r="N324" s="260"/>
      <c r="O324" s="260"/>
      <c r="P324" s="260"/>
      <c r="Q324" s="260"/>
      <c r="R324" s="260"/>
      <c r="S324" s="260"/>
      <c r="T324" s="26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2" t="s">
        <v>160</v>
      </c>
      <c r="AU324" s="262" t="s">
        <v>149</v>
      </c>
      <c r="AV324" s="13" t="s">
        <v>84</v>
      </c>
      <c r="AW324" s="13" t="s">
        <v>31</v>
      </c>
      <c r="AX324" s="13" t="s">
        <v>82</v>
      </c>
      <c r="AY324" s="262" t="s">
        <v>142</v>
      </c>
    </row>
    <row r="325" s="2" customFormat="1" ht="21.75" customHeight="1">
      <c r="A325" s="38"/>
      <c r="B325" s="39"/>
      <c r="C325" s="235" t="s">
        <v>471</v>
      </c>
      <c r="D325" s="235" t="s">
        <v>144</v>
      </c>
      <c r="E325" s="236" t="s">
        <v>454</v>
      </c>
      <c r="F325" s="237" t="s">
        <v>455</v>
      </c>
      <c r="G325" s="238" t="s">
        <v>147</v>
      </c>
      <c r="H325" s="239">
        <v>22.399999999999999</v>
      </c>
      <c r="I325" s="240"/>
      <c r="J325" s="241">
        <f>ROUND(I325*H325,2)</f>
        <v>0</v>
      </c>
      <c r="K325" s="237" t="s">
        <v>148</v>
      </c>
      <c r="L325" s="44"/>
      <c r="M325" s="242" t="s">
        <v>1</v>
      </c>
      <c r="N325" s="243" t="s">
        <v>39</v>
      </c>
      <c r="O325" s="91"/>
      <c r="P325" s="244">
        <f>O325*H325</f>
        <v>0</v>
      </c>
      <c r="Q325" s="244">
        <v>0</v>
      </c>
      <c r="R325" s="244">
        <f>Q325*H325</f>
        <v>0</v>
      </c>
      <c r="S325" s="244">
        <v>0</v>
      </c>
      <c r="T325" s="24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6" t="s">
        <v>224</v>
      </c>
      <c r="AT325" s="246" t="s">
        <v>144</v>
      </c>
      <c r="AU325" s="246" t="s">
        <v>149</v>
      </c>
      <c r="AY325" s="17" t="s">
        <v>142</v>
      </c>
      <c r="BE325" s="247">
        <f>IF(N325="základní",J325,0)</f>
        <v>0</v>
      </c>
      <c r="BF325" s="247">
        <f>IF(N325="snížená",J325,0)</f>
        <v>0</v>
      </c>
      <c r="BG325" s="247">
        <f>IF(N325="zákl. přenesená",J325,0)</f>
        <v>0</v>
      </c>
      <c r="BH325" s="247">
        <f>IF(N325="sníž. přenesená",J325,0)</f>
        <v>0</v>
      </c>
      <c r="BI325" s="247">
        <f>IF(N325="nulová",J325,0)</f>
        <v>0</v>
      </c>
      <c r="BJ325" s="17" t="s">
        <v>82</v>
      </c>
      <c r="BK325" s="247">
        <f>ROUND(I325*H325,2)</f>
        <v>0</v>
      </c>
      <c r="BL325" s="17" t="s">
        <v>224</v>
      </c>
      <c r="BM325" s="246" t="s">
        <v>735</v>
      </c>
    </row>
    <row r="326" s="2" customFormat="1">
      <c r="A326" s="38"/>
      <c r="B326" s="39"/>
      <c r="C326" s="40"/>
      <c r="D326" s="248" t="s">
        <v>151</v>
      </c>
      <c r="E326" s="40"/>
      <c r="F326" s="249" t="s">
        <v>455</v>
      </c>
      <c r="G326" s="40"/>
      <c r="H326" s="40"/>
      <c r="I326" s="144"/>
      <c r="J326" s="40"/>
      <c r="K326" s="40"/>
      <c r="L326" s="44"/>
      <c r="M326" s="250"/>
      <c r="N326" s="251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151</v>
      </c>
      <c r="AU326" s="17" t="s">
        <v>149</v>
      </c>
    </row>
    <row r="327" s="2" customFormat="1">
      <c r="A327" s="38"/>
      <c r="B327" s="39"/>
      <c r="C327" s="40"/>
      <c r="D327" s="248" t="s">
        <v>202</v>
      </c>
      <c r="E327" s="40"/>
      <c r="F327" s="274" t="s">
        <v>736</v>
      </c>
      <c r="G327" s="40"/>
      <c r="H327" s="40"/>
      <c r="I327" s="144"/>
      <c r="J327" s="40"/>
      <c r="K327" s="40"/>
      <c r="L327" s="44"/>
      <c r="M327" s="250"/>
      <c r="N327" s="251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202</v>
      </c>
      <c r="AU327" s="17" t="s">
        <v>149</v>
      </c>
    </row>
    <row r="328" s="2" customFormat="1" ht="21.75" customHeight="1">
      <c r="A328" s="38"/>
      <c r="B328" s="39"/>
      <c r="C328" s="275" t="s">
        <v>468</v>
      </c>
      <c r="D328" s="275" t="s">
        <v>319</v>
      </c>
      <c r="E328" s="276" t="s">
        <v>459</v>
      </c>
      <c r="F328" s="277" t="s">
        <v>460</v>
      </c>
      <c r="G328" s="278" t="s">
        <v>147</v>
      </c>
      <c r="H328" s="279">
        <v>23.52</v>
      </c>
      <c r="I328" s="280"/>
      <c r="J328" s="281">
        <f>ROUND(I328*H328,2)</f>
        <v>0</v>
      </c>
      <c r="K328" s="277" t="s">
        <v>1</v>
      </c>
      <c r="L328" s="282"/>
      <c r="M328" s="283" t="s">
        <v>1</v>
      </c>
      <c r="N328" s="284" t="s">
        <v>39</v>
      </c>
      <c r="O328" s="91"/>
      <c r="P328" s="244">
        <f>O328*H328</f>
        <v>0</v>
      </c>
      <c r="Q328" s="244">
        <v>0.0011999999999999999</v>
      </c>
      <c r="R328" s="244">
        <f>Q328*H328</f>
        <v>0.028223999999999996</v>
      </c>
      <c r="S328" s="244">
        <v>0</v>
      </c>
      <c r="T328" s="245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6" t="s">
        <v>306</v>
      </c>
      <c r="AT328" s="246" t="s">
        <v>319</v>
      </c>
      <c r="AU328" s="246" t="s">
        <v>149</v>
      </c>
      <c r="AY328" s="17" t="s">
        <v>142</v>
      </c>
      <c r="BE328" s="247">
        <f>IF(N328="základní",J328,0)</f>
        <v>0</v>
      </c>
      <c r="BF328" s="247">
        <f>IF(N328="snížená",J328,0)</f>
        <v>0</v>
      </c>
      <c r="BG328" s="247">
        <f>IF(N328="zákl. přenesená",J328,0)</f>
        <v>0</v>
      </c>
      <c r="BH328" s="247">
        <f>IF(N328="sníž. přenesená",J328,0)</f>
        <v>0</v>
      </c>
      <c r="BI328" s="247">
        <f>IF(N328="nulová",J328,0)</f>
        <v>0</v>
      </c>
      <c r="BJ328" s="17" t="s">
        <v>82</v>
      </c>
      <c r="BK328" s="247">
        <f>ROUND(I328*H328,2)</f>
        <v>0</v>
      </c>
      <c r="BL328" s="17" t="s">
        <v>224</v>
      </c>
      <c r="BM328" s="246" t="s">
        <v>737</v>
      </c>
    </row>
    <row r="329" s="2" customFormat="1">
      <c r="A329" s="38"/>
      <c r="B329" s="39"/>
      <c r="C329" s="40"/>
      <c r="D329" s="248" t="s">
        <v>151</v>
      </c>
      <c r="E329" s="40"/>
      <c r="F329" s="249" t="s">
        <v>460</v>
      </c>
      <c r="G329" s="40"/>
      <c r="H329" s="40"/>
      <c r="I329" s="144"/>
      <c r="J329" s="40"/>
      <c r="K329" s="40"/>
      <c r="L329" s="44"/>
      <c r="M329" s="250"/>
      <c r="N329" s="251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151</v>
      </c>
      <c r="AU329" s="17" t="s">
        <v>149</v>
      </c>
    </row>
    <row r="330" s="13" customFormat="1">
      <c r="A330" s="13"/>
      <c r="B330" s="252"/>
      <c r="C330" s="253"/>
      <c r="D330" s="248" t="s">
        <v>160</v>
      </c>
      <c r="E330" s="254" t="s">
        <v>1</v>
      </c>
      <c r="F330" s="255" t="s">
        <v>734</v>
      </c>
      <c r="G330" s="253"/>
      <c r="H330" s="256">
        <v>23.52</v>
      </c>
      <c r="I330" s="257"/>
      <c r="J330" s="253"/>
      <c r="K330" s="253"/>
      <c r="L330" s="258"/>
      <c r="M330" s="259"/>
      <c r="N330" s="260"/>
      <c r="O330" s="260"/>
      <c r="P330" s="260"/>
      <c r="Q330" s="260"/>
      <c r="R330" s="260"/>
      <c r="S330" s="260"/>
      <c r="T330" s="26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2" t="s">
        <v>160</v>
      </c>
      <c r="AU330" s="262" t="s">
        <v>149</v>
      </c>
      <c r="AV330" s="13" t="s">
        <v>84</v>
      </c>
      <c r="AW330" s="13" t="s">
        <v>31</v>
      </c>
      <c r="AX330" s="13" t="s">
        <v>82</v>
      </c>
      <c r="AY330" s="262" t="s">
        <v>142</v>
      </c>
    </row>
    <row r="331" s="12" customFormat="1" ht="25.92" customHeight="1">
      <c r="A331" s="12"/>
      <c r="B331" s="219"/>
      <c r="C331" s="220"/>
      <c r="D331" s="221" t="s">
        <v>73</v>
      </c>
      <c r="E331" s="222" t="s">
        <v>463</v>
      </c>
      <c r="F331" s="222" t="s">
        <v>464</v>
      </c>
      <c r="G331" s="220"/>
      <c r="H331" s="220"/>
      <c r="I331" s="223"/>
      <c r="J331" s="224">
        <f>BK331</f>
        <v>0</v>
      </c>
      <c r="K331" s="220"/>
      <c r="L331" s="225"/>
      <c r="M331" s="226"/>
      <c r="N331" s="227"/>
      <c r="O331" s="227"/>
      <c r="P331" s="228">
        <f>SUM(P332:P336)</f>
        <v>0</v>
      </c>
      <c r="Q331" s="227"/>
      <c r="R331" s="228">
        <f>SUM(R332:R336)</f>
        <v>0</v>
      </c>
      <c r="S331" s="227"/>
      <c r="T331" s="229">
        <f>SUM(T332:T336)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30" t="s">
        <v>155</v>
      </c>
      <c r="AT331" s="231" t="s">
        <v>73</v>
      </c>
      <c r="AU331" s="231" t="s">
        <v>74</v>
      </c>
      <c r="AY331" s="230" t="s">
        <v>142</v>
      </c>
      <c r="BK331" s="232">
        <f>SUM(BK332:BK336)</f>
        <v>0</v>
      </c>
    </row>
    <row r="332" s="2" customFormat="1" ht="21.75" customHeight="1">
      <c r="A332" s="38"/>
      <c r="B332" s="39"/>
      <c r="C332" s="235" t="s">
        <v>738</v>
      </c>
      <c r="D332" s="235" t="s">
        <v>144</v>
      </c>
      <c r="E332" s="236" t="s">
        <v>739</v>
      </c>
      <c r="F332" s="237" t="s">
        <v>467</v>
      </c>
      <c r="G332" s="238" t="s">
        <v>188</v>
      </c>
      <c r="H332" s="239">
        <v>30</v>
      </c>
      <c r="I332" s="240"/>
      <c r="J332" s="241">
        <f>ROUND(I332*H332,2)</f>
        <v>0</v>
      </c>
      <c r="K332" s="237" t="s">
        <v>1</v>
      </c>
      <c r="L332" s="44"/>
      <c r="M332" s="242" t="s">
        <v>1</v>
      </c>
      <c r="N332" s="243" t="s">
        <v>39</v>
      </c>
      <c r="O332" s="91"/>
      <c r="P332" s="244">
        <f>O332*H332</f>
        <v>0</v>
      </c>
      <c r="Q332" s="244">
        <v>0</v>
      </c>
      <c r="R332" s="244">
        <f>Q332*H332</f>
        <v>0</v>
      </c>
      <c r="S332" s="244">
        <v>0</v>
      </c>
      <c r="T332" s="245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6" t="s">
        <v>468</v>
      </c>
      <c r="AT332" s="246" t="s">
        <v>144</v>
      </c>
      <c r="AU332" s="246" t="s">
        <v>82</v>
      </c>
      <c r="AY332" s="17" t="s">
        <v>142</v>
      </c>
      <c r="BE332" s="247">
        <f>IF(N332="základní",J332,0)</f>
        <v>0</v>
      </c>
      <c r="BF332" s="247">
        <f>IF(N332="snížená",J332,0)</f>
        <v>0</v>
      </c>
      <c r="BG332" s="247">
        <f>IF(N332="zákl. přenesená",J332,0)</f>
        <v>0</v>
      </c>
      <c r="BH332" s="247">
        <f>IF(N332="sníž. přenesená",J332,0)</f>
        <v>0</v>
      </c>
      <c r="BI332" s="247">
        <f>IF(N332="nulová",J332,0)</f>
        <v>0</v>
      </c>
      <c r="BJ332" s="17" t="s">
        <v>82</v>
      </c>
      <c r="BK332" s="247">
        <f>ROUND(I332*H332,2)</f>
        <v>0</v>
      </c>
      <c r="BL332" s="17" t="s">
        <v>468</v>
      </c>
      <c r="BM332" s="246" t="s">
        <v>740</v>
      </c>
    </row>
    <row r="333" s="2" customFormat="1">
      <c r="A333" s="38"/>
      <c r="B333" s="39"/>
      <c r="C333" s="40"/>
      <c r="D333" s="248" t="s">
        <v>151</v>
      </c>
      <c r="E333" s="40"/>
      <c r="F333" s="249" t="s">
        <v>467</v>
      </c>
      <c r="G333" s="40"/>
      <c r="H333" s="40"/>
      <c r="I333" s="144"/>
      <c r="J333" s="40"/>
      <c r="K333" s="40"/>
      <c r="L333" s="44"/>
      <c r="M333" s="250"/>
      <c r="N333" s="251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151</v>
      </c>
      <c r="AU333" s="17" t="s">
        <v>82</v>
      </c>
    </row>
    <row r="334" s="2" customFormat="1">
      <c r="A334" s="38"/>
      <c r="B334" s="39"/>
      <c r="C334" s="40"/>
      <c r="D334" s="248" t="s">
        <v>202</v>
      </c>
      <c r="E334" s="40"/>
      <c r="F334" s="274" t="s">
        <v>470</v>
      </c>
      <c r="G334" s="40"/>
      <c r="H334" s="40"/>
      <c r="I334" s="144"/>
      <c r="J334" s="40"/>
      <c r="K334" s="40"/>
      <c r="L334" s="44"/>
      <c r="M334" s="250"/>
      <c r="N334" s="251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202</v>
      </c>
      <c r="AU334" s="17" t="s">
        <v>82</v>
      </c>
    </row>
    <row r="335" s="2" customFormat="1" ht="21.75" customHeight="1">
      <c r="A335" s="38"/>
      <c r="B335" s="39"/>
      <c r="C335" s="235" t="s">
        <v>741</v>
      </c>
      <c r="D335" s="235" t="s">
        <v>144</v>
      </c>
      <c r="E335" s="236" t="s">
        <v>472</v>
      </c>
      <c r="F335" s="237" t="s">
        <v>742</v>
      </c>
      <c r="G335" s="238" t="s">
        <v>743</v>
      </c>
      <c r="H335" s="239">
        <v>1</v>
      </c>
      <c r="I335" s="240"/>
      <c r="J335" s="241">
        <f>ROUND(I335*H335,2)</f>
        <v>0</v>
      </c>
      <c r="K335" s="237" t="s">
        <v>1</v>
      </c>
      <c r="L335" s="44"/>
      <c r="M335" s="242" t="s">
        <v>1</v>
      </c>
      <c r="N335" s="243" t="s">
        <v>39</v>
      </c>
      <c r="O335" s="91"/>
      <c r="P335" s="244">
        <f>O335*H335</f>
        <v>0</v>
      </c>
      <c r="Q335" s="244">
        <v>0</v>
      </c>
      <c r="R335" s="244">
        <f>Q335*H335</f>
        <v>0</v>
      </c>
      <c r="S335" s="244">
        <v>0</v>
      </c>
      <c r="T335" s="245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6" t="s">
        <v>468</v>
      </c>
      <c r="AT335" s="246" t="s">
        <v>144</v>
      </c>
      <c r="AU335" s="246" t="s">
        <v>82</v>
      </c>
      <c r="AY335" s="17" t="s">
        <v>142</v>
      </c>
      <c r="BE335" s="247">
        <f>IF(N335="základní",J335,0)</f>
        <v>0</v>
      </c>
      <c r="BF335" s="247">
        <f>IF(N335="snížená",J335,0)</f>
        <v>0</v>
      </c>
      <c r="BG335" s="247">
        <f>IF(N335="zákl. přenesená",J335,0)</f>
        <v>0</v>
      </c>
      <c r="BH335" s="247">
        <f>IF(N335="sníž. přenesená",J335,0)</f>
        <v>0</v>
      </c>
      <c r="BI335" s="247">
        <f>IF(N335="nulová",J335,0)</f>
        <v>0</v>
      </c>
      <c r="BJ335" s="17" t="s">
        <v>82</v>
      </c>
      <c r="BK335" s="247">
        <f>ROUND(I335*H335,2)</f>
        <v>0</v>
      </c>
      <c r="BL335" s="17" t="s">
        <v>468</v>
      </c>
      <c r="BM335" s="246" t="s">
        <v>744</v>
      </c>
    </row>
    <row r="336" s="2" customFormat="1">
      <c r="A336" s="38"/>
      <c r="B336" s="39"/>
      <c r="C336" s="40"/>
      <c r="D336" s="248" t="s">
        <v>151</v>
      </c>
      <c r="E336" s="40"/>
      <c r="F336" s="249" t="s">
        <v>742</v>
      </c>
      <c r="G336" s="40"/>
      <c r="H336" s="40"/>
      <c r="I336" s="144"/>
      <c r="J336" s="40"/>
      <c r="K336" s="40"/>
      <c r="L336" s="44"/>
      <c r="M336" s="285"/>
      <c r="N336" s="286"/>
      <c r="O336" s="287"/>
      <c r="P336" s="287"/>
      <c r="Q336" s="287"/>
      <c r="R336" s="287"/>
      <c r="S336" s="287"/>
      <c r="T336" s="28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151</v>
      </c>
      <c r="AU336" s="17" t="s">
        <v>82</v>
      </c>
    </row>
    <row r="337" s="2" customFormat="1" ht="6.96" customHeight="1">
      <c r="A337" s="38"/>
      <c r="B337" s="66"/>
      <c r="C337" s="67"/>
      <c r="D337" s="67"/>
      <c r="E337" s="67"/>
      <c r="F337" s="67"/>
      <c r="G337" s="67"/>
      <c r="H337" s="67"/>
      <c r="I337" s="183"/>
      <c r="J337" s="67"/>
      <c r="K337" s="67"/>
      <c r="L337" s="44"/>
      <c r="M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</row>
  </sheetData>
  <sheetProtection sheet="1" autoFilter="0" formatColumns="0" formatRows="0" objects="1" scenarios="1" spinCount="100000" saltValue="GXwlLWkWFTiNbdOG38YLbiqUxROAAmL45jJc7uL+NOtDkagtu5Jjtv8gpCgTOxWypnigujKe6iKAHaTA4Y/2Ig==" hashValue="rmDO1zGAqcGtPNb3H9xwwevzBRzO810Yn6PgDhf5SYhbJxwUhHeKDPor0aRb9QxwTZ2qwUWpUeJh+m7rVWjTzA==" algorithmName="SHA-512" password="CC35"/>
  <autoFilter ref="C127:K33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745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22. 4. 2020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27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26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26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ROUND((SUM(BE121:BE182)),  2)</f>
        <v>0</v>
      </c>
      <c r="G33" s="38"/>
      <c r="H33" s="38"/>
      <c r="I33" s="162">
        <v>0.20999999999999999</v>
      </c>
      <c r="J33" s="161">
        <f>ROUND(((SUM(BE121:BE182))*I33),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ROUND((SUM(BF121:BF182)),  2)</f>
        <v>0</v>
      </c>
      <c r="G34" s="38"/>
      <c r="H34" s="38"/>
      <c r="I34" s="162">
        <v>0.14999999999999999</v>
      </c>
      <c r="J34" s="161">
        <f>ROUND(((SUM(BF121:BF182))*I34),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ROUND((SUM(BG121:BG182)),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ROUND((SUM(BH121:BH182)),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ROUND((SUM(BI121:BI182)),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mostních objektů na trati Dobříš - Vrané nad Vltavou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002_2 - Propustek km 22,110 - železniční svršek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Čísovice - Měchenice</v>
      </c>
      <c r="G89" s="40"/>
      <c r="H89" s="40"/>
      <c r="I89" s="147" t="s">
        <v>22</v>
      </c>
      <c r="J89" s="79" t="str">
        <f>IF(J12="","",J12)</f>
        <v>22. 4. 2020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115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477</v>
      </c>
      <c r="E99" s="203"/>
      <c r="F99" s="203"/>
      <c r="G99" s="203"/>
      <c r="H99" s="203"/>
      <c r="I99" s="204"/>
      <c r="J99" s="205">
        <f>J139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478</v>
      </c>
      <c r="E100" s="203"/>
      <c r="F100" s="203"/>
      <c r="G100" s="203"/>
      <c r="H100" s="203"/>
      <c r="I100" s="204"/>
      <c r="J100" s="205">
        <f>J168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122</v>
      </c>
      <c r="E101" s="203"/>
      <c r="F101" s="203"/>
      <c r="G101" s="203"/>
      <c r="H101" s="203"/>
      <c r="I101" s="204"/>
      <c r="J101" s="205">
        <f>J180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127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Oprava mostních objektů na trati Dobříš - Vrané nad Vltavou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002_2 - Propustek km 22,110 - železniční svršek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Čísovice - Měchenice</v>
      </c>
      <c r="G115" s="40"/>
      <c r="H115" s="40"/>
      <c r="I115" s="147" t="s">
        <v>22</v>
      </c>
      <c r="J115" s="79" t="str">
        <f>IF(J12="","",J12)</f>
        <v>22. 4. 2020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32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128</v>
      </c>
      <c r="D120" s="210" t="s">
        <v>59</v>
      </c>
      <c r="E120" s="210" t="s">
        <v>55</v>
      </c>
      <c r="F120" s="210" t="s">
        <v>56</v>
      </c>
      <c r="G120" s="210" t="s">
        <v>129</v>
      </c>
      <c r="H120" s="210" t="s">
        <v>130</v>
      </c>
      <c r="I120" s="211" t="s">
        <v>131</v>
      </c>
      <c r="J120" s="210" t="s">
        <v>111</v>
      </c>
      <c r="K120" s="212" t="s">
        <v>132</v>
      </c>
      <c r="L120" s="213"/>
      <c r="M120" s="100" t="s">
        <v>1</v>
      </c>
      <c r="N120" s="101" t="s">
        <v>38</v>
      </c>
      <c r="O120" s="101" t="s">
        <v>133</v>
      </c>
      <c r="P120" s="101" t="s">
        <v>134</v>
      </c>
      <c r="Q120" s="101" t="s">
        <v>135</v>
      </c>
      <c r="R120" s="101" t="s">
        <v>136</v>
      </c>
      <c r="S120" s="101" t="s">
        <v>137</v>
      </c>
      <c r="T120" s="102" t="s">
        <v>138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139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</f>
        <v>0</v>
      </c>
      <c r="Q121" s="104"/>
      <c r="R121" s="216">
        <f>R122</f>
        <v>142.42334</v>
      </c>
      <c r="S121" s="104"/>
      <c r="T121" s="217">
        <f>T122</f>
        <v>108.1782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113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73</v>
      </c>
      <c r="E122" s="222" t="s">
        <v>140</v>
      </c>
      <c r="F122" s="222" t="s">
        <v>141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P123+P139+P168+P180</f>
        <v>0</v>
      </c>
      <c r="Q122" s="227"/>
      <c r="R122" s="228">
        <f>R123+R139+R168+R180</f>
        <v>142.42334</v>
      </c>
      <c r="S122" s="227"/>
      <c r="T122" s="229">
        <f>T123+T139+T168+T180</f>
        <v>108.1782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82</v>
      </c>
      <c r="AT122" s="231" t="s">
        <v>73</v>
      </c>
      <c r="AU122" s="231" t="s">
        <v>74</v>
      </c>
      <c r="AY122" s="230" t="s">
        <v>142</v>
      </c>
      <c r="BK122" s="232">
        <f>BK123+BK139+BK168+BK180</f>
        <v>0</v>
      </c>
    </row>
    <row r="123" s="12" customFormat="1" ht="22.8" customHeight="1">
      <c r="A123" s="12"/>
      <c r="B123" s="219"/>
      <c r="C123" s="220"/>
      <c r="D123" s="221" t="s">
        <v>73</v>
      </c>
      <c r="E123" s="233" t="s">
        <v>82</v>
      </c>
      <c r="F123" s="233" t="s">
        <v>143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SUM(P124:P138)</f>
        <v>0</v>
      </c>
      <c r="Q123" s="227"/>
      <c r="R123" s="228">
        <f>SUM(R124:R138)</f>
        <v>0</v>
      </c>
      <c r="S123" s="227"/>
      <c r="T123" s="229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82</v>
      </c>
      <c r="AT123" s="231" t="s">
        <v>73</v>
      </c>
      <c r="AU123" s="231" t="s">
        <v>82</v>
      </c>
      <c r="AY123" s="230" t="s">
        <v>142</v>
      </c>
      <c r="BK123" s="232">
        <f>SUM(BK124:BK138)</f>
        <v>0</v>
      </c>
    </row>
    <row r="124" s="2" customFormat="1" ht="21.75" customHeight="1">
      <c r="A124" s="38"/>
      <c r="B124" s="39"/>
      <c r="C124" s="235" t="s">
        <v>82</v>
      </c>
      <c r="D124" s="235" t="s">
        <v>144</v>
      </c>
      <c r="E124" s="236" t="s">
        <v>166</v>
      </c>
      <c r="F124" s="237" t="s">
        <v>167</v>
      </c>
      <c r="G124" s="238" t="s">
        <v>158</v>
      </c>
      <c r="H124" s="239">
        <v>53.100000000000001</v>
      </c>
      <c r="I124" s="240"/>
      <c r="J124" s="241">
        <f>ROUND(I124*H124,2)</f>
        <v>0</v>
      </c>
      <c r="K124" s="237" t="s">
        <v>148</v>
      </c>
      <c r="L124" s="44"/>
      <c r="M124" s="242" t="s">
        <v>1</v>
      </c>
      <c r="N124" s="243" t="s">
        <v>39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149</v>
      </c>
      <c r="AT124" s="246" t="s">
        <v>144</v>
      </c>
      <c r="AU124" s="246" t="s">
        <v>84</v>
      </c>
      <c r="AY124" s="17" t="s">
        <v>142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82</v>
      </c>
      <c r="BK124" s="247">
        <f>ROUND(I124*H124,2)</f>
        <v>0</v>
      </c>
      <c r="BL124" s="17" t="s">
        <v>149</v>
      </c>
      <c r="BM124" s="246" t="s">
        <v>746</v>
      </c>
    </row>
    <row r="125" s="2" customFormat="1">
      <c r="A125" s="38"/>
      <c r="B125" s="39"/>
      <c r="C125" s="40"/>
      <c r="D125" s="248" t="s">
        <v>151</v>
      </c>
      <c r="E125" s="40"/>
      <c r="F125" s="249" t="s">
        <v>167</v>
      </c>
      <c r="G125" s="40"/>
      <c r="H125" s="40"/>
      <c r="I125" s="144"/>
      <c r="J125" s="40"/>
      <c r="K125" s="40"/>
      <c r="L125" s="44"/>
      <c r="M125" s="250"/>
      <c r="N125" s="25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151</v>
      </c>
      <c r="AU125" s="17" t="s">
        <v>84</v>
      </c>
    </row>
    <row r="126" s="2" customFormat="1" ht="33" customHeight="1">
      <c r="A126" s="38"/>
      <c r="B126" s="39"/>
      <c r="C126" s="235" t="s">
        <v>84</v>
      </c>
      <c r="D126" s="235" t="s">
        <v>144</v>
      </c>
      <c r="E126" s="236" t="s">
        <v>170</v>
      </c>
      <c r="F126" s="237" t="s">
        <v>171</v>
      </c>
      <c r="G126" s="238" t="s">
        <v>158</v>
      </c>
      <c r="H126" s="239">
        <v>1062</v>
      </c>
      <c r="I126" s="240"/>
      <c r="J126" s="241">
        <f>ROUND(I126*H126,2)</f>
        <v>0</v>
      </c>
      <c r="K126" s="237" t="s">
        <v>148</v>
      </c>
      <c r="L126" s="44"/>
      <c r="M126" s="242" t="s">
        <v>1</v>
      </c>
      <c r="N126" s="243" t="s">
        <v>39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149</v>
      </c>
      <c r="AT126" s="246" t="s">
        <v>144</v>
      </c>
      <c r="AU126" s="246" t="s">
        <v>84</v>
      </c>
      <c r="AY126" s="17" t="s">
        <v>142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82</v>
      </c>
      <c r="BK126" s="247">
        <f>ROUND(I126*H126,2)</f>
        <v>0</v>
      </c>
      <c r="BL126" s="17" t="s">
        <v>149</v>
      </c>
      <c r="BM126" s="246" t="s">
        <v>747</v>
      </c>
    </row>
    <row r="127" s="2" customFormat="1">
      <c r="A127" s="38"/>
      <c r="B127" s="39"/>
      <c r="C127" s="40"/>
      <c r="D127" s="248" t="s">
        <v>151</v>
      </c>
      <c r="E127" s="40"/>
      <c r="F127" s="249" t="s">
        <v>171</v>
      </c>
      <c r="G127" s="40"/>
      <c r="H127" s="40"/>
      <c r="I127" s="14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151</v>
      </c>
      <c r="AU127" s="17" t="s">
        <v>84</v>
      </c>
    </row>
    <row r="128" s="2" customFormat="1">
      <c r="A128" s="38"/>
      <c r="B128" s="39"/>
      <c r="C128" s="40"/>
      <c r="D128" s="248" t="s">
        <v>202</v>
      </c>
      <c r="E128" s="40"/>
      <c r="F128" s="274" t="s">
        <v>481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202</v>
      </c>
      <c r="AU128" s="17" t="s">
        <v>84</v>
      </c>
    </row>
    <row r="129" s="13" customFormat="1">
      <c r="A129" s="13"/>
      <c r="B129" s="252"/>
      <c r="C129" s="253"/>
      <c r="D129" s="248" t="s">
        <v>160</v>
      </c>
      <c r="E129" s="254" t="s">
        <v>1</v>
      </c>
      <c r="F129" s="255" t="s">
        <v>748</v>
      </c>
      <c r="G129" s="253"/>
      <c r="H129" s="256">
        <v>1062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160</v>
      </c>
      <c r="AU129" s="262" t="s">
        <v>84</v>
      </c>
      <c r="AV129" s="13" t="s">
        <v>84</v>
      </c>
      <c r="AW129" s="13" t="s">
        <v>31</v>
      </c>
      <c r="AX129" s="13" t="s">
        <v>82</v>
      </c>
      <c r="AY129" s="262" t="s">
        <v>142</v>
      </c>
    </row>
    <row r="130" s="2" customFormat="1" ht="21.75" customHeight="1">
      <c r="A130" s="38"/>
      <c r="B130" s="39"/>
      <c r="C130" s="235" t="s">
        <v>155</v>
      </c>
      <c r="D130" s="235" t="s">
        <v>144</v>
      </c>
      <c r="E130" s="236" t="s">
        <v>483</v>
      </c>
      <c r="F130" s="237" t="s">
        <v>484</v>
      </c>
      <c r="G130" s="238" t="s">
        <v>158</v>
      </c>
      <c r="H130" s="239">
        <v>53.100000000000001</v>
      </c>
      <c r="I130" s="240"/>
      <c r="J130" s="241">
        <f>ROUND(I130*H130,2)</f>
        <v>0</v>
      </c>
      <c r="K130" s="237" t="s">
        <v>148</v>
      </c>
      <c r="L130" s="44"/>
      <c r="M130" s="242" t="s">
        <v>1</v>
      </c>
      <c r="N130" s="243" t="s">
        <v>39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149</v>
      </c>
      <c r="AT130" s="246" t="s">
        <v>144</v>
      </c>
      <c r="AU130" s="246" t="s">
        <v>84</v>
      </c>
      <c r="AY130" s="17" t="s">
        <v>142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82</v>
      </c>
      <c r="BK130" s="247">
        <f>ROUND(I130*H130,2)</f>
        <v>0</v>
      </c>
      <c r="BL130" s="17" t="s">
        <v>149</v>
      </c>
      <c r="BM130" s="246" t="s">
        <v>749</v>
      </c>
    </row>
    <row r="131" s="2" customFormat="1">
      <c r="A131" s="38"/>
      <c r="B131" s="39"/>
      <c r="C131" s="40"/>
      <c r="D131" s="248" t="s">
        <v>151</v>
      </c>
      <c r="E131" s="40"/>
      <c r="F131" s="249" t="s">
        <v>484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151</v>
      </c>
      <c r="AU131" s="17" t="s">
        <v>84</v>
      </c>
    </row>
    <row r="132" s="13" customFormat="1">
      <c r="A132" s="13"/>
      <c r="B132" s="252"/>
      <c r="C132" s="253"/>
      <c r="D132" s="248" t="s">
        <v>160</v>
      </c>
      <c r="E132" s="254" t="s">
        <v>1</v>
      </c>
      <c r="F132" s="255" t="s">
        <v>750</v>
      </c>
      <c r="G132" s="253"/>
      <c r="H132" s="256">
        <v>53.100000000000001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2" t="s">
        <v>160</v>
      </c>
      <c r="AU132" s="262" t="s">
        <v>84</v>
      </c>
      <c r="AV132" s="13" t="s">
        <v>84</v>
      </c>
      <c r="AW132" s="13" t="s">
        <v>31</v>
      </c>
      <c r="AX132" s="13" t="s">
        <v>82</v>
      </c>
      <c r="AY132" s="262" t="s">
        <v>142</v>
      </c>
    </row>
    <row r="133" s="2" customFormat="1" ht="21.75" customHeight="1">
      <c r="A133" s="38"/>
      <c r="B133" s="39"/>
      <c r="C133" s="235" t="s">
        <v>149</v>
      </c>
      <c r="D133" s="235" t="s">
        <v>144</v>
      </c>
      <c r="E133" s="236" t="s">
        <v>486</v>
      </c>
      <c r="F133" s="237" t="s">
        <v>487</v>
      </c>
      <c r="G133" s="238" t="s">
        <v>177</v>
      </c>
      <c r="H133" s="239">
        <v>95.579999999999998</v>
      </c>
      <c r="I133" s="240"/>
      <c r="J133" s="241">
        <f>ROUND(I133*H133,2)</f>
        <v>0</v>
      </c>
      <c r="K133" s="237" t="s">
        <v>1</v>
      </c>
      <c r="L133" s="44"/>
      <c r="M133" s="242" t="s">
        <v>1</v>
      </c>
      <c r="N133" s="243" t="s">
        <v>39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149</v>
      </c>
      <c r="AT133" s="246" t="s">
        <v>144</v>
      </c>
      <c r="AU133" s="246" t="s">
        <v>84</v>
      </c>
      <c r="AY133" s="17" t="s">
        <v>142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82</v>
      </c>
      <c r="BK133" s="247">
        <f>ROUND(I133*H133,2)</f>
        <v>0</v>
      </c>
      <c r="BL133" s="17" t="s">
        <v>149</v>
      </c>
      <c r="BM133" s="246" t="s">
        <v>751</v>
      </c>
    </row>
    <row r="134" s="2" customFormat="1">
      <c r="A134" s="38"/>
      <c r="B134" s="39"/>
      <c r="C134" s="40"/>
      <c r="D134" s="248" t="s">
        <v>151</v>
      </c>
      <c r="E134" s="40"/>
      <c r="F134" s="249" t="s">
        <v>487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151</v>
      </c>
      <c r="AU134" s="17" t="s">
        <v>84</v>
      </c>
    </row>
    <row r="135" s="2" customFormat="1">
      <c r="A135" s="38"/>
      <c r="B135" s="39"/>
      <c r="C135" s="40"/>
      <c r="D135" s="248" t="s">
        <v>202</v>
      </c>
      <c r="E135" s="40"/>
      <c r="F135" s="274" t="s">
        <v>489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202</v>
      </c>
      <c r="AU135" s="17" t="s">
        <v>84</v>
      </c>
    </row>
    <row r="136" s="13" customFormat="1">
      <c r="A136" s="13"/>
      <c r="B136" s="252"/>
      <c r="C136" s="253"/>
      <c r="D136" s="248" t="s">
        <v>160</v>
      </c>
      <c r="E136" s="254" t="s">
        <v>1</v>
      </c>
      <c r="F136" s="255" t="s">
        <v>752</v>
      </c>
      <c r="G136" s="253"/>
      <c r="H136" s="256">
        <v>95.579999999999998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2" t="s">
        <v>160</v>
      </c>
      <c r="AU136" s="262" t="s">
        <v>84</v>
      </c>
      <c r="AV136" s="13" t="s">
        <v>84</v>
      </c>
      <c r="AW136" s="13" t="s">
        <v>31</v>
      </c>
      <c r="AX136" s="13" t="s">
        <v>82</v>
      </c>
      <c r="AY136" s="262" t="s">
        <v>142</v>
      </c>
    </row>
    <row r="137" s="2" customFormat="1" ht="16.5" customHeight="1">
      <c r="A137" s="38"/>
      <c r="B137" s="39"/>
      <c r="C137" s="235" t="s">
        <v>169</v>
      </c>
      <c r="D137" s="235" t="s">
        <v>144</v>
      </c>
      <c r="E137" s="236" t="s">
        <v>181</v>
      </c>
      <c r="F137" s="237" t="s">
        <v>182</v>
      </c>
      <c r="G137" s="238" t="s">
        <v>158</v>
      </c>
      <c r="H137" s="239">
        <v>53.100000000000001</v>
      </c>
      <c r="I137" s="240"/>
      <c r="J137" s="241">
        <f>ROUND(I137*H137,2)</f>
        <v>0</v>
      </c>
      <c r="K137" s="237" t="s">
        <v>148</v>
      </c>
      <c r="L137" s="44"/>
      <c r="M137" s="242" t="s">
        <v>1</v>
      </c>
      <c r="N137" s="243" t="s">
        <v>39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149</v>
      </c>
      <c r="AT137" s="246" t="s">
        <v>144</v>
      </c>
      <c r="AU137" s="246" t="s">
        <v>84</v>
      </c>
      <c r="AY137" s="17" t="s">
        <v>142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82</v>
      </c>
      <c r="BK137" s="247">
        <f>ROUND(I137*H137,2)</f>
        <v>0</v>
      </c>
      <c r="BL137" s="17" t="s">
        <v>149</v>
      </c>
      <c r="BM137" s="246" t="s">
        <v>753</v>
      </c>
    </row>
    <row r="138" s="2" customFormat="1">
      <c r="A138" s="38"/>
      <c r="B138" s="39"/>
      <c r="C138" s="40"/>
      <c r="D138" s="248" t="s">
        <v>151</v>
      </c>
      <c r="E138" s="40"/>
      <c r="F138" s="249" t="s">
        <v>182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151</v>
      </c>
      <c r="AU138" s="17" t="s">
        <v>84</v>
      </c>
    </row>
    <row r="139" s="12" customFormat="1" ht="22.8" customHeight="1">
      <c r="A139" s="12"/>
      <c r="B139" s="219"/>
      <c r="C139" s="220"/>
      <c r="D139" s="221" t="s">
        <v>73</v>
      </c>
      <c r="E139" s="233" t="s">
        <v>169</v>
      </c>
      <c r="F139" s="233" t="s">
        <v>492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SUM(P140:P167)</f>
        <v>0</v>
      </c>
      <c r="Q139" s="227"/>
      <c r="R139" s="228">
        <f>SUM(R140:R167)</f>
        <v>116.180015</v>
      </c>
      <c r="S139" s="227"/>
      <c r="T139" s="229">
        <f>SUM(T140:T167)</f>
        <v>106.8768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82</v>
      </c>
      <c r="AT139" s="231" t="s">
        <v>73</v>
      </c>
      <c r="AU139" s="231" t="s">
        <v>82</v>
      </c>
      <c r="AY139" s="230" t="s">
        <v>142</v>
      </c>
      <c r="BK139" s="232">
        <f>SUM(BK140:BK167)</f>
        <v>0</v>
      </c>
    </row>
    <row r="140" s="2" customFormat="1" ht="16.5" customHeight="1">
      <c r="A140" s="38"/>
      <c r="B140" s="39"/>
      <c r="C140" s="235" t="s">
        <v>174</v>
      </c>
      <c r="D140" s="235" t="s">
        <v>144</v>
      </c>
      <c r="E140" s="236" t="s">
        <v>493</v>
      </c>
      <c r="F140" s="237" t="s">
        <v>494</v>
      </c>
      <c r="G140" s="238" t="s">
        <v>158</v>
      </c>
      <c r="H140" s="239">
        <v>56.700000000000003</v>
      </c>
      <c r="I140" s="240"/>
      <c r="J140" s="241">
        <f>ROUND(I140*H140,2)</f>
        <v>0</v>
      </c>
      <c r="K140" s="237" t="s">
        <v>148</v>
      </c>
      <c r="L140" s="44"/>
      <c r="M140" s="242" t="s">
        <v>1</v>
      </c>
      <c r="N140" s="243" t="s">
        <v>39</v>
      </c>
      <c r="O140" s="91"/>
      <c r="P140" s="244">
        <f>O140*H140</f>
        <v>0</v>
      </c>
      <c r="Q140" s="244">
        <v>2.03485</v>
      </c>
      <c r="R140" s="244">
        <f>Q140*H140</f>
        <v>115.375995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149</v>
      </c>
      <c r="AT140" s="246" t="s">
        <v>144</v>
      </c>
      <c r="AU140" s="246" t="s">
        <v>84</v>
      </c>
      <c r="AY140" s="17" t="s">
        <v>142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82</v>
      </c>
      <c r="BK140" s="247">
        <f>ROUND(I140*H140,2)</f>
        <v>0</v>
      </c>
      <c r="BL140" s="17" t="s">
        <v>149</v>
      </c>
      <c r="BM140" s="246" t="s">
        <v>754</v>
      </c>
    </row>
    <row r="141" s="2" customFormat="1">
      <c r="A141" s="38"/>
      <c r="B141" s="39"/>
      <c r="C141" s="40"/>
      <c r="D141" s="248" t="s">
        <v>151</v>
      </c>
      <c r="E141" s="40"/>
      <c r="F141" s="249" t="s">
        <v>494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151</v>
      </c>
      <c r="AU141" s="17" t="s">
        <v>84</v>
      </c>
    </row>
    <row r="142" s="2" customFormat="1" ht="21.75" customHeight="1">
      <c r="A142" s="38"/>
      <c r="B142" s="39"/>
      <c r="C142" s="235" t="s">
        <v>180</v>
      </c>
      <c r="D142" s="235" t="s">
        <v>144</v>
      </c>
      <c r="E142" s="236" t="s">
        <v>496</v>
      </c>
      <c r="F142" s="237" t="s">
        <v>497</v>
      </c>
      <c r="G142" s="238" t="s">
        <v>177</v>
      </c>
      <c r="H142" s="239">
        <v>0</v>
      </c>
      <c r="I142" s="240"/>
      <c r="J142" s="241">
        <f>ROUND(I142*H142,2)</f>
        <v>0</v>
      </c>
      <c r="K142" s="237" t="s">
        <v>1</v>
      </c>
      <c r="L142" s="44"/>
      <c r="M142" s="242" t="s">
        <v>1</v>
      </c>
      <c r="N142" s="243" t="s">
        <v>39</v>
      </c>
      <c r="O142" s="91"/>
      <c r="P142" s="244">
        <f>O142*H142</f>
        <v>0</v>
      </c>
      <c r="Q142" s="244">
        <v>2.0150100000000002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149</v>
      </c>
      <c r="AT142" s="246" t="s">
        <v>144</v>
      </c>
      <c r="AU142" s="246" t="s">
        <v>84</v>
      </c>
      <c r="AY142" s="17" t="s">
        <v>142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82</v>
      </c>
      <c r="BK142" s="247">
        <f>ROUND(I142*H142,2)</f>
        <v>0</v>
      </c>
      <c r="BL142" s="17" t="s">
        <v>149</v>
      </c>
      <c r="BM142" s="246" t="s">
        <v>755</v>
      </c>
    </row>
    <row r="143" s="2" customFormat="1">
      <c r="A143" s="38"/>
      <c r="B143" s="39"/>
      <c r="C143" s="40"/>
      <c r="D143" s="248" t="s">
        <v>151</v>
      </c>
      <c r="E143" s="40"/>
      <c r="F143" s="249" t="s">
        <v>497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151</v>
      </c>
      <c r="AU143" s="17" t="s">
        <v>84</v>
      </c>
    </row>
    <row r="144" s="2" customFormat="1">
      <c r="A144" s="38"/>
      <c r="B144" s="39"/>
      <c r="C144" s="40"/>
      <c r="D144" s="248" t="s">
        <v>202</v>
      </c>
      <c r="E144" s="40"/>
      <c r="F144" s="274" t="s">
        <v>756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202</v>
      </c>
      <c r="AU144" s="17" t="s">
        <v>84</v>
      </c>
    </row>
    <row r="145" s="2" customFormat="1" ht="16.5" customHeight="1">
      <c r="A145" s="38"/>
      <c r="B145" s="39"/>
      <c r="C145" s="235" t="s">
        <v>185</v>
      </c>
      <c r="D145" s="235" t="s">
        <v>144</v>
      </c>
      <c r="E145" s="236" t="s">
        <v>501</v>
      </c>
      <c r="F145" s="237" t="s">
        <v>502</v>
      </c>
      <c r="G145" s="238" t="s">
        <v>503</v>
      </c>
      <c r="H145" s="239">
        <v>0</v>
      </c>
      <c r="I145" s="240"/>
      <c r="J145" s="241">
        <f>ROUND(I145*H145,2)</f>
        <v>0</v>
      </c>
      <c r="K145" s="237" t="s">
        <v>1</v>
      </c>
      <c r="L145" s="44"/>
      <c r="M145" s="242" t="s">
        <v>1</v>
      </c>
      <c r="N145" s="243" t="s">
        <v>39</v>
      </c>
      <c r="O145" s="91"/>
      <c r="P145" s="244">
        <f>O145*H145</f>
        <v>0</v>
      </c>
      <c r="Q145" s="244">
        <v>2.0150100000000002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149</v>
      </c>
      <c r="AT145" s="246" t="s">
        <v>144</v>
      </c>
      <c r="AU145" s="246" t="s">
        <v>84</v>
      </c>
      <c r="AY145" s="17" t="s">
        <v>142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82</v>
      </c>
      <c r="BK145" s="247">
        <f>ROUND(I145*H145,2)</f>
        <v>0</v>
      </c>
      <c r="BL145" s="17" t="s">
        <v>149</v>
      </c>
      <c r="BM145" s="246" t="s">
        <v>757</v>
      </c>
    </row>
    <row r="146" s="2" customFormat="1">
      <c r="A146" s="38"/>
      <c r="B146" s="39"/>
      <c r="C146" s="40"/>
      <c r="D146" s="248" t="s">
        <v>151</v>
      </c>
      <c r="E146" s="40"/>
      <c r="F146" s="249" t="s">
        <v>502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151</v>
      </c>
      <c r="AU146" s="17" t="s">
        <v>84</v>
      </c>
    </row>
    <row r="147" s="2" customFormat="1">
      <c r="A147" s="38"/>
      <c r="B147" s="39"/>
      <c r="C147" s="40"/>
      <c r="D147" s="248" t="s">
        <v>202</v>
      </c>
      <c r="E147" s="40"/>
      <c r="F147" s="274" t="s">
        <v>756</v>
      </c>
      <c r="G147" s="40"/>
      <c r="H147" s="40"/>
      <c r="I147" s="144"/>
      <c r="J147" s="40"/>
      <c r="K147" s="40"/>
      <c r="L147" s="44"/>
      <c r="M147" s="250"/>
      <c r="N147" s="25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202</v>
      </c>
      <c r="AU147" s="17" t="s">
        <v>84</v>
      </c>
    </row>
    <row r="148" s="2" customFormat="1" ht="21.75" customHeight="1">
      <c r="A148" s="38"/>
      <c r="B148" s="39"/>
      <c r="C148" s="235" t="s">
        <v>190</v>
      </c>
      <c r="D148" s="235" t="s">
        <v>144</v>
      </c>
      <c r="E148" s="236" t="s">
        <v>505</v>
      </c>
      <c r="F148" s="237" t="s">
        <v>506</v>
      </c>
      <c r="G148" s="238" t="s">
        <v>158</v>
      </c>
      <c r="H148" s="239">
        <v>53.100000000000001</v>
      </c>
      <c r="I148" s="240"/>
      <c r="J148" s="241">
        <f>ROUND(I148*H148,2)</f>
        <v>0</v>
      </c>
      <c r="K148" s="237" t="s">
        <v>148</v>
      </c>
      <c r="L148" s="44"/>
      <c r="M148" s="242" t="s">
        <v>1</v>
      </c>
      <c r="N148" s="243" t="s">
        <v>39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1.8080000000000001</v>
      </c>
      <c r="T148" s="245">
        <f>S148*H148</f>
        <v>96.004800000000003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149</v>
      </c>
      <c r="AT148" s="246" t="s">
        <v>144</v>
      </c>
      <c r="AU148" s="246" t="s">
        <v>84</v>
      </c>
      <c r="AY148" s="17" t="s">
        <v>142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82</v>
      </c>
      <c r="BK148" s="247">
        <f>ROUND(I148*H148,2)</f>
        <v>0</v>
      </c>
      <c r="BL148" s="17" t="s">
        <v>149</v>
      </c>
      <c r="BM148" s="246" t="s">
        <v>758</v>
      </c>
    </row>
    <row r="149" s="2" customFormat="1">
      <c r="A149" s="38"/>
      <c r="B149" s="39"/>
      <c r="C149" s="40"/>
      <c r="D149" s="248" t="s">
        <v>151</v>
      </c>
      <c r="E149" s="40"/>
      <c r="F149" s="249" t="s">
        <v>506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151</v>
      </c>
      <c r="AU149" s="17" t="s">
        <v>84</v>
      </c>
    </row>
    <row r="150" s="2" customFormat="1" ht="21.75" customHeight="1">
      <c r="A150" s="38"/>
      <c r="B150" s="39"/>
      <c r="C150" s="235" t="s">
        <v>194</v>
      </c>
      <c r="D150" s="235" t="s">
        <v>144</v>
      </c>
      <c r="E150" s="236" t="s">
        <v>508</v>
      </c>
      <c r="F150" s="237" t="s">
        <v>509</v>
      </c>
      <c r="G150" s="238" t="s">
        <v>158</v>
      </c>
      <c r="H150" s="239">
        <v>53.100000000000001</v>
      </c>
      <c r="I150" s="240"/>
      <c r="J150" s="241">
        <f>ROUND(I150*H150,2)</f>
        <v>0</v>
      </c>
      <c r="K150" s="237" t="s">
        <v>148</v>
      </c>
      <c r="L150" s="44"/>
      <c r="M150" s="242" t="s">
        <v>1</v>
      </c>
      <c r="N150" s="243" t="s">
        <v>39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149</v>
      </c>
      <c r="AT150" s="246" t="s">
        <v>144</v>
      </c>
      <c r="AU150" s="246" t="s">
        <v>84</v>
      </c>
      <c r="AY150" s="17" t="s">
        <v>142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82</v>
      </c>
      <c r="BK150" s="247">
        <f>ROUND(I150*H150,2)</f>
        <v>0</v>
      </c>
      <c r="BL150" s="17" t="s">
        <v>149</v>
      </c>
      <c r="BM150" s="246" t="s">
        <v>759</v>
      </c>
    </row>
    <row r="151" s="2" customFormat="1">
      <c r="A151" s="38"/>
      <c r="B151" s="39"/>
      <c r="C151" s="40"/>
      <c r="D151" s="248" t="s">
        <v>151</v>
      </c>
      <c r="E151" s="40"/>
      <c r="F151" s="249" t="s">
        <v>509</v>
      </c>
      <c r="G151" s="40"/>
      <c r="H151" s="40"/>
      <c r="I151" s="144"/>
      <c r="J151" s="40"/>
      <c r="K151" s="40"/>
      <c r="L151" s="44"/>
      <c r="M151" s="250"/>
      <c r="N151" s="25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151</v>
      </c>
      <c r="AU151" s="17" t="s">
        <v>84</v>
      </c>
    </row>
    <row r="152" s="2" customFormat="1" ht="16.5" customHeight="1">
      <c r="A152" s="38"/>
      <c r="B152" s="39"/>
      <c r="C152" s="235" t="s">
        <v>198</v>
      </c>
      <c r="D152" s="235" t="s">
        <v>144</v>
      </c>
      <c r="E152" s="236" t="s">
        <v>511</v>
      </c>
      <c r="F152" s="237" t="s">
        <v>512</v>
      </c>
      <c r="G152" s="238" t="s">
        <v>188</v>
      </c>
      <c r="H152" s="239">
        <v>18</v>
      </c>
      <c r="I152" s="240"/>
      <c r="J152" s="241">
        <f>ROUND(I152*H152,2)</f>
        <v>0</v>
      </c>
      <c r="K152" s="237" t="s">
        <v>1</v>
      </c>
      <c r="L152" s="44"/>
      <c r="M152" s="242" t="s">
        <v>1</v>
      </c>
      <c r="N152" s="243" t="s">
        <v>39</v>
      </c>
      <c r="O152" s="91"/>
      <c r="P152" s="244">
        <f>O152*H152</f>
        <v>0</v>
      </c>
      <c r="Q152" s="244">
        <v>0.041570000000000003</v>
      </c>
      <c r="R152" s="244">
        <f>Q152*H152</f>
        <v>0.74826000000000004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149</v>
      </c>
      <c r="AT152" s="246" t="s">
        <v>144</v>
      </c>
      <c r="AU152" s="246" t="s">
        <v>84</v>
      </c>
      <c r="AY152" s="17" t="s">
        <v>142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82</v>
      </c>
      <c r="BK152" s="247">
        <f>ROUND(I152*H152,2)</f>
        <v>0</v>
      </c>
      <c r="BL152" s="17" t="s">
        <v>149</v>
      </c>
      <c r="BM152" s="246" t="s">
        <v>760</v>
      </c>
    </row>
    <row r="153" s="2" customFormat="1">
      <c r="A153" s="38"/>
      <c r="B153" s="39"/>
      <c r="C153" s="40"/>
      <c r="D153" s="248" t="s">
        <v>151</v>
      </c>
      <c r="E153" s="40"/>
      <c r="F153" s="249" t="s">
        <v>512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151</v>
      </c>
      <c r="AU153" s="17" t="s">
        <v>84</v>
      </c>
    </row>
    <row r="154" s="2" customFormat="1">
      <c r="A154" s="38"/>
      <c r="B154" s="39"/>
      <c r="C154" s="40"/>
      <c r="D154" s="248" t="s">
        <v>202</v>
      </c>
      <c r="E154" s="40"/>
      <c r="F154" s="274" t="s">
        <v>514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202</v>
      </c>
      <c r="AU154" s="17" t="s">
        <v>84</v>
      </c>
    </row>
    <row r="155" s="2" customFormat="1" ht="16.5" customHeight="1">
      <c r="A155" s="38"/>
      <c r="B155" s="39"/>
      <c r="C155" s="235" t="s">
        <v>205</v>
      </c>
      <c r="D155" s="235" t="s">
        <v>144</v>
      </c>
      <c r="E155" s="236" t="s">
        <v>515</v>
      </c>
      <c r="F155" s="237" t="s">
        <v>516</v>
      </c>
      <c r="G155" s="238" t="s">
        <v>188</v>
      </c>
      <c r="H155" s="239">
        <v>18</v>
      </c>
      <c r="I155" s="240"/>
      <c r="J155" s="241">
        <f>ROUND(I155*H155,2)</f>
        <v>0</v>
      </c>
      <c r="K155" s="237" t="s">
        <v>148</v>
      </c>
      <c r="L155" s="44"/>
      <c r="M155" s="242" t="s">
        <v>1</v>
      </c>
      <c r="N155" s="243" t="s">
        <v>39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0.60399999999999998</v>
      </c>
      <c r="T155" s="245">
        <f>S155*H155</f>
        <v>10.872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149</v>
      </c>
      <c r="AT155" s="246" t="s">
        <v>144</v>
      </c>
      <c r="AU155" s="246" t="s">
        <v>84</v>
      </c>
      <c r="AY155" s="17" t="s">
        <v>142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82</v>
      </c>
      <c r="BK155" s="247">
        <f>ROUND(I155*H155,2)</f>
        <v>0</v>
      </c>
      <c r="BL155" s="17" t="s">
        <v>149</v>
      </c>
      <c r="BM155" s="246" t="s">
        <v>761</v>
      </c>
    </row>
    <row r="156" s="2" customFormat="1">
      <c r="A156" s="38"/>
      <c r="B156" s="39"/>
      <c r="C156" s="40"/>
      <c r="D156" s="248" t="s">
        <v>151</v>
      </c>
      <c r="E156" s="40"/>
      <c r="F156" s="249" t="s">
        <v>516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151</v>
      </c>
      <c r="AU156" s="17" t="s">
        <v>84</v>
      </c>
    </row>
    <row r="157" s="2" customFormat="1" ht="21.75" customHeight="1">
      <c r="A157" s="38"/>
      <c r="B157" s="39"/>
      <c r="C157" s="235" t="s">
        <v>210</v>
      </c>
      <c r="D157" s="235" t="s">
        <v>144</v>
      </c>
      <c r="E157" s="236" t="s">
        <v>518</v>
      </c>
      <c r="F157" s="237" t="s">
        <v>519</v>
      </c>
      <c r="G157" s="238" t="s">
        <v>520</v>
      </c>
      <c r="H157" s="239">
        <v>0</v>
      </c>
      <c r="I157" s="240"/>
      <c r="J157" s="241">
        <f>ROUND(I157*H157,2)</f>
        <v>0</v>
      </c>
      <c r="K157" s="237" t="s">
        <v>1</v>
      </c>
      <c r="L157" s="44"/>
      <c r="M157" s="242" t="s">
        <v>1</v>
      </c>
      <c r="N157" s="243" t="s">
        <v>39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149</v>
      </c>
      <c r="AT157" s="246" t="s">
        <v>144</v>
      </c>
      <c r="AU157" s="246" t="s">
        <v>84</v>
      </c>
      <c r="AY157" s="17" t="s">
        <v>142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82</v>
      </c>
      <c r="BK157" s="247">
        <f>ROUND(I157*H157,2)</f>
        <v>0</v>
      </c>
      <c r="BL157" s="17" t="s">
        <v>149</v>
      </c>
      <c r="BM157" s="246" t="s">
        <v>762</v>
      </c>
    </row>
    <row r="158" s="2" customFormat="1">
      <c r="A158" s="38"/>
      <c r="B158" s="39"/>
      <c r="C158" s="40"/>
      <c r="D158" s="248" t="s">
        <v>151</v>
      </c>
      <c r="E158" s="40"/>
      <c r="F158" s="249" t="s">
        <v>519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151</v>
      </c>
      <c r="AU158" s="17" t="s">
        <v>84</v>
      </c>
    </row>
    <row r="159" s="2" customFormat="1">
      <c r="A159" s="38"/>
      <c r="B159" s="39"/>
      <c r="C159" s="40"/>
      <c r="D159" s="248" t="s">
        <v>202</v>
      </c>
      <c r="E159" s="40"/>
      <c r="F159" s="274" t="s">
        <v>756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202</v>
      </c>
      <c r="AU159" s="17" t="s">
        <v>84</v>
      </c>
    </row>
    <row r="160" s="2" customFormat="1" ht="21.75" customHeight="1">
      <c r="A160" s="38"/>
      <c r="B160" s="39"/>
      <c r="C160" s="235" t="s">
        <v>214</v>
      </c>
      <c r="D160" s="235" t="s">
        <v>144</v>
      </c>
      <c r="E160" s="236" t="s">
        <v>523</v>
      </c>
      <c r="F160" s="237" t="s">
        <v>524</v>
      </c>
      <c r="G160" s="238" t="s">
        <v>234</v>
      </c>
      <c r="H160" s="239">
        <v>4</v>
      </c>
      <c r="I160" s="240"/>
      <c r="J160" s="241">
        <f>ROUND(I160*H160,2)</f>
        <v>0</v>
      </c>
      <c r="K160" s="237" t="s">
        <v>148</v>
      </c>
      <c r="L160" s="44"/>
      <c r="M160" s="242" t="s">
        <v>1</v>
      </c>
      <c r="N160" s="243" t="s">
        <v>39</v>
      </c>
      <c r="O160" s="91"/>
      <c r="P160" s="244">
        <f>O160*H160</f>
        <v>0</v>
      </c>
      <c r="Q160" s="244">
        <v>0.013939999999999999</v>
      </c>
      <c r="R160" s="244">
        <f>Q160*H160</f>
        <v>0.055759999999999997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149</v>
      </c>
      <c r="AT160" s="246" t="s">
        <v>144</v>
      </c>
      <c r="AU160" s="246" t="s">
        <v>84</v>
      </c>
      <c r="AY160" s="17" t="s">
        <v>142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82</v>
      </c>
      <c r="BK160" s="247">
        <f>ROUND(I160*H160,2)</f>
        <v>0</v>
      </c>
      <c r="BL160" s="17" t="s">
        <v>149</v>
      </c>
      <c r="BM160" s="246" t="s">
        <v>763</v>
      </c>
    </row>
    <row r="161" s="2" customFormat="1">
      <c r="A161" s="38"/>
      <c r="B161" s="39"/>
      <c r="C161" s="40"/>
      <c r="D161" s="248" t="s">
        <v>151</v>
      </c>
      <c r="E161" s="40"/>
      <c r="F161" s="249" t="s">
        <v>524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151</v>
      </c>
      <c r="AU161" s="17" t="s">
        <v>84</v>
      </c>
    </row>
    <row r="162" s="2" customFormat="1" ht="21.75" customHeight="1">
      <c r="A162" s="38"/>
      <c r="B162" s="39"/>
      <c r="C162" s="235" t="s">
        <v>8</v>
      </c>
      <c r="D162" s="235" t="s">
        <v>144</v>
      </c>
      <c r="E162" s="236" t="s">
        <v>526</v>
      </c>
      <c r="F162" s="237" t="s">
        <v>527</v>
      </c>
      <c r="G162" s="238" t="s">
        <v>528</v>
      </c>
      <c r="H162" s="239">
        <v>2</v>
      </c>
      <c r="I162" s="240"/>
      <c r="J162" s="241">
        <f>ROUND(I162*H162,2)</f>
        <v>0</v>
      </c>
      <c r="K162" s="237" t="s">
        <v>1</v>
      </c>
      <c r="L162" s="44"/>
      <c r="M162" s="242" t="s">
        <v>1</v>
      </c>
      <c r="N162" s="243" t="s">
        <v>39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149</v>
      </c>
      <c r="AT162" s="246" t="s">
        <v>144</v>
      </c>
      <c r="AU162" s="246" t="s">
        <v>84</v>
      </c>
      <c r="AY162" s="17" t="s">
        <v>142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82</v>
      </c>
      <c r="BK162" s="247">
        <f>ROUND(I162*H162,2)</f>
        <v>0</v>
      </c>
      <c r="BL162" s="17" t="s">
        <v>149</v>
      </c>
      <c r="BM162" s="246" t="s">
        <v>764</v>
      </c>
    </row>
    <row r="163" s="2" customFormat="1">
      <c r="A163" s="38"/>
      <c r="B163" s="39"/>
      <c r="C163" s="40"/>
      <c r="D163" s="248" t="s">
        <v>151</v>
      </c>
      <c r="E163" s="40"/>
      <c r="F163" s="249" t="s">
        <v>527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151</v>
      </c>
      <c r="AU163" s="17" t="s">
        <v>84</v>
      </c>
    </row>
    <row r="164" s="2" customFormat="1" ht="33" customHeight="1">
      <c r="A164" s="38"/>
      <c r="B164" s="39"/>
      <c r="C164" s="235" t="s">
        <v>224</v>
      </c>
      <c r="D164" s="235" t="s">
        <v>144</v>
      </c>
      <c r="E164" s="236" t="s">
        <v>530</v>
      </c>
      <c r="F164" s="237" t="s">
        <v>531</v>
      </c>
      <c r="G164" s="238" t="s">
        <v>188</v>
      </c>
      <c r="H164" s="239">
        <v>150</v>
      </c>
      <c r="I164" s="240"/>
      <c r="J164" s="241">
        <f>ROUND(I164*H164,2)</f>
        <v>0</v>
      </c>
      <c r="K164" s="237" t="s">
        <v>1</v>
      </c>
      <c r="L164" s="44"/>
      <c r="M164" s="242" t="s">
        <v>1</v>
      </c>
      <c r="N164" s="243" t="s">
        <v>39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149</v>
      </c>
      <c r="AT164" s="246" t="s">
        <v>144</v>
      </c>
      <c r="AU164" s="246" t="s">
        <v>84</v>
      </c>
      <c r="AY164" s="17" t="s">
        <v>142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82</v>
      </c>
      <c r="BK164" s="247">
        <f>ROUND(I164*H164,2)</f>
        <v>0</v>
      </c>
      <c r="BL164" s="17" t="s">
        <v>149</v>
      </c>
      <c r="BM164" s="246" t="s">
        <v>765</v>
      </c>
    </row>
    <row r="165" s="2" customFormat="1">
      <c r="A165" s="38"/>
      <c r="B165" s="39"/>
      <c r="C165" s="40"/>
      <c r="D165" s="248" t="s">
        <v>151</v>
      </c>
      <c r="E165" s="40"/>
      <c r="F165" s="249" t="s">
        <v>531</v>
      </c>
      <c r="G165" s="40"/>
      <c r="H165" s="40"/>
      <c r="I165" s="144"/>
      <c r="J165" s="40"/>
      <c r="K165" s="40"/>
      <c r="L165" s="44"/>
      <c r="M165" s="250"/>
      <c r="N165" s="25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151</v>
      </c>
      <c r="AU165" s="17" t="s">
        <v>84</v>
      </c>
    </row>
    <row r="166" s="2" customFormat="1" ht="16.5" customHeight="1">
      <c r="A166" s="38"/>
      <c r="B166" s="39"/>
      <c r="C166" s="235" t="s">
        <v>231</v>
      </c>
      <c r="D166" s="235" t="s">
        <v>144</v>
      </c>
      <c r="E166" s="236" t="s">
        <v>533</v>
      </c>
      <c r="F166" s="237" t="s">
        <v>534</v>
      </c>
      <c r="G166" s="238" t="s">
        <v>234</v>
      </c>
      <c r="H166" s="239">
        <v>4</v>
      </c>
      <c r="I166" s="240"/>
      <c r="J166" s="241">
        <f>ROUND(I166*H166,2)</f>
        <v>0</v>
      </c>
      <c r="K166" s="237" t="s">
        <v>148</v>
      </c>
      <c r="L166" s="44"/>
      <c r="M166" s="242" t="s">
        <v>1</v>
      </c>
      <c r="N166" s="243" t="s">
        <v>39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149</v>
      </c>
      <c r="AT166" s="246" t="s">
        <v>144</v>
      </c>
      <c r="AU166" s="246" t="s">
        <v>84</v>
      </c>
      <c r="AY166" s="17" t="s">
        <v>142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82</v>
      </c>
      <c r="BK166" s="247">
        <f>ROUND(I166*H166,2)</f>
        <v>0</v>
      </c>
      <c r="BL166" s="17" t="s">
        <v>149</v>
      </c>
      <c r="BM166" s="246" t="s">
        <v>766</v>
      </c>
    </row>
    <row r="167" s="2" customFormat="1">
      <c r="A167" s="38"/>
      <c r="B167" s="39"/>
      <c r="C167" s="40"/>
      <c r="D167" s="248" t="s">
        <v>151</v>
      </c>
      <c r="E167" s="40"/>
      <c r="F167" s="249" t="s">
        <v>534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151</v>
      </c>
      <c r="AU167" s="17" t="s">
        <v>84</v>
      </c>
    </row>
    <row r="168" s="12" customFormat="1" ht="22.8" customHeight="1">
      <c r="A168" s="12"/>
      <c r="B168" s="219"/>
      <c r="C168" s="220"/>
      <c r="D168" s="221" t="s">
        <v>73</v>
      </c>
      <c r="E168" s="233" t="s">
        <v>190</v>
      </c>
      <c r="F168" s="233" t="s">
        <v>536</v>
      </c>
      <c r="G168" s="220"/>
      <c r="H168" s="220"/>
      <c r="I168" s="223"/>
      <c r="J168" s="234">
        <f>BK168</f>
        <v>0</v>
      </c>
      <c r="K168" s="220"/>
      <c r="L168" s="225"/>
      <c r="M168" s="226"/>
      <c r="N168" s="227"/>
      <c r="O168" s="227"/>
      <c r="P168" s="228">
        <f>SUM(P169:P179)</f>
        <v>0</v>
      </c>
      <c r="Q168" s="227"/>
      <c r="R168" s="228">
        <f>SUM(R169:R179)</f>
        <v>26.243324999999999</v>
      </c>
      <c r="S168" s="227"/>
      <c r="T168" s="229">
        <f>SUM(T169:T179)</f>
        <v>1.3014000000000001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0" t="s">
        <v>82</v>
      </c>
      <c r="AT168" s="231" t="s">
        <v>73</v>
      </c>
      <c r="AU168" s="231" t="s">
        <v>82</v>
      </c>
      <c r="AY168" s="230" t="s">
        <v>142</v>
      </c>
      <c r="BK168" s="232">
        <f>SUM(BK169:BK179)</f>
        <v>0</v>
      </c>
    </row>
    <row r="169" s="2" customFormat="1" ht="16.5" customHeight="1">
      <c r="A169" s="38"/>
      <c r="B169" s="39"/>
      <c r="C169" s="235" t="s">
        <v>237</v>
      </c>
      <c r="D169" s="235" t="s">
        <v>144</v>
      </c>
      <c r="E169" s="236" t="s">
        <v>767</v>
      </c>
      <c r="F169" s="237" t="s">
        <v>768</v>
      </c>
      <c r="G169" s="238" t="s">
        <v>188</v>
      </c>
      <c r="H169" s="239">
        <v>2.7000000000000002</v>
      </c>
      <c r="I169" s="240"/>
      <c r="J169" s="241">
        <f>ROUND(I169*H169,2)</f>
        <v>0</v>
      </c>
      <c r="K169" s="237" t="s">
        <v>148</v>
      </c>
      <c r="L169" s="44"/>
      <c r="M169" s="242" t="s">
        <v>1</v>
      </c>
      <c r="N169" s="243" t="s">
        <v>39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0.48199999999999998</v>
      </c>
      <c r="T169" s="245">
        <f>S169*H169</f>
        <v>1.3014000000000001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149</v>
      </c>
      <c r="AT169" s="246" t="s">
        <v>144</v>
      </c>
      <c r="AU169" s="246" t="s">
        <v>84</v>
      </c>
      <c r="AY169" s="17" t="s">
        <v>142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82</v>
      </c>
      <c r="BK169" s="247">
        <f>ROUND(I169*H169,2)</f>
        <v>0</v>
      </c>
      <c r="BL169" s="17" t="s">
        <v>149</v>
      </c>
      <c r="BM169" s="246" t="s">
        <v>769</v>
      </c>
    </row>
    <row r="170" s="2" customFormat="1">
      <c r="A170" s="38"/>
      <c r="B170" s="39"/>
      <c r="C170" s="40"/>
      <c r="D170" s="248" t="s">
        <v>151</v>
      </c>
      <c r="E170" s="40"/>
      <c r="F170" s="249" t="s">
        <v>770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151</v>
      </c>
      <c r="AU170" s="17" t="s">
        <v>84</v>
      </c>
    </row>
    <row r="171" s="2" customFormat="1">
      <c r="A171" s="38"/>
      <c r="B171" s="39"/>
      <c r="C171" s="40"/>
      <c r="D171" s="248" t="s">
        <v>202</v>
      </c>
      <c r="E171" s="40"/>
      <c r="F171" s="274" t="s">
        <v>771</v>
      </c>
      <c r="G171" s="40"/>
      <c r="H171" s="40"/>
      <c r="I171" s="144"/>
      <c r="J171" s="40"/>
      <c r="K171" s="40"/>
      <c r="L171" s="44"/>
      <c r="M171" s="250"/>
      <c r="N171" s="25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202</v>
      </c>
      <c r="AU171" s="17" t="s">
        <v>84</v>
      </c>
    </row>
    <row r="172" s="2" customFormat="1" ht="16.5" customHeight="1">
      <c r="A172" s="38"/>
      <c r="B172" s="39"/>
      <c r="C172" s="235" t="s">
        <v>241</v>
      </c>
      <c r="D172" s="235" t="s">
        <v>144</v>
      </c>
      <c r="E172" s="236" t="s">
        <v>772</v>
      </c>
      <c r="F172" s="237" t="s">
        <v>773</v>
      </c>
      <c r="G172" s="238" t="s">
        <v>188</v>
      </c>
      <c r="H172" s="239">
        <v>2.7000000000000002</v>
      </c>
      <c r="I172" s="240"/>
      <c r="J172" s="241">
        <f>ROUND(I172*H172,2)</f>
        <v>0</v>
      </c>
      <c r="K172" s="237" t="s">
        <v>1</v>
      </c>
      <c r="L172" s="44"/>
      <c r="M172" s="242" t="s">
        <v>1</v>
      </c>
      <c r="N172" s="243" t="s">
        <v>39</v>
      </c>
      <c r="O172" s="91"/>
      <c r="P172" s="244">
        <f>O172*H172</f>
        <v>0</v>
      </c>
      <c r="Q172" s="244">
        <v>9.7197499999999994</v>
      </c>
      <c r="R172" s="244">
        <f>Q172*H172</f>
        <v>26.243324999999999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149</v>
      </c>
      <c r="AT172" s="246" t="s">
        <v>144</v>
      </c>
      <c r="AU172" s="246" t="s">
        <v>84</v>
      </c>
      <c r="AY172" s="17" t="s">
        <v>142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82</v>
      </c>
      <c r="BK172" s="247">
        <f>ROUND(I172*H172,2)</f>
        <v>0</v>
      </c>
      <c r="BL172" s="17" t="s">
        <v>149</v>
      </c>
      <c r="BM172" s="246" t="s">
        <v>774</v>
      </c>
    </row>
    <row r="173" s="2" customFormat="1">
      <c r="A173" s="38"/>
      <c r="B173" s="39"/>
      <c r="C173" s="40"/>
      <c r="D173" s="248" t="s">
        <v>151</v>
      </c>
      <c r="E173" s="40"/>
      <c r="F173" s="249" t="s">
        <v>775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151</v>
      </c>
      <c r="AU173" s="17" t="s">
        <v>84</v>
      </c>
    </row>
    <row r="174" s="2" customFormat="1" ht="16.5" customHeight="1">
      <c r="A174" s="38"/>
      <c r="B174" s="39"/>
      <c r="C174" s="235" t="s">
        <v>245</v>
      </c>
      <c r="D174" s="235" t="s">
        <v>144</v>
      </c>
      <c r="E174" s="236" t="s">
        <v>537</v>
      </c>
      <c r="F174" s="237" t="s">
        <v>538</v>
      </c>
      <c r="G174" s="238" t="s">
        <v>147</v>
      </c>
      <c r="H174" s="239">
        <v>14.4</v>
      </c>
      <c r="I174" s="240"/>
      <c r="J174" s="241">
        <f>ROUND(I174*H174,2)</f>
        <v>0</v>
      </c>
      <c r="K174" s="237" t="s">
        <v>148</v>
      </c>
      <c r="L174" s="44"/>
      <c r="M174" s="242" t="s">
        <v>1</v>
      </c>
      <c r="N174" s="243" t="s">
        <v>39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149</v>
      </c>
      <c r="AT174" s="246" t="s">
        <v>144</v>
      </c>
      <c r="AU174" s="246" t="s">
        <v>84</v>
      </c>
      <c r="AY174" s="17" t="s">
        <v>142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82</v>
      </c>
      <c r="BK174" s="247">
        <f>ROUND(I174*H174,2)</f>
        <v>0</v>
      </c>
      <c r="BL174" s="17" t="s">
        <v>149</v>
      </c>
      <c r="BM174" s="246" t="s">
        <v>776</v>
      </c>
    </row>
    <row r="175" s="2" customFormat="1">
      <c r="A175" s="38"/>
      <c r="B175" s="39"/>
      <c r="C175" s="40"/>
      <c r="D175" s="248" t="s">
        <v>151</v>
      </c>
      <c r="E175" s="40"/>
      <c r="F175" s="249" t="s">
        <v>538</v>
      </c>
      <c r="G175" s="40"/>
      <c r="H175" s="40"/>
      <c r="I175" s="144"/>
      <c r="J175" s="40"/>
      <c r="K175" s="40"/>
      <c r="L175" s="44"/>
      <c r="M175" s="250"/>
      <c r="N175" s="25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151</v>
      </c>
      <c r="AU175" s="17" t="s">
        <v>84</v>
      </c>
    </row>
    <row r="176" s="13" customFormat="1">
      <c r="A176" s="13"/>
      <c r="B176" s="252"/>
      <c r="C176" s="253"/>
      <c r="D176" s="248" t="s">
        <v>160</v>
      </c>
      <c r="E176" s="254" t="s">
        <v>1</v>
      </c>
      <c r="F176" s="255" t="s">
        <v>777</v>
      </c>
      <c r="G176" s="253"/>
      <c r="H176" s="256">
        <v>14.4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160</v>
      </c>
      <c r="AU176" s="262" t="s">
        <v>84</v>
      </c>
      <c r="AV176" s="13" t="s">
        <v>84</v>
      </c>
      <c r="AW176" s="13" t="s">
        <v>31</v>
      </c>
      <c r="AX176" s="13" t="s">
        <v>82</v>
      </c>
      <c r="AY176" s="262" t="s">
        <v>142</v>
      </c>
    </row>
    <row r="177" s="2" customFormat="1" ht="16.5" customHeight="1">
      <c r="A177" s="38"/>
      <c r="B177" s="39"/>
      <c r="C177" s="235" t="s">
        <v>7</v>
      </c>
      <c r="D177" s="235" t="s">
        <v>144</v>
      </c>
      <c r="E177" s="236" t="s">
        <v>541</v>
      </c>
      <c r="F177" s="237" t="s">
        <v>542</v>
      </c>
      <c r="G177" s="238" t="s">
        <v>543</v>
      </c>
      <c r="H177" s="239">
        <v>0</v>
      </c>
      <c r="I177" s="240"/>
      <c r="J177" s="241">
        <f>ROUND(I177*H177,2)</f>
        <v>0</v>
      </c>
      <c r="K177" s="237" t="s">
        <v>148</v>
      </c>
      <c r="L177" s="44"/>
      <c r="M177" s="242" t="s">
        <v>1</v>
      </c>
      <c r="N177" s="243" t="s">
        <v>39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149</v>
      </c>
      <c r="AT177" s="246" t="s">
        <v>144</v>
      </c>
      <c r="AU177" s="246" t="s">
        <v>84</v>
      </c>
      <c r="AY177" s="17" t="s">
        <v>142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82</v>
      </c>
      <c r="BK177" s="247">
        <f>ROUND(I177*H177,2)</f>
        <v>0</v>
      </c>
      <c r="BL177" s="17" t="s">
        <v>149</v>
      </c>
      <c r="BM177" s="246" t="s">
        <v>778</v>
      </c>
    </row>
    <row r="178" s="2" customFormat="1">
      <c r="A178" s="38"/>
      <c r="B178" s="39"/>
      <c r="C178" s="40"/>
      <c r="D178" s="248" t="s">
        <v>151</v>
      </c>
      <c r="E178" s="40"/>
      <c r="F178" s="249" t="s">
        <v>542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151</v>
      </c>
      <c r="AU178" s="17" t="s">
        <v>84</v>
      </c>
    </row>
    <row r="179" s="2" customFormat="1">
      <c r="A179" s="38"/>
      <c r="B179" s="39"/>
      <c r="C179" s="40"/>
      <c r="D179" s="248" t="s">
        <v>202</v>
      </c>
      <c r="E179" s="40"/>
      <c r="F179" s="274" t="s">
        <v>756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202</v>
      </c>
      <c r="AU179" s="17" t="s">
        <v>84</v>
      </c>
    </row>
    <row r="180" s="12" customFormat="1" ht="22.8" customHeight="1">
      <c r="A180" s="12"/>
      <c r="B180" s="219"/>
      <c r="C180" s="220"/>
      <c r="D180" s="221" t="s">
        <v>73</v>
      </c>
      <c r="E180" s="233" t="s">
        <v>418</v>
      </c>
      <c r="F180" s="233" t="s">
        <v>419</v>
      </c>
      <c r="G180" s="220"/>
      <c r="H180" s="220"/>
      <c r="I180" s="223"/>
      <c r="J180" s="234">
        <f>BK180</f>
        <v>0</v>
      </c>
      <c r="K180" s="220"/>
      <c r="L180" s="225"/>
      <c r="M180" s="226"/>
      <c r="N180" s="227"/>
      <c r="O180" s="227"/>
      <c r="P180" s="228">
        <f>SUM(P181:P182)</f>
        <v>0</v>
      </c>
      <c r="Q180" s="227"/>
      <c r="R180" s="228">
        <f>SUM(R181:R182)</f>
        <v>0</v>
      </c>
      <c r="S180" s="227"/>
      <c r="T180" s="229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0" t="s">
        <v>82</v>
      </c>
      <c r="AT180" s="231" t="s">
        <v>73</v>
      </c>
      <c r="AU180" s="231" t="s">
        <v>82</v>
      </c>
      <c r="AY180" s="230" t="s">
        <v>142</v>
      </c>
      <c r="BK180" s="232">
        <f>SUM(BK181:BK182)</f>
        <v>0</v>
      </c>
    </row>
    <row r="181" s="2" customFormat="1" ht="21.75" customHeight="1">
      <c r="A181" s="38"/>
      <c r="B181" s="39"/>
      <c r="C181" s="235" t="s">
        <v>252</v>
      </c>
      <c r="D181" s="235" t="s">
        <v>144</v>
      </c>
      <c r="E181" s="236" t="s">
        <v>545</v>
      </c>
      <c r="F181" s="237" t="s">
        <v>546</v>
      </c>
      <c r="G181" s="238" t="s">
        <v>177</v>
      </c>
      <c r="H181" s="239">
        <v>116.18000000000001</v>
      </c>
      <c r="I181" s="240"/>
      <c r="J181" s="241">
        <f>ROUND(I181*H181,2)</f>
        <v>0</v>
      </c>
      <c r="K181" s="237" t="s">
        <v>148</v>
      </c>
      <c r="L181" s="44"/>
      <c r="M181" s="242" t="s">
        <v>1</v>
      </c>
      <c r="N181" s="243" t="s">
        <v>39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149</v>
      </c>
      <c r="AT181" s="246" t="s">
        <v>144</v>
      </c>
      <c r="AU181" s="246" t="s">
        <v>84</v>
      </c>
      <c r="AY181" s="17" t="s">
        <v>142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82</v>
      </c>
      <c r="BK181" s="247">
        <f>ROUND(I181*H181,2)</f>
        <v>0</v>
      </c>
      <c r="BL181" s="17" t="s">
        <v>149</v>
      </c>
      <c r="BM181" s="246" t="s">
        <v>779</v>
      </c>
    </row>
    <row r="182" s="2" customFormat="1">
      <c r="A182" s="38"/>
      <c r="B182" s="39"/>
      <c r="C182" s="40"/>
      <c r="D182" s="248" t="s">
        <v>151</v>
      </c>
      <c r="E182" s="40"/>
      <c r="F182" s="249" t="s">
        <v>546</v>
      </c>
      <c r="G182" s="40"/>
      <c r="H182" s="40"/>
      <c r="I182" s="144"/>
      <c r="J182" s="40"/>
      <c r="K182" s="40"/>
      <c r="L182" s="44"/>
      <c r="M182" s="285"/>
      <c r="N182" s="286"/>
      <c r="O182" s="287"/>
      <c r="P182" s="287"/>
      <c r="Q182" s="287"/>
      <c r="R182" s="287"/>
      <c r="S182" s="287"/>
      <c r="T182" s="28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151</v>
      </c>
      <c r="AU182" s="17" t="s">
        <v>84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183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07ncCkO5KBQ56CbqqoM4jbeEP0YcUyHhLjE5HmA+eaed1nLj7qFBUDbRfHIsccWjKQ9utl7jImGt7dQe4dWJMA==" hashValue="8W92LDRMhEjYgkNmdGxfi+QikOpCOm7MNLZkjz1Fw1us8fOTstMxLNr/gDPLakVZNh2lmQCAlJB5hEClRCbivw==" algorithmName="SHA-512" password="CC35"/>
  <autoFilter ref="C120:K18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780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22. 4. 2020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27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26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26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ROUND((SUM(BE122:BE151)),  2)</f>
        <v>0</v>
      </c>
      <c r="G33" s="38"/>
      <c r="H33" s="38"/>
      <c r="I33" s="162">
        <v>0.20999999999999999</v>
      </c>
      <c r="J33" s="161">
        <f>ROUND(((SUM(BE122:BE151))*I33),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ROUND((SUM(BF122:BF151)),  2)</f>
        <v>0</v>
      </c>
      <c r="G34" s="38"/>
      <c r="H34" s="38"/>
      <c r="I34" s="162">
        <v>0.14999999999999999</v>
      </c>
      <c r="J34" s="161">
        <f>ROUND(((SUM(BF122:BF151))*I34),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ROUND((SUM(BG122:BG151)),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ROUND((SUM(BH122:BH151)),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ROUND((SUM(BI122:BI151)),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mostních objektů na trati Dobříš - Vrané nad Vltavou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002_3 - Propustek km 22,110 - VRN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Čísovice - Měchenice</v>
      </c>
      <c r="G89" s="40"/>
      <c r="H89" s="40"/>
      <c r="I89" s="147" t="s">
        <v>22</v>
      </c>
      <c r="J89" s="79" t="str">
        <f>IF(J12="","",J12)</f>
        <v>22. 4. 2020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549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550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551</v>
      </c>
      <c r="E99" s="203"/>
      <c r="F99" s="203"/>
      <c r="G99" s="203"/>
      <c r="H99" s="203"/>
      <c r="I99" s="204"/>
      <c r="J99" s="205">
        <f>J130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552</v>
      </c>
      <c r="E100" s="203"/>
      <c r="F100" s="203"/>
      <c r="G100" s="203"/>
      <c r="H100" s="203"/>
      <c r="I100" s="204"/>
      <c r="J100" s="205">
        <f>J140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553</v>
      </c>
      <c r="E101" s="203"/>
      <c r="F101" s="203"/>
      <c r="G101" s="203"/>
      <c r="H101" s="203"/>
      <c r="I101" s="204"/>
      <c r="J101" s="205">
        <f>J146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554</v>
      </c>
      <c r="E102" s="203"/>
      <c r="F102" s="203"/>
      <c r="G102" s="203"/>
      <c r="H102" s="203"/>
      <c r="I102" s="204"/>
      <c r="J102" s="205">
        <f>J149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127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Oprava mostních objektů na trati Dobříš - Vrané nad Vltavou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107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002_3 - Propustek km 22,110 - VRN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Čísovice - Měchenice</v>
      </c>
      <c r="G116" s="40"/>
      <c r="H116" s="40"/>
      <c r="I116" s="147" t="s">
        <v>22</v>
      </c>
      <c r="J116" s="79" t="str">
        <f>IF(J12="","",J12)</f>
        <v>22. 4. 2020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7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147" t="s">
        <v>32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128</v>
      </c>
      <c r="D121" s="210" t="s">
        <v>59</v>
      </c>
      <c r="E121" s="210" t="s">
        <v>55</v>
      </c>
      <c r="F121" s="210" t="s">
        <v>56</v>
      </c>
      <c r="G121" s="210" t="s">
        <v>129</v>
      </c>
      <c r="H121" s="210" t="s">
        <v>130</v>
      </c>
      <c r="I121" s="211" t="s">
        <v>131</v>
      </c>
      <c r="J121" s="210" t="s">
        <v>111</v>
      </c>
      <c r="K121" s="212" t="s">
        <v>132</v>
      </c>
      <c r="L121" s="213"/>
      <c r="M121" s="100" t="s">
        <v>1</v>
      </c>
      <c r="N121" s="101" t="s">
        <v>38</v>
      </c>
      <c r="O121" s="101" t="s">
        <v>133</v>
      </c>
      <c r="P121" s="101" t="s">
        <v>134</v>
      </c>
      <c r="Q121" s="101" t="s">
        <v>135</v>
      </c>
      <c r="R121" s="101" t="s">
        <v>136</v>
      </c>
      <c r="S121" s="101" t="s">
        <v>137</v>
      </c>
      <c r="T121" s="102" t="s">
        <v>138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139</v>
      </c>
      <c r="D122" s="40"/>
      <c r="E122" s="40"/>
      <c r="F122" s="40"/>
      <c r="G122" s="40"/>
      <c r="H122" s="40"/>
      <c r="I122" s="144"/>
      <c r="J122" s="214">
        <f>BK122</f>
        <v>0</v>
      </c>
      <c r="K122" s="40"/>
      <c r="L122" s="44"/>
      <c r="M122" s="103"/>
      <c r="N122" s="215"/>
      <c r="O122" s="104"/>
      <c r="P122" s="216">
        <f>P123</f>
        <v>0</v>
      </c>
      <c r="Q122" s="104"/>
      <c r="R122" s="216">
        <f>R123</f>
        <v>0</v>
      </c>
      <c r="S122" s="104"/>
      <c r="T122" s="217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73</v>
      </c>
      <c r="AU122" s="17" t="s">
        <v>113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73</v>
      </c>
      <c r="E123" s="222" t="s">
        <v>555</v>
      </c>
      <c r="F123" s="222" t="s">
        <v>556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P124+P130+P140+P146+P149</f>
        <v>0</v>
      </c>
      <c r="Q123" s="227"/>
      <c r="R123" s="228">
        <f>R124+R130+R140+R146+R149</f>
        <v>0</v>
      </c>
      <c r="S123" s="227"/>
      <c r="T123" s="229">
        <f>T124+T130+T140+T146+T149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169</v>
      </c>
      <c r="AT123" s="231" t="s">
        <v>73</v>
      </c>
      <c r="AU123" s="231" t="s">
        <v>74</v>
      </c>
      <c r="AY123" s="230" t="s">
        <v>142</v>
      </c>
      <c r="BK123" s="232">
        <f>BK124+BK130+BK140+BK146+BK149</f>
        <v>0</v>
      </c>
    </row>
    <row r="124" s="12" customFormat="1" ht="22.8" customHeight="1">
      <c r="A124" s="12"/>
      <c r="B124" s="219"/>
      <c r="C124" s="220"/>
      <c r="D124" s="221" t="s">
        <v>73</v>
      </c>
      <c r="E124" s="233" t="s">
        <v>557</v>
      </c>
      <c r="F124" s="233" t="s">
        <v>558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SUM(P125:P129)</f>
        <v>0</v>
      </c>
      <c r="Q124" s="227"/>
      <c r="R124" s="228">
        <f>SUM(R125:R129)</f>
        <v>0</v>
      </c>
      <c r="S124" s="227"/>
      <c r="T124" s="229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169</v>
      </c>
      <c r="AT124" s="231" t="s">
        <v>73</v>
      </c>
      <c r="AU124" s="231" t="s">
        <v>82</v>
      </c>
      <c r="AY124" s="230" t="s">
        <v>142</v>
      </c>
      <c r="BK124" s="232">
        <f>SUM(BK125:BK129)</f>
        <v>0</v>
      </c>
    </row>
    <row r="125" s="2" customFormat="1" ht="16.5" customHeight="1">
      <c r="A125" s="38"/>
      <c r="B125" s="39"/>
      <c r="C125" s="235" t="s">
        <v>82</v>
      </c>
      <c r="D125" s="235" t="s">
        <v>144</v>
      </c>
      <c r="E125" s="236" t="s">
        <v>559</v>
      </c>
      <c r="F125" s="237" t="s">
        <v>560</v>
      </c>
      <c r="G125" s="238" t="s">
        <v>474</v>
      </c>
      <c r="H125" s="239">
        <v>1</v>
      </c>
      <c r="I125" s="240"/>
      <c r="J125" s="241">
        <f>ROUND(I125*H125,2)</f>
        <v>0</v>
      </c>
      <c r="K125" s="237" t="s">
        <v>148</v>
      </c>
      <c r="L125" s="44"/>
      <c r="M125" s="242" t="s">
        <v>1</v>
      </c>
      <c r="N125" s="243" t="s">
        <v>39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561</v>
      </c>
      <c r="AT125" s="246" t="s">
        <v>144</v>
      </c>
      <c r="AU125" s="246" t="s">
        <v>84</v>
      </c>
      <c r="AY125" s="17" t="s">
        <v>142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82</v>
      </c>
      <c r="BK125" s="247">
        <f>ROUND(I125*H125,2)</f>
        <v>0</v>
      </c>
      <c r="BL125" s="17" t="s">
        <v>561</v>
      </c>
      <c r="BM125" s="246" t="s">
        <v>781</v>
      </c>
    </row>
    <row r="126" s="2" customFormat="1">
      <c r="A126" s="38"/>
      <c r="B126" s="39"/>
      <c r="C126" s="40"/>
      <c r="D126" s="248" t="s">
        <v>151</v>
      </c>
      <c r="E126" s="40"/>
      <c r="F126" s="249" t="s">
        <v>560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151</v>
      </c>
      <c r="AU126" s="17" t="s">
        <v>84</v>
      </c>
    </row>
    <row r="127" s="2" customFormat="1" ht="16.5" customHeight="1">
      <c r="A127" s="38"/>
      <c r="B127" s="39"/>
      <c r="C127" s="235" t="s">
        <v>84</v>
      </c>
      <c r="D127" s="235" t="s">
        <v>144</v>
      </c>
      <c r="E127" s="236" t="s">
        <v>563</v>
      </c>
      <c r="F127" s="237" t="s">
        <v>564</v>
      </c>
      <c r="G127" s="238" t="s">
        <v>474</v>
      </c>
      <c r="H127" s="239">
        <v>1</v>
      </c>
      <c r="I127" s="240"/>
      <c r="J127" s="241">
        <f>ROUND(I127*H127,2)</f>
        <v>0</v>
      </c>
      <c r="K127" s="237" t="s">
        <v>148</v>
      </c>
      <c r="L127" s="44"/>
      <c r="M127" s="242" t="s">
        <v>1</v>
      </c>
      <c r="N127" s="243" t="s">
        <v>39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561</v>
      </c>
      <c r="AT127" s="246" t="s">
        <v>144</v>
      </c>
      <c r="AU127" s="246" t="s">
        <v>84</v>
      </c>
      <c r="AY127" s="17" t="s">
        <v>142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82</v>
      </c>
      <c r="BK127" s="247">
        <f>ROUND(I127*H127,2)</f>
        <v>0</v>
      </c>
      <c r="BL127" s="17" t="s">
        <v>561</v>
      </c>
      <c r="BM127" s="246" t="s">
        <v>782</v>
      </c>
    </row>
    <row r="128" s="2" customFormat="1">
      <c r="A128" s="38"/>
      <c r="B128" s="39"/>
      <c r="C128" s="40"/>
      <c r="D128" s="248" t="s">
        <v>151</v>
      </c>
      <c r="E128" s="40"/>
      <c r="F128" s="249" t="s">
        <v>564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151</v>
      </c>
      <c r="AU128" s="17" t="s">
        <v>84</v>
      </c>
    </row>
    <row r="129" s="2" customFormat="1">
      <c r="A129" s="38"/>
      <c r="B129" s="39"/>
      <c r="C129" s="40"/>
      <c r="D129" s="248" t="s">
        <v>202</v>
      </c>
      <c r="E129" s="40"/>
      <c r="F129" s="274" t="s">
        <v>566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202</v>
      </c>
      <c r="AU129" s="17" t="s">
        <v>84</v>
      </c>
    </row>
    <row r="130" s="12" customFormat="1" ht="22.8" customHeight="1">
      <c r="A130" s="12"/>
      <c r="B130" s="219"/>
      <c r="C130" s="220"/>
      <c r="D130" s="221" t="s">
        <v>73</v>
      </c>
      <c r="E130" s="233" t="s">
        <v>567</v>
      </c>
      <c r="F130" s="233" t="s">
        <v>568</v>
      </c>
      <c r="G130" s="220"/>
      <c r="H130" s="220"/>
      <c r="I130" s="223"/>
      <c r="J130" s="234">
        <f>BK130</f>
        <v>0</v>
      </c>
      <c r="K130" s="220"/>
      <c r="L130" s="225"/>
      <c r="M130" s="226"/>
      <c r="N130" s="227"/>
      <c r="O130" s="227"/>
      <c r="P130" s="228">
        <f>SUM(P131:P139)</f>
        <v>0</v>
      </c>
      <c r="Q130" s="227"/>
      <c r="R130" s="228">
        <f>SUM(R131:R139)</f>
        <v>0</v>
      </c>
      <c r="S130" s="227"/>
      <c r="T130" s="229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169</v>
      </c>
      <c r="AT130" s="231" t="s">
        <v>73</v>
      </c>
      <c r="AU130" s="231" t="s">
        <v>82</v>
      </c>
      <c r="AY130" s="230" t="s">
        <v>142</v>
      </c>
      <c r="BK130" s="232">
        <f>SUM(BK131:BK139)</f>
        <v>0</v>
      </c>
    </row>
    <row r="131" s="2" customFormat="1" ht="16.5" customHeight="1">
      <c r="A131" s="38"/>
      <c r="B131" s="39"/>
      <c r="C131" s="235" t="s">
        <v>155</v>
      </c>
      <c r="D131" s="235" t="s">
        <v>144</v>
      </c>
      <c r="E131" s="236" t="s">
        <v>569</v>
      </c>
      <c r="F131" s="237" t="s">
        <v>568</v>
      </c>
      <c r="G131" s="238" t="s">
        <v>474</v>
      </c>
      <c r="H131" s="239">
        <v>1</v>
      </c>
      <c r="I131" s="240"/>
      <c r="J131" s="241">
        <f>ROUND(I131*H131,2)</f>
        <v>0</v>
      </c>
      <c r="K131" s="237" t="s">
        <v>148</v>
      </c>
      <c r="L131" s="44"/>
      <c r="M131" s="242" t="s">
        <v>1</v>
      </c>
      <c r="N131" s="243" t="s">
        <v>39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561</v>
      </c>
      <c r="AT131" s="246" t="s">
        <v>144</v>
      </c>
      <c r="AU131" s="246" t="s">
        <v>84</v>
      </c>
      <c r="AY131" s="17" t="s">
        <v>142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82</v>
      </c>
      <c r="BK131" s="247">
        <f>ROUND(I131*H131,2)</f>
        <v>0</v>
      </c>
      <c r="BL131" s="17" t="s">
        <v>561</v>
      </c>
      <c r="BM131" s="246" t="s">
        <v>783</v>
      </c>
    </row>
    <row r="132" s="2" customFormat="1">
      <c r="A132" s="38"/>
      <c r="B132" s="39"/>
      <c r="C132" s="40"/>
      <c r="D132" s="248" t="s">
        <v>151</v>
      </c>
      <c r="E132" s="40"/>
      <c r="F132" s="249" t="s">
        <v>568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151</v>
      </c>
      <c r="AU132" s="17" t="s">
        <v>84</v>
      </c>
    </row>
    <row r="133" s="2" customFormat="1" ht="16.5" customHeight="1">
      <c r="A133" s="38"/>
      <c r="B133" s="39"/>
      <c r="C133" s="235" t="s">
        <v>149</v>
      </c>
      <c r="D133" s="235" t="s">
        <v>144</v>
      </c>
      <c r="E133" s="236" t="s">
        <v>571</v>
      </c>
      <c r="F133" s="237" t="s">
        <v>572</v>
      </c>
      <c r="G133" s="238" t="s">
        <v>474</v>
      </c>
      <c r="H133" s="239">
        <v>1</v>
      </c>
      <c r="I133" s="240"/>
      <c r="J133" s="241">
        <f>ROUND(I133*H133,2)</f>
        <v>0</v>
      </c>
      <c r="K133" s="237" t="s">
        <v>148</v>
      </c>
      <c r="L133" s="44"/>
      <c r="M133" s="242" t="s">
        <v>1</v>
      </c>
      <c r="N133" s="243" t="s">
        <v>39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561</v>
      </c>
      <c r="AT133" s="246" t="s">
        <v>144</v>
      </c>
      <c r="AU133" s="246" t="s">
        <v>84</v>
      </c>
      <c r="AY133" s="17" t="s">
        <v>142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82</v>
      </c>
      <c r="BK133" s="247">
        <f>ROUND(I133*H133,2)</f>
        <v>0</v>
      </c>
      <c r="BL133" s="17" t="s">
        <v>561</v>
      </c>
      <c r="BM133" s="246" t="s">
        <v>784</v>
      </c>
    </row>
    <row r="134" s="2" customFormat="1">
      <c r="A134" s="38"/>
      <c r="B134" s="39"/>
      <c r="C134" s="40"/>
      <c r="D134" s="248" t="s">
        <v>151</v>
      </c>
      <c r="E134" s="40"/>
      <c r="F134" s="249" t="s">
        <v>572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151</v>
      </c>
      <c r="AU134" s="17" t="s">
        <v>84</v>
      </c>
    </row>
    <row r="135" s="2" customFormat="1" ht="16.5" customHeight="1">
      <c r="A135" s="38"/>
      <c r="B135" s="39"/>
      <c r="C135" s="235" t="s">
        <v>169</v>
      </c>
      <c r="D135" s="235" t="s">
        <v>144</v>
      </c>
      <c r="E135" s="236" t="s">
        <v>574</v>
      </c>
      <c r="F135" s="237" t="s">
        <v>575</v>
      </c>
      <c r="G135" s="238" t="s">
        <v>576</v>
      </c>
      <c r="H135" s="239">
        <v>1</v>
      </c>
      <c r="I135" s="240"/>
      <c r="J135" s="241">
        <f>ROUND(I135*H135,2)</f>
        <v>0</v>
      </c>
      <c r="K135" s="237" t="s">
        <v>148</v>
      </c>
      <c r="L135" s="44"/>
      <c r="M135" s="242" t="s">
        <v>1</v>
      </c>
      <c r="N135" s="243" t="s">
        <v>39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561</v>
      </c>
      <c r="AT135" s="246" t="s">
        <v>144</v>
      </c>
      <c r="AU135" s="246" t="s">
        <v>84</v>
      </c>
      <c r="AY135" s="17" t="s">
        <v>142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82</v>
      </c>
      <c r="BK135" s="247">
        <f>ROUND(I135*H135,2)</f>
        <v>0</v>
      </c>
      <c r="BL135" s="17" t="s">
        <v>561</v>
      </c>
      <c r="BM135" s="246" t="s">
        <v>785</v>
      </c>
    </row>
    <row r="136" s="2" customFormat="1">
      <c r="A136" s="38"/>
      <c r="B136" s="39"/>
      <c r="C136" s="40"/>
      <c r="D136" s="248" t="s">
        <v>151</v>
      </c>
      <c r="E136" s="40"/>
      <c r="F136" s="249" t="s">
        <v>575</v>
      </c>
      <c r="G136" s="40"/>
      <c r="H136" s="40"/>
      <c r="I136" s="14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151</v>
      </c>
      <c r="AU136" s="17" t="s">
        <v>84</v>
      </c>
    </row>
    <row r="137" s="2" customFormat="1" ht="16.5" customHeight="1">
      <c r="A137" s="38"/>
      <c r="B137" s="39"/>
      <c r="C137" s="235" t="s">
        <v>174</v>
      </c>
      <c r="D137" s="235" t="s">
        <v>144</v>
      </c>
      <c r="E137" s="236" t="s">
        <v>578</v>
      </c>
      <c r="F137" s="237" t="s">
        <v>579</v>
      </c>
      <c r="G137" s="238" t="s">
        <v>576</v>
      </c>
      <c r="H137" s="239">
        <v>1</v>
      </c>
      <c r="I137" s="240"/>
      <c r="J137" s="241">
        <f>ROUND(I137*H137,2)</f>
        <v>0</v>
      </c>
      <c r="K137" s="237" t="s">
        <v>148</v>
      </c>
      <c r="L137" s="44"/>
      <c r="M137" s="242" t="s">
        <v>1</v>
      </c>
      <c r="N137" s="243" t="s">
        <v>39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561</v>
      </c>
      <c r="AT137" s="246" t="s">
        <v>144</v>
      </c>
      <c r="AU137" s="246" t="s">
        <v>84</v>
      </c>
      <c r="AY137" s="17" t="s">
        <v>142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82</v>
      </c>
      <c r="BK137" s="247">
        <f>ROUND(I137*H137,2)</f>
        <v>0</v>
      </c>
      <c r="BL137" s="17" t="s">
        <v>561</v>
      </c>
      <c r="BM137" s="246" t="s">
        <v>786</v>
      </c>
    </row>
    <row r="138" s="2" customFormat="1">
      <c r="A138" s="38"/>
      <c r="B138" s="39"/>
      <c r="C138" s="40"/>
      <c r="D138" s="248" t="s">
        <v>151</v>
      </c>
      <c r="E138" s="40"/>
      <c r="F138" s="249" t="s">
        <v>579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151</v>
      </c>
      <c r="AU138" s="17" t="s">
        <v>84</v>
      </c>
    </row>
    <row r="139" s="2" customFormat="1">
      <c r="A139" s="38"/>
      <c r="B139" s="39"/>
      <c r="C139" s="40"/>
      <c r="D139" s="248" t="s">
        <v>202</v>
      </c>
      <c r="E139" s="40"/>
      <c r="F139" s="274" t="s">
        <v>581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202</v>
      </c>
      <c r="AU139" s="17" t="s">
        <v>84</v>
      </c>
    </row>
    <row r="140" s="12" customFormat="1" ht="22.8" customHeight="1">
      <c r="A140" s="12"/>
      <c r="B140" s="219"/>
      <c r="C140" s="220"/>
      <c r="D140" s="221" t="s">
        <v>73</v>
      </c>
      <c r="E140" s="233" t="s">
        <v>582</v>
      </c>
      <c r="F140" s="233" t="s">
        <v>583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SUM(P141:P145)</f>
        <v>0</v>
      </c>
      <c r="Q140" s="227"/>
      <c r="R140" s="228">
        <f>SUM(R141:R145)</f>
        <v>0</v>
      </c>
      <c r="S140" s="227"/>
      <c r="T140" s="229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169</v>
      </c>
      <c r="AT140" s="231" t="s">
        <v>73</v>
      </c>
      <c r="AU140" s="231" t="s">
        <v>82</v>
      </c>
      <c r="AY140" s="230" t="s">
        <v>142</v>
      </c>
      <c r="BK140" s="232">
        <f>SUM(BK141:BK145)</f>
        <v>0</v>
      </c>
    </row>
    <row r="141" s="2" customFormat="1" ht="16.5" customHeight="1">
      <c r="A141" s="38"/>
      <c r="B141" s="39"/>
      <c r="C141" s="235" t="s">
        <v>180</v>
      </c>
      <c r="D141" s="235" t="s">
        <v>144</v>
      </c>
      <c r="E141" s="236" t="s">
        <v>584</v>
      </c>
      <c r="F141" s="237" t="s">
        <v>583</v>
      </c>
      <c r="G141" s="238" t="s">
        <v>474</v>
      </c>
      <c r="H141" s="239">
        <v>1</v>
      </c>
      <c r="I141" s="240"/>
      <c r="J141" s="241">
        <f>ROUND(I141*H141,2)</f>
        <v>0</v>
      </c>
      <c r="K141" s="237" t="s">
        <v>148</v>
      </c>
      <c r="L141" s="44"/>
      <c r="M141" s="242" t="s">
        <v>1</v>
      </c>
      <c r="N141" s="243" t="s">
        <v>39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561</v>
      </c>
      <c r="AT141" s="246" t="s">
        <v>144</v>
      </c>
      <c r="AU141" s="246" t="s">
        <v>84</v>
      </c>
      <c r="AY141" s="17" t="s">
        <v>142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82</v>
      </c>
      <c r="BK141" s="247">
        <f>ROUND(I141*H141,2)</f>
        <v>0</v>
      </c>
      <c r="BL141" s="17" t="s">
        <v>561</v>
      </c>
      <c r="BM141" s="246" t="s">
        <v>787</v>
      </c>
    </row>
    <row r="142" s="2" customFormat="1">
      <c r="A142" s="38"/>
      <c r="B142" s="39"/>
      <c r="C142" s="40"/>
      <c r="D142" s="248" t="s">
        <v>151</v>
      </c>
      <c r="E142" s="40"/>
      <c r="F142" s="249" t="s">
        <v>583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151</v>
      </c>
      <c r="AU142" s="17" t="s">
        <v>84</v>
      </c>
    </row>
    <row r="143" s="2" customFormat="1" ht="16.5" customHeight="1">
      <c r="A143" s="38"/>
      <c r="B143" s="39"/>
      <c r="C143" s="235" t="s">
        <v>185</v>
      </c>
      <c r="D143" s="235" t="s">
        <v>144</v>
      </c>
      <c r="E143" s="236" t="s">
        <v>586</v>
      </c>
      <c r="F143" s="237" t="s">
        <v>587</v>
      </c>
      <c r="G143" s="238" t="s">
        <v>474</v>
      </c>
      <c r="H143" s="239">
        <v>1</v>
      </c>
      <c r="I143" s="240"/>
      <c r="J143" s="241">
        <f>ROUND(I143*H143,2)</f>
        <v>0</v>
      </c>
      <c r="K143" s="237" t="s">
        <v>148</v>
      </c>
      <c r="L143" s="44"/>
      <c r="M143" s="242" t="s">
        <v>1</v>
      </c>
      <c r="N143" s="243" t="s">
        <v>39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561</v>
      </c>
      <c r="AT143" s="246" t="s">
        <v>144</v>
      </c>
      <c r="AU143" s="246" t="s">
        <v>84</v>
      </c>
      <c r="AY143" s="17" t="s">
        <v>142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82</v>
      </c>
      <c r="BK143" s="247">
        <f>ROUND(I143*H143,2)</f>
        <v>0</v>
      </c>
      <c r="BL143" s="17" t="s">
        <v>561</v>
      </c>
      <c r="BM143" s="246" t="s">
        <v>788</v>
      </c>
    </row>
    <row r="144" s="2" customFormat="1">
      <c r="A144" s="38"/>
      <c r="B144" s="39"/>
      <c r="C144" s="40"/>
      <c r="D144" s="248" t="s">
        <v>151</v>
      </c>
      <c r="E144" s="40"/>
      <c r="F144" s="249" t="s">
        <v>587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84</v>
      </c>
    </row>
    <row r="145" s="2" customFormat="1">
      <c r="A145" s="38"/>
      <c r="B145" s="39"/>
      <c r="C145" s="40"/>
      <c r="D145" s="248" t="s">
        <v>202</v>
      </c>
      <c r="E145" s="40"/>
      <c r="F145" s="274" t="s">
        <v>789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202</v>
      </c>
      <c r="AU145" s="17" t="s">
        <v>84</v>
      </c>
    </row>
    <row r="146" s="12" customFormat="1" ht="22.8" customHeight="1">
      <c r="A146" s="12"/>
      <c r="B146" s="219"/>
      <c r="C146" s="220"/>
      <c r="D146" s="221" t="s">
        <v>73</v>
      </c>
      <c r="E146" s="233" t="s">
        <v>590</v>
      </c>
      <c r="F146" s="233" t="s">
        <v>591</v>
      </c>
      <c r="G146" s="220"/>
      <c r="H146" s="220"/>
      <c r="I146" s="223"/>
      <c r="J146" s="234">
        <f>BK146</f>
        <v>0</v>
      </c>
      <c r="K146" s="220"/>
      <c r="L146" s="225"/>
      <c r="M146" s="226"/>
      <c r="N146" s="227"/>
      <c r="O146" s="227"/>
      <c r="P146" s="228">
        <f>SUM(P147:P148)</f>
        <v>0</v>
      </c>
      <c r="Q146" s="227"/>
      <c r="R146" s="228">
        <f>SUM(R147:R148)</f>
        <v>0</v>
      </c>
      <c r="S146" s="227"/>
      <c r="T146" s="229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0" t="s">
        <v>169</v>
      </c>
      <c r="AT146" s="231" t="s">
        <v>73</v>
      </c>
      <c r="AU146" s="231" t="s">
        <v>82</v>
      </c>
      <c r="AY146" s="230" t="s">
        <v>142</v>
      </c>
      <c r="BK146" s="232">
        <f>SUM(BK147:BK148)</f>
        <v>0</v>
      </c>
    </row>
    <row r="147" s="2" customFormat="1" ht="16.5" customHeight="1">
      <c r="A147" s="38"/>
      <c r="B147" s="39"/>
      <c r="C147" s="235" t="s">
        <v>190</v>
      </c>
      <c r="D147" s="235" t="s">
        <v>144</v>
      </c>
      <c r="E147" s="236" t="s">
        <v>592</v>
      </c>
      <c r="F147" s="237" t="s">
        <v>591</v>
      </c>
      <c r="G147" s="238" t="s">
        <v>474</v>
      </c>
      <c r="H147" s="239">
        <v>1</v>
      </c>
      <c r="I147" s="240"/>
      <c r="J147" s="241">
        <f>ROUND(I147*H147,2)</f>
        <v>0</v>
      </c>
      <c r="K147" s="237" t="s">
        <v>148</v>
      </c>
      <c r="L147" s="44"/>
      <c r="M147" s="242" t="s">
        <v>1</v>
      </c>
      <c r="N147" s="243" t="s">
        <v>39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561</v>
      </c>
      <c r="AT147" s="246" t="s">
        <v>144</v>
      </c>
      <c r="AU147" s="246" t="s">
        <v>84</v>
      </c>
      <c r="AY147" s="17" t="s">
        <v>142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82</v>
      </c>
      <c r="BK147" s="247">
        <f>ROUND(I147*H147,2)</f>
        <v>0</v>
      </c>
      <c r="BL147" s="17" t="s">
        <v>561</v>
      </c>
      <c r="BM147" s="246" t="s">
        <v>790</v>
      </c>
    </row>
    <row r="148" s="2" customFormat="1">
      <c r="A148" s="38"/>
      <c r="B148" s="39"/>
      <c r="C148" s="40"/>
      <c r="D148" s="248" t="s">
        <v>151</v>
      </c>
      <c r="E148" s="40"/>
      <c r="F148" s="249" t="s">
        <v>591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151</v>
      </c>
      <c r="AU148" s="17" t="s">
        <v>84</v>
      </c>
    </row>
    <row r="149" s="12" customFormat="1" ht="22.8" customHeight="1">
      <c r="A149" s="12"/>
      <c r="B149" s="219"/>
      <c r="C149" s="220"/>
      <c r="D149" s="221" t="s">
        <v>73</v>
      </c>
      <c r="E149" s="233" t="s">
        <v>594</v>
      </c>
      <c r="F149" s="233" t="s">
        <v>595</v>
      </c>
      <c r="G149" s="220"/>
      <c r="H149" s="220"/>
      <c r="I149" s="223"/>
      <c r="J149" s="234">
        <f>BK149</f>
        <v>0</v>
      </c>
      <c r="K149" s="220"/>
      <c r="L149" s="225"/>
      <c r="M149" s="226"/>
      <c r="N149" s="227"/>
      <c r="O149" s="227"/>
      <c r="P149" s="228">
        <f>SUM(P150:P151)</f>
        <v>0</v>
      </c>
      <c r="Q149" s="227"/>
      <c r="R149" s="228">
        <f>SUM(R150:R151)</f>
        <v>0</v>
      </c>
      <c r="S149" s="227"/>
      <c r="T149" s="22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0" t="s">
        <v>169</v>
      </c>
      <c r="AT149" s="231" t="s">
        <v>73</v>
      </c>
      <c r="AU149" s="231" t="s">
        <v>82</v>
      </c>
      <c r="AY149" s="230" t="s">
        <v>142</v>
      </c>
      <c r="BK149" s="232">
        <f>SUM(BK150:BK151)</f>
        <v>0</v>
      </c>
    </row>
    <row r="150" s="2" customFormat="1" ht="16.5" customHeight="1">
      <c r="A150" s="38"/>
      <c r="B150" s="39"/>
      <c r="C150" s="235" t="s">
        <v>194</v>
      </c>
      <c r="D150" s="235" t="s">
        <v>144</v>
      </c>
      <c r="E150" s="236" t="s">
        <v>596</v>
      </c>
      <c r="F150" s="237" t="s">
        <v>597</v>
      </c>
      <c r="G150" s="238" t="s">
        <v>474</v>
      </c>
      <c r="H150" s="239">
        <v>1</v>
      </c>
      <c r="I150" s="240"/>
      <c r="J150" s="241">
        <f>ROUND(I150*H150,2)</f>
        <v>0</v>
      </c>
      <c r="K150" s="237" t="s">
        <v>148</v>
      </c>
      <c r="L150" s="44"/>
      <c r="M150" s="242" t="s">
        <v>1</v>
      </c>
      <c r="N150" s="243" t="s">
        <v>39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561</v>
      </c>
      <c r="AT150" s="246" t="s">
        <v>144</v>
      </c>
      <c r="AU150" s="246" t="s">
        <v>84</v>
      </c>
      <c r="AY150" s="17" t="s">
        <v>142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82</v>
      </c>
      <c r="BK150" s="247">
        <f>ROUND(I150*H150,2)</f>
        <v>0</v>
      </c>
      <c r="BL150" s="17" t="s">
        <v>561</v>
      </c>
      <c r="BM150" s="246" t="s">
        <v>791</v>
      </c>
    </row>
    <row r="151" s="2" customFormat="1">
      <c r="A151" s="38"/>
      <c r="B151" s="39"/>
      <c r="C151" s="40"/>
      <c r="D151" s="248" t="s">
        <v>151</v>
      </c>
      <c r="E151" s="40"/>
      <c r="F151" s="249" t="s">
        <v>597</v>
      </c>
      <c r="G151" s="40"/>
      <c r="H151" s="40"/>
      <c r="I151" s="144"/>
      <c r="J151" s="40"/>
      <c r="K151" s="40"/>
      <c r="L151" s="44"/>
      <c r="M151" s="285"/>
      <c r="N151" s="286"/>
      <c r="O151" s="287"/>
      <c r="P151" s="287"/>
      <c r="Q151" s="287"/>
      <c r="R151" s="287"/>
      <c r="S151" s="287"/>
      <c r="T151" s="28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151</v>
      </c>
      <c r="AU151" s="17" t="s">
        <v>84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183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sP4jKvcdqv7Bl3HwDiNMcOfFz/at7FdGbW0Pf9hWkZX4d/cTMUDImYFHoSKD1uKDULjyAgYuAvcYh4A74McBaw==" hashValue="3IMlK8HwJ1N93ezlPgqbx1IKYSrA8OIEOFXiWbBI9Nk32Pe9yTJZkWPYou3HIDyK7axU31FpJyKQbC4jk/GboA==" algorithmName="SHA-512" password="CC35"/>
  <autoFilter ref="C121:K1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Oprava mostních objektů na trati Dobříš - Vrané nad Vltavou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792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22. 4. 2020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27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26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26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ROUND((SUM(BE117:BE120)),  2)</f>
        <v>0</v>
      </c>
      <c r="G33" s="38"/>
      <c r="H33" s="38"/>
      <c r="I33" s="162">
        <v>0.20999999999999999</v>
      </c>
      <c r="J33" s="161">
        <f>ROUND(((SUM(BE117:BE120))*I33),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ROUND((SUM(BF117:BF120)),  2)</f>
        <v>0</v>
      </c>
      <c r="G34" s="38"/>
      <c r="H34" s="38"/>
      <c r="I34" s="162">
        <v>0.14999999999999999</v>
      </c>
      <c r="J34" s="161">
        <f>ROUND(((SUM(BF117:BF120))*I34),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ROUND((SUM(BG117:BG120)),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ROUND((SUM(BH117:BH120)),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ROUND((SUM(BI117:BI120)),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Oprava mostních objektů na trati Dobříš - Vrané nad Vltavou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002_4 - Propustek km 22,110 - DSPS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Čísovice - Měchenice</v>
      </c>
      <c r="G89" s="40"/>
      <c r="H89" s="40"/>
      <c r="I89" s="147" t="s">
        <v>22</v>
      </c>
      <c r="J89" s="79" t="str">
        <f>IF(J12="","",J12)</f>
        <v>22. 4. 2020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112</v>
      </c>
      <c r="D96" s="40"/>
      <c r="E96" s="40"/>
      <c r="F96" s="40"/>
      <c r="G96" s="40"/>
      <c r="H96" s="40"/>
      <c r="I96" s="14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93"/>
      <c r="C97" s="194"/>
      <c r="D97" s="195" t="s">
        <v>600</v>
      </c>
      <c r="E97" s="196"/>
      <c r="F97" s="196"/>
      <c r="G97" s="196"/>
      <c r="H97" s="196"/>
      <c r="I97" s="197"/>
      <c r="J97" s="198">
        <f>J118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3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6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127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7" t="str">
        <f>E7</f>
        <v>Oprava mostních objektů na trati Dobříš - Vrané nad Vltavou</v>
      </c>
      <c r="F107" s="32"/>
      <c r="G107" s="32"/>
      <c r="H107" s="32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107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002_4 - Propustek km 22,110 - DSPS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Čísovice - Měchenice</v>
      </c>
      <c r="G111" s="40"/>
      <c r="H111" s="40"/>
      <c r="I111" s="147" t="s">
        <v>22</v>
      </c>
      <c r="J111" s="79" t="str">
        <f>IF(J12="","",J12)</f>
        <v>22. 4. 2020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147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147" t="s">
        <v>32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7"/>
      <c r="B116" s="208"/>
      <c r="C116" s="209" t="s">
        <v>128</v>
      </c>
      <c r="D116" s="210" t="s">
        <v>59</v>
      </c>
      <c r="E116" s="210" t="s">
        <v>55</v>
      </c>
      <c r="F116" s="210" t="s">
        <v>56</v>
      </c>
      <c r="G116" s="210" t="s">
        <v>129</v>
      </c>
      <c r="H116" s="210" t="s">
        <v>130</v>
      </c>
      <c r="I116" s="211" t="s">
        <v>131</v>
      </c>
      <c r="J116" s="210" t="s">
        <v>111</v>
      </c>
      <c r="K116" s="212" t="s">
        <v>132</v>
      </c>
      <c r="L116" s="213"/>
      <c r="M116" s="100" t="s">
        <v>1</v>
      </c>
      <c r="N116" s="101" t="s">
        <v>38</v>
      </c>
      <c r="O116" s="101" t="s">
        <v>133</v>
      </c>
      <c r="P116" s="101" t="s">
        <v>134</v>
      </c>
      <c r="Q116" s="101" t="s">
        <v>135</v>
      </c>
      <c r="R116" s="101" t="s">
        <v>136</v>
      </c>
      <c r="S116" s="101" t="s">
        <v>137</v>
      </c>
      <c r="T116" s="102" t="s">
        <v>138</v>
      </c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</row>
    <row r="117" s="2" customFormat="1" ht="22.8" customHeight="1">
      <c r="A117" s="38"/>
      <c r="B117" s="39"/>
      <c r="C117" s="107" t="s">
        <v>139</v>
      </c>
      <c r="D117" s="40"/>
      <c r="E117" s="40"/>
      <c r="F117" s="40"/>
      <c r="G117" s="40"/>
      <c r="H117" s="40"/>
      <c r="I117" s="144"/>
      <c r="J117" s="214">
        <f>BK117</f>
        <v>0</v>
      </c>
      <c r="K117" s="40"/>
      <c r="L117" s="44"/>
      <c r="M117" s="103"/>
      <c r="N117" s="215"/>
      <c r="O117" s="104"/>
      <c r="P117" s="216">
        <f>P118</f>
        <v>0</v>
      </c>
      <c r="Q117" s="104"/>
      <c r="R117" s="216">
        <f>R118</f>
        <v>0</v>
      </c>
      <c r="S117" s="104"/>
      <c r="T117" s="217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73</v>
      </c>
      <c r="AU117" s="17" t="s">
        <v>113</v>
      </c>
      <c r="BK117" s="218">
        <f>BK118</f>
        <v>0</v>
      </c>
    </row>
    <row r="118" s="12" customFormat="1" ht="25.92" customHeight="1">
      <c r="A118" s="12"/>
      <c r="B118" s="219"/>
      <c r="C118" s="220"/>
      <c r="D118" s="221" t="s">
        <v>73</v>
      </c>
      <c r="E118" s="222" t="s">
        <v>557</v>
      </c>
      <c r="F118" s="222" t="s">
        <v>558</v>
      </c>
      <c r="G118" s="220"/>
      <c r="H118" s="220"/>
      <c r="I118" s="223"/>
      <c r="J118" s="224">
        <f>BK118</f>
        <v>0</v>
      </c>
      <c r="K118" s="220"/>
      <c r="L118" s="225"/>
      <c r="M118" s="226"/>
      <c r="N118" s="227"/>
      <c r="O118" s="227"/>
      <c r="P118" s="228">
        <f>SUM(P119:P120)</f>
        <v>0</v>
      </c>
      <c r="Q118" s="227"/>
      <c r="R118" s="228">
        <f>SUM(R119:R120)</f>
        <v>0</v>
      </c>
      <c r="S118" s="227"/>
      <c r="T118" s="229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0" t="s">
        <v>169</v>
      </c>
      <c r="AT118" s="231" t="s">
        <v>73</v>
      </c>
      <c r="AU118" s="231" t="s">
        <v>74</v>
      </c>
      <c r="AY118" s="230" t="s">
        <v>142</v>
      </c>
      <c r="BK118" s="232">
        <f>SUM(BK119:BK120)</f>
        <v>0</v>
      </c>
    </row>
    <row r="119" s="2" customFormat="1" ht="16.5" customHeight="1">
      <c r="A119" s="38"/>
      <c r="B119" s="39"/>
      <c r="C119" s="235" t="s">
        <v>82</v>
      </c>
      <c r="D119" s="235" t="s">
        <v>144</v>
      </c>
      <c r="E119" s="236" t="s">
        <v>601</v>
      </c>
      <c r="F119" s="237" t="s">
        <v>602</v>
      </c>
      <c r="G119" s="238" t="s">
        <v>474</v>
      </c>
      <c r="H119" s="239">
        <v>1</v>
      </c>
      <c r="I119" s="240"/>
      <c r="J119" s="241">
        <f>ROUND(I119*H119,2)</f>
        <v>0</v>
      </c>
      <c r="K119" s="237" t="s">
        <v>148</v>
      </c>
      <c r="L119" s="44"/>
      <c r="M119" s="242" t="s">
        <v>1</v>
      </c>
      <c r="N119" s="243" t="s">
        <v>39</v>
      </c>
      <c r="O119" s="91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6" t="s">
        <v>561</v>
      </c>
      <c r="AT119" s="246" t="s">
        <v>144</v>
      </c>
      <c r="AU119" s="246" t="s">
        <v>82</v>
      </c>
      <c r="AY119" s="17" t="s">
        <v>142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17" t="s">
        <v>82</v>
      </c>
      <c r="BK119" s="247">
        <f>ROUND(I119*H119,2)</f>
        <v>0</v>
      </c>
      <c r="BL119" s="17" t="s">
        <v>561</v>
      </c>
      <c r="BM119" s="246" t="s">
        <v>793</v>
      </c>
    </row>
    <row r="120" s="2" customFormat="1">
      <c r="A120" s="38"/>
      <c r="B120" s="39"/>
      <c r="C120" s="40"/>
      <c r="D120" s="248" t="s">
        <v>151</v>
      </c>
      <c r="E120" s="40"/>
      <c r="F120" s="249" t="s">
        <v>602</v>
      </c>
      <c r="G120" s="40"/>
      <c r="H120" s="40"/>
      <c r="I120" s="144"/>
      <c r="J120" s="40"/>
      <c r="K120" s="40"/>
      <c r="L120" s="44"/>
      <c r="M120" s="285"/>
      <c r="N120" s="286"/>
      <c r="O120" s="287"/>
      <c r="P120" s="287"/>
      <c r="Q120" s="287"/>
      <c r="R120" s="287"/>
      <c r="S120" s="287"/>
      <c r="T120" s="28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151</v>
      </c>
      <c r="AU120" s="17" t="s">
        <v>82</v>
      </c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183"/>
      <c r="J121" s="67"/>
      <c r="K121" s="67"/>
      <c r="L121" s="44"/>
      <c r="M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</sheetData>
  <sheetProtection sheet="1" autoFilter="0" formatColumns="0" formatRows="0" objects="1" scenarios="1" spinCount="100000" saltValue="KJAS7kZp3FUYlSmCwnNxAX6unjqKa+F7Gkvq0DamgASWY8/PLf2tPpPVBGoRf22/WCDyU3BwPCJh0ilfIE4YiA==" hashValue="jKJdulVOZ5vU0AIXBQWw+H/m7MLDAxjg1QqgFu8k+dnHHjF4D2d1svVbNXtuGQ5Hr1jIi9RkqFpVdZwTOyyF7g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Abel Jan, Ing.</dc:creator>
  <cp:lastModifiedBy>Abel Jan, Ing.</cp:lastModifiedBy>
  <dcterms:created xsi:type="dcterms:W3CDTF">2020-04-29T05:46:11Z</dcterms:created>
  <dcterms:modified xsi:type="dcterms:W3CDTF">2020-04-29T05:46:21Z</dcterms:modified>
</cp:coreProperties>
</file>