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usak.UADFD01\Documents\OPRAVY A ÚDRŽBA 2020\Oprava traťového úseku Chrášťany - Svojetín\"/>
    </mc:Choice>
  </mc:AlternateContent>
  <bookViews>
    <workbookView xWindow="0" yWindow="0" windowWidth="0" windowHeight="0"/>
  </bookViews>
  <sheets>
    <sheet name="Rekapitulace stavby" sheetId="1" r:id="rId1"/>
    <sheet name="01 - Oprava žel. svršku C..." sheetId="2" r:id="rId2"/>
    <sheet name="02 - Chrášťany - Rakovník..." sheetId="3" r:id="rId3"/>
    <sheet name="01 - P2338" sheetId="4" r:id="rId4"/>
    <sheet name="02 - P2339" sheetId="5" r:id="rId5"/>
    <sheet name="03 - P2340" sheetId="6" r:id="rId6"/>
    <sheet name="04 - P2344 Mutějovice" sheetId="7" r:id="rId7"/>
    <sheet name="05 - P2333" sheetId="8" r:id="rId8"/>
    <sheet name="06 - P2334" sheetId="9" r:id="rId9"/>
    <sheet name="07 - P2331" sheetId="10" r:id="rId10"/>
    <sheet name="03 - VRN" sheetId="11" r:id="rId11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'01 - Oprava žel. svršku C...'!$C$122:$K$232</definedName>
    <definedName name="_xlnm.Print_Area" localSheetId="1">'01 - Oprava žel. svršku C...'!$C$4:$J$76,'01 - Oprava žel. svršku C...'!$C$82:$J$102,'01 - Oprava žel. svršku C...'!$C$108:$K$232</definedName>
    <definedName name="_xlnm.Print_Titles" localSheetId="1">'01 - Oprava žel. svršku C...'!$122:$122</definedName>
    <definedName name="_xlnm._FilterDatabase" localSheetId="2" hidden="1">'02 - Chrášťany - Rakovník...'!$C$123:$K$206</definedName>
    <definedName name="_xlnm.Print_Area" localSheetId="2">'02 - Chrášťany - Rakovník...'!$C$4:$J$76,'02 - Chrášťany - Rakovník...'!$C$82:$J$103,'02 - Chrášťany - Rakovník...'!$C$109:$K$206</definedName>
    <definedName name="_xlnm.Print_Titles" localSheetId="2">'02 - Chrášťany - Rakovník...'!$123:$123</definedName>
    <definedName name="_xlnm._FilterDatabase" localSheetId="3" hidden="1">'01 - P2338'!$C$123:$K$195</definedName>
    <definedName name="_xlnm.Print_Area" localSheetId="3">'01 - P2338'!$C$4:$J$76,'01 - P2338'!$C$82:$J$103,'01 - P2338'!$C$109:$K$195</definedName>
    <definedName name="_xlnm.Print_Titles" localSheetId="3">'01 - P2338'!$123:$123</definedName>
    <definedName name="_xlnm._FilterDatabase" localSheetId="4" hidden="1">'02 - P2339'!$C$123:$K$214</definedName>
    <definedName name="_xlnm.Print_Area" localSheetId="4">'02 - P2339'!$C$4:$J$76,'02 - P2339'!$C$82:$J$103,'02 - P2339'!$C$109:$K$214</definedName>
    <definedName name="_xlnm.Print_Titles" localSheetId="4">'02 - P2339'!$123:$123</definedName>
    <definedName name="_xlnm._FilterDatabase" localSheetId="5" hidden="1">'03 - P2340'!$C$123:$K$217</definedName>
    <definedName name="_xlnm.Print_Area" localSheetId="5">'03 - P2340'!$C$4:$J$76,'03 - P2340'!$C$82:$J$103,'03 - P2340'!$C$109:$K$217</definedName>
    <definedName name="_xlnm.Print_Titles" localSheetId="5">'03 - P2340'!$123:$123</definedName>
    <definedName name="_xlnm._FilterDatabase" localSheetId="6" hidden="1">'04 - P2344 Mutějovice'!$C$123:$K$211</definedName>
    <definedName name="_xlnm.Print_Area" localSheetId="6">'04 - P2344 Mutějovice'!$C$4:$J$76,'04 - P2344 Mutějovice'!$C$82:$J$103,'04 - P2344 Mutějovice'!$C$109:$K$211</definedName>
    <definedName name="_xlnm.Print_Titles" localSheetId="6">'04 - P2344 Mutějovice'!$123:$123</definedName>
    <definedName name="_xlnm._FilterDatabase" localSheetId="7" hidden="1">'05 - P2333'!$C$123:$K$180</definedName>
    <definedName name="_xlnm.Print_Area" localSheetId="7">'05 - P2333'!$C$4:$J$76,'05 - P2333'!$C$82:$J$103,'05 - P2333'!$C$109:$K$180</definedName>
    <definedName name="_xlnm.Print_Titles" localSheetId="7">'05 - P2333'!$123:$123</definedName>
    <definedName name="_xlnm._FilterDatabase" localSheetId="8" hidden="1">'06 - P2334'!$C$123:$K$183</definedName>
    <definedName name="_xlnm.Print_Area" localSheetId="8">'06 - P2334'!$C$4:$J$76,'06 - P2334'!$C$82:$J$103,'06 - P2334'!$C$109:$K$183</definedName>
    <definedName name="_xlnm.Print_Titles" localSheetId="8">'06 - P2334'!$123:$123</definedName>
    <definedName name="_xlnm._FilterDatabase" localSheetId="9" hidden="1">'07 - P2331'!$C$123:$K$231</definedName>
    <definedName name="_xlnm.Print_Area" localSheetId="9">'07 - P2331'!$C$4:$J$76,'07 - P2331'!$C$82:$J$103,'07 - P2331'!$C$109:$K$231</definedName>
    <definedName name="_xlnm.Print_Titles" localSheetId="9">'07 - P2331'!$123:$123</definedName>
    <definedName name="_xlnm._FilterDatabase" localSheetId="10" hidden="1">'03 - VRN'!$C$116:$K$127</definedName>
    <definedName name="_xlnm.Print_Area" localSheetId="10">'03 - VRN'!$C$4:$J$76,'03 - VRN'!$C$82:$J$98,'03 - VRN'!$C$104:$K$127</definedName>
    <definedName name="_xlnm.Print_Titles" localSheetId="10">'03 - VRN'!$116:$116</definedName>
  </definedNames>
  <calcPr/>
</workbook>
</file>

<file path=xl/calcChain.xml><?xml version="1.0" encoding="utf-8"?>
<calcChain xmlns="http://schemas.openxmlformats.org/spreadsheetml/2006/main">
  <c i="11" l="1" r="J37"/>
  <c r="J36"/>
  <c i="1" r="AY106"/>
  <c i="11" r="J35"/>
  <c i="1" r="AX106"/>
  <c i="11"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91"/>
  <c r="J14"/>
  <c r="J12"/>
  <c r="J111"/>
  <c r="E7"/>
  <c r="E107"/>
  <c i="10" r="J39"/>
  <c r="J38"/>
  <c i="1" r="AY105"/>
  <c i="10" r="J37"/>
  <c i="1" r="AX105"/>
  <c i="10"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F118"/>
  <c r="E116"/>
  <c r="F91"/>
  <c r="E89"/>
  <c r="J26"/>
  <c r="E26"/>
  <c r="J94"/>
  <c r="J25"/>
  <c r="J23"/>
  <c r="E23"/>
  <c r="J93"/>
  <c r="J22"/>
  <c r="J20"/>
  <c r="E20"/>
  <c r="F121"/>
  <c r="J19"/>
  <c r="J17"/>
  <c r="E17"/>
  <c r="F120"/>
  <c r="J16"/>
  <c r="J14"/>
  <c r="J118"/>
  <c r="E7"/>
  <c r="E112"/>
  <c i="9" r="J39"/>
  <c r="J38"/>
  <c i="1" r="AY104"/>
  <c i="9" r="J37"/>
  <c i="1" r="AX104"/>
  <c i="9" r="BI181"/>
  <c r="BH181"/>
  <c r="BG181"/>
  <c r="BF181"/>
  <c r="T181"/>
  <c r="T180"/>
  <c r="R181"/>
  <c r="R180"/>
  <c r="P181"/>
  <c r="P180"/>
  <c r="BI177"/>
  <c r="BH177"/>
  <c r="BG177"/>
  <c r="BF177"/>
  <c r="T177"/>
  <c r="T176"/>
  <c r="R177"/>
  <c r="R176"/>
  <c r="P177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F118"/>
  <c r="E116"/>
  <c r="F91"/>
  <c r="E89"/>
  <c r="J26"/>
  <c r="E26"/>
  <c r="J94"/>
  <c r="J25"/>
  <c r="J23"/>
  <c r="E23"/>
  <c r="J120"/>
  <c r="J22"/>
  <c r="J20"/>
  <c r="E20"/>
  <c r="F121"/>
  <c r="J19"/>
  <c r="J17"/>
  <c r="E17"/>
  <c r="F93"/>
  <c r="J16"/>
  <c r="J14"/>
  <c r="J91"/>
  <c r="E7"/>
  <c r="E85"/>
  <c i="8" r="J39"/>
  <c r="J38"/>
  <c i="1" r="AY103"/>
  <c i="8" r="J37"/>
  <c i="1" r="AX103"/>
  <c i="8" r="BI178"/>
  <c r="BH178"/>
  <c r="BG178"/>
  <c r="BF178"/>
  <c r="T178"/>
  <c r="T177"/>
  <c r="R178"/>
  <c r="R177"/>
  <c r="P178"/>
  <c r="P177"/>
  <c r="BI174"/>
  <c r="BH174"/>
  <c r="BG174"/>
  <c r="BF174"/>
  <c r="T174"/>
  <c r="T173"/>
  <c r="R174"/>
  <c r="R173"/>
  <c r="P174"/>
  <c r="P173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F118"/>
  <c r="E116"/>
  <c r="F91"/>
  <c r="E89"/>
  <c r="J26"/>
  <c r="E26"/>
  <c r="J94"/>
  <c r="J25"/>
  <c r="J23"/>
  <c r="E23"/>
  <c r="J93"/>
  <c r="J22"/>
  <c r="J20"/>
  <c r="E20"/>
  <c r="F121"/>
  <c r="J19"/>
  <c r="J17"/>
  <c r="E17"/>
  <c r="F93"/>
  <c r="J16"/>
  <c r="J14"/>
  <c r="J118"/>
  <c r="E7"/>
  <c r="E112"/>
  <c i="7" r="J39"/>
  <c r="J38"/>
  <c i="1" r="AY102"/>
  <c i="7" r="J37"/>
  <c i="1" r="AX102"/>
  <c i="7"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120"/>
  <c r="J22"/>
  <c r="J20"/>
  <c r="E20"/>
  <c r="F121"/>
  <c r="J19"/>
  <c r="J17"/>
  <c r="E17"/>
  <c r="F120"/>
  <c r="J16"/>
  <c r="J14"/>
  <c r="J118"/>
  <c r="E7"/>
  <c r="E85"/>
  <c i="6" r="J39"/>
  <c r="J38"/>
  <c i="1" r="AY101"/>
  <c i="6" r="J37"/>
  <c i="1" r="AX101"/>
  <c i="6"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93"/>
  <c r="J22"/>
  <c r="J20"/>
  <c r="E20"/>
  <c r="F121"/>
  <c r="J19"/>
  <c r="J17"/>
  <c r="E17"/>
  <c r="F120"/>
  <c r="J16"/>
  <c r="J14"/>
  <c r="J91"/>
  <c r="E7"/>
  <c r="E112"/>
  <c i="5" r="J39"/>
  <c r="J38"/>
  <c i="1" r="AY100"/>
  <c i="5" r="J37"/>
  <c i="1" r="AX100"/>
  <c i="5"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120"/>
  <c r="J22"/>
  <c r="J20"/>
  <c r="E20"/>
  <c r="F121"/>
  <c r="J19"/>
  <c r="J17"/>
  <c r="E17"/>
  <c r="F120"/>
  <c r="J16"/>
  <c r="J14"/>
  <c r="J118"/>
  <c r="E7"/>
  <c r="E112"/>
  <c i="4" r="J39"/>
  <c r="J38"/>
  <c i="1" r="AY99"/>
  <c i="4" r="J37"/>
  <c i="1" r="AX99"/>
  <c i="4"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93"/>
  <c r="J22"/>
  <c r="J20"/>
  <c r="E20"/>
  <c r="F121"/>
  <c r="J19"/>
  <c r="J17"/>
  <c r="E17"/>
  <c r="F93"/>
  <c r="J16"/>
  <c r="J14"/>
  <c r="J91"/>
  <c r="E7"/>
  <c r="E112"/>
  <c i="3" r="J39"/>
  <c r="J38"/>
  <c i="1" r="AY97"/>
  <c i="3" r="J37"/>
  <c i="1" r="AX97"/>
  <c i="3" r="BI204"/>
  <c r="BH204"/>
  <c r="BG204"/>
  <c r="BF204"/>
  <c r="T204"/>
  <c r="T203"/>
  <c r="R204"/>
  <c r="R203"/>
  <c r="P204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93"/>
  <c r="J22"/>
  <c r="J20"/>
  <c r="E20"/>
  <c r="F94"/>
  <c r="J19"/>
  <c r="J17"/>
  <c r="E17"/>
  <c r="F120"/>
  <c r="J16"/>
  <c r="J14"/>
  <c r="J91"/>
  <c r="E7"/>
  <c r="E112"/>
  <c i="2" r="J39"/>
  <c r="J38"/>
  <c i="1" r="AY96"/>
  <c i="2" r="J37"/>
  <c i="1" r="AX96"/>
  <c i="2"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119"/>
  <c r="J22"/>
  <c r="J20"/>
  <c r="E20"/>
  <c r="F120"/>
  <c r="J19"/>
  <c r="J17"/>
  <c r="E17"/>
  <c r="F93"/>
  <c r="J16"/>
  <c r="J14"/>
  <c r="J117"/>
  <c r="E7"/>
  <c r="E111"/>
  <c i="1" r="L90"/>
  <c r="AM90"/>
  <c r="AM89"/>
  <c r="L89"/>
  <c r="AM87"/>
  <c r="L87"/>
  <c r="L85"/>
  <c r="L84"/>
  <c i="11" r="BK125"/>
  <c r="J122"/>
  <c r="BK119"/>
  <c i="10" r="J227"/>
  <c r="J220"/>
  <c r="J217"/>
  <c r="J214"/>
  <c r="BK211"/>
  <c r="J206"/>
  <c r="BK202"/>
  <c r="J196"/>
  <c r="J183"/>
  <c r="BK180"/>
  <c r="BK176"/>
  <c r="BK173"/>
  <c r="BK170"/>
  <c r="J167"/>
  <c r="J147"/>
  <c r="BK143"/>
  <c r="J127"/>
  <c i="9" r="BK181"/>
  <c r="BK177"/>
  <c r="J173"/>
  <c r="J165"/>
  <c r="J148"/>
  <c r="BK142"/>
  <c r="J139"/>
  <c r="J136"/>
  <c r="J134"/>
  <c r="BK131"/>
  <c r="J127"/>
  <c i="8" r="J178"/>
  <c r="BK174"/>
  <c r="BK170"/>
  <c r="BK166"/>
  <c r="J162"/>
  <c r="BK158"/>
  <c r="BK154"/>
  <c r="BK145"/>
  <c r="J134"/>
  <c i="7" r="BK209"/>
  <c r="J206"/>
  <c r="J202"/>
  <c r="J194"/>
  <c r="BK177"/>
  <c r="BK174"/>
  <c r="J159"/>
  <c r="J156"/>
  <c r="J147"/>
  <c r="J136"/>
  <c i="6" r="J215"/>
  <c r="J212"/>
  <c r="BK205"/>
  <c r="J202"/>
  <c r="J198"/>
  <c r="BK195"/>
  <c r="J195"/>
  <c r="BK191"/>
  <c r="BK179"/>
  <c r="J176"/>
  <c r="J170"/>
  <c r="J161"/>
  <c r="J149"/>
  <c r="BK139"/>
  <c r="J135"/>
  <c r="J131"/>
  <c r="BK127"/>
  <c i="5" r="J212"/>
  <c r="BK209"/>
  <c r="J199"/>
  <c r="BK188"/>
  <c r="J179"/>
  <c r="J176"/>
  <c r="BK155"/>
  <c r="BK152"/>
  <c r="J149"/>
  <c r="BK146"/>
  <c r="J139"/>
  <c r="J131"/>
  <c r="BK127"/>
  <c i="4" r="BK186"/>
  <c r="BK180"/>
  <c r="J177"/>
  <c r="BK173"/>
  <c r="BK170"/>
  <c r="BK164"/>
  <c r="BK158"/>
  <c r="J155"/>
  <c r="J151"/>
  <c r="BK143"/>
  <c i="3" r="J204"/>
  <c r="J194"/>
  <c r="J187"/>
  <c r="BK184"/>
  <c r="BK179"/>
  <c r="BK173"/>
  <c r="J159"/>
  <c i="11" r="J125"/>
  <c r="BK122"/>
  <c r="J119"/>
  <c i="10" r="J230"/>
  <c r="BK223"/>
  <c r="BK220"/>
  <c r="BK217"/>
  <c r="BK206"/>
  <c r="J199"/>
  <c r="J186"/>
  <c r="J176"/>
  <c r="BK164"/>
  <c r="J158"/>
  <c r="J155"/>
  <c r="BK151"/>
  <c r="J143"/>
  <c r="J139"/>
  <c r="J136"/>
  <c r="BK127"/>
  <c i="9" r="J181"/>
  <c r="J169"/>
  <c r="BK157"/>
  <c r="J154"/>
  <c r="J151"/>
  <c r="BK127"/>
  <c i="8" r="J170"/>
  <c r="J154"/>
  <c r="BK148"/>
  <c r="J142"/>
  <c r="BK139"/>
  <c r="J136"/>
  <c r="J127"/>
  <c i="7" r="BK202"/>
  <c r="J198"/>
  <c r="BK194"/>
  <c r="BK187"/>
  <c r="BK180"/>
  <c r="J174"/>
  <c r="J153"/>
  <c r="J150"/>
  <c r="BK147"/>
  <c r="BK143"/>
  <c r="J139"/>
  <c r="J130"/>
  <c i="6" r="J205"/>
  <c r="J191"/>
  <c r="BK188"/>
  <c r="BK185"/>
  <c r="BK182"/>
  <c r="BK173"/>
  <c r="BK167"/>
  <c r="BK161"/>
  <c r="BK158"/>
  <c r="BK152"/>
  <c r="BK149"/>
  <c r="J146"/>
  <c i="5" r="BK212"/>
  <c r="BK179"/>
  <c r="J173"/>
  <c r="J170"/>
  <c r="BK167"/>
  <c r="BK161"/>
  <c r="J158"/>
  <c r="J155"/>
  <c r="J143"/>
  <c r="BK131"/>
  <c i="4" r="J193"/>
  <c r="J190"/>
  <c r="BK183"/>
  <c r="J173"/>
  <c r="BK167"/>
  <c r="J164"/>
  <c r="BK161"/>
  <c r="J158"/>
  <c r="BK147"/>
  <c r="J143"/>
  <c r="BK136"/>
  <c r="BK130"/>
  <c r="BK127"/>
  <c i="3" r="BK204"/>
  <c r="J200"/>
  <c r="BK197"/>
  <c r="BK181"/>
  <c r="BK176"/>
  <c r="J173"/>
  <c r="J170"/>
  <c r="BK166"/>
  <c r="J153"/>
  <c r="BK145"/>
  <c r="BK141"/>
  <c r="BK132"/>
  <c r="BK129"/>
  <c i="2" r="J230"/>
  <c r="J227"/>
  <c r="J224"/>
  <c r="BK221"/>
  <c r="BK214"/>
  <c r="BK200"/>
  <c r="BK192"/>
  <c r="J189"/>
  <c r="BK186"/>
  <c r="J182"/>
  <c r="BK178"/>
  <c r="J172"/>
  <c r="J169"/>
  <c r="J166"/>
  <c r="J163"/>
  <c r="BK156"/>
  <c r="BK152"/>
  <c r="J148"/>
  <c r="BK142"/>
  <c r="BK135"/>
  <c r="J132"/>
  <c r="BK126"/>
  <c i="1" r="AS98"/>
  <c i="10" r="J211"/>
  <c r="BK199"/>
  <c r="BK196"/>
  <c r="BK192"/>
  <c r="BK189"/>
  <c r="BK161"/>
  <c r="BK158"/>
  <c r="BK155"/>
  <c r="J151"/>
  <c r="BK147"/>
  <c r="BK139"/>
  <c r="BK133"/>
  <c r="J130"/>
  <c i="9" r="BK173"/>
  <c r="BK169"/>
  <c r="J161"/>
  <c r="BK154"/>
  <c r="BK148"/>
  <c r="J145"/>
  <c r="BK139"/>
  <c i="8" r="BK178"/>
  <c r="J174"/>
  <c r="BK162"/>
  <c r="BK151"/>
  <c r="J148"/>
  <c r="J139"/>
  <c r="BK136"/>
  <c r="J131"/>
  <c i="7" r="BK198"/>
  <c r="J191"/>
  <c r="BK183"/>
  <c r="J180"/>
  <c r="BK170"/>
  <c r="J166"/>
  <c r="BK163"/>
  <c r="BK159"/>
  <c r="J143"/>
  <c r="BK133"/>
  <c r="BK127"/>
  <c i="6" r="BK215"/>
  <c r="BK212"/>
  <c r="J208"/>
  <c r="J188"/>
  <c r="J182"/>
  <c r="J179"/>
  <c r="J173"/>
  <c r="J164"/>
  <c r="J155"/>
  <c r="J152"/>
  <c r="BK146"/>
  <c r="J143"/>
  <c i="5" r="BK205"/>
  <c r="J202"/>
  <c r="J195"/>
  <c r="J192"/>
  <c r="BK185"/>
  <c r="J182"/>
  <c r="BK170"/>
  <c r="J164"/>
  <c r="J161"/>
  <c r="BK158"/>
  <c r="J152"/>
  <c r="BK149"/>
  <c r="J146"/>
  <c r="BK143"/>
  <c r="BK139"/>
  <c r="BK135"/>
  <c i="4" r="BK193"/>
  <c r="BK190"/>
  <c r="J186"/>
  <c r="J183"/>
  <c r="J167"/>
  <c r="J161"/>
  <c r="BK155"/>
  <c r="BK151"/>
  <c r="J139"/>
  <c r="J136"/>
  <c r="J133"/>
  <c r="J127"/>
  <c i="3" r="BK200"/>
  <c r="J197"/>
  <c r="BK194"/>
  <c r="J191"/>
  <c r="BK187"/>
  <c r="J181"/>
  <c r="J164"/>
  <c r="J156"/>
  <c r="J149"/>
  <c r="J145"/>
  <c r="J141"/>
  <c r="BK138"/>
  <c r="BK135"/>
  <c r="J129"/>
  <c r="BK127"/>
  <c i="2" r="BK224"/>
  <c r="J221"/>
  <c r="BK217"/>
  <c r="J214"/>
  <c r="J211"/>
  <c r="BK208"/>
  <c r="BK204"/>
  <c r="BK196"/>
  <c r="J192"/>
  <c r="J186"/>
  <c r="J175"/>
  <c r="BK172"/>
  <c r="BK166"/>
  <c r="J160"/>
  <c r="J156"/>
  <c r="J142"/>
  <c r="BK139"/>
  <c r="J135"/>
  <c r="BK129"/>
  <c r="J126"/>
  <c i="1" r="AS95"/>
  <c i="10" r="BK230"/>
  <c r="BK227"/>
  <c r="J223"/>
  <c r="BK214"/>
  <c r="J202"/>
  <c r="J192"/>
  <c r="J189"/>
  <c r="BK186"/>
  <c r="BK183"/>
  <c r="J180"/>
  <c r="J173"/>
  <c r="J170"/>
  <c r="BK167"/>
  <c r="J164"/>
  <c r="J161"/>
  <c r="BK136"/>
  <c r="J133"/>
  <c r="BK130"/>
  <c i="9" r="J177"/>
  <c r="BK165"/>
  <c r="BK161"/>
  <c r="J157"/>
  <c r="BK151"/>
  <c r="BK145"/>
  <c r="J142"/>
  <c r="BK136"/>
  <c r="BK134"/>
  <c r="J131"/>
  <c i="8" r="J166"/>
  <c r="J158"/>
  <c r="J151"/>
  <c r="J145"/>
  <c r="BK142"/>
  <c r="BK134"/>
  <c r="BK131"/>
  <c r="BK127"/>
  <c i="7" r="J209"/>
  <c r="BK206"/>
  <c r="BK191"/>
  <c r="J187"/>
  <c r="J183"/>
  <c r="J177"/>
  <c r="J170"/>
  <c r="BK166"/>
  <c r="J163"/>
  <c r="BK156"/>
  <c r="BK153"/>
  <c r="BK150"/>
  <c r="BK139"/>
  <c r="BK136"/>
  <c r="J133"/>
  <c r="BK130"/>
  <c r="J127"/>
  <c i="6" r="BK208"/>
  <c r="BK202"/>
  <c r="BK198"/>
  <c r="J185"/>
  <c r="BK176"/>
  <c r="BK170"/>
  <c r="J167"/>
  <c r="BK164"/>
  <c r="J158"/>
  <c r="BK155"/>
  <c r="BK143"/>
  <c r="J139"/>
  <c r="BK135"/>
  <c r="BK131"/>
  <c r="J127"/>
  <c i="5" r="J209"/>
  <c r="J205"/>
  <c r="BK202"/>
  <c r="BK199"/>
  <c r="BK195"/>
  <c r="BK192"/>
  <c r="J188"/>
  <c r="J185"/>
  <c r="BK182"/>
  <c r="BK176"/>
  <c r="BK173"/>
  <c r="J167"/>
  <c r="BK164"/>
  <c r="J135"/>
  <c r="J127"/>
  <c i="4" r="J180"/>
  <c r="BK177"/>
  <c r="J170"/>
  <c r="J147"/>
  <c r="BK139"/>
  <c r="BK133"/>
  <c r="J130"/>
  <c i="3" r="BK191"/>
  <c r="J184"/>
  <c r="J179"/>
  <c r="J176"/>
  <c r="BK170"/>
  <c r="J166"/>
  <c r="BK164"/>
  <c r="BK159"/>
  <c r="BK156"/>
  <c r="BK153"/>
  <c r="BK149"/>
  <c r="J138"/>
  <c r="J135"/>
  <c r="J132"/>
  <c r="J127"/>
  <c i="2" r="BK230"/>
  <c r="BK227"/>
  <c r="J217"/>
  <c r="BK211"/>
  <c r="J208"/>
  <c r="J204"/>
  <c r="J200"/>
  <c r="J196"/>
  <c r="BK189"/>
  <c r="BK182"/>
  <c r="J178"/>
  <c r="BK175"/>
  <c r="BK169"/>
  <c r="BK163"/>
  <c r="BK160"/>
  <c r="J152"/>
  <c r="BK148"/>
  <c r="J139"/>
  <c r="BK132"/>
  <c r="J129"/>
  <c l="1" r="BK125"/>
  <c r="J125"/>
  <c r="J100"/>
  <c r="T125"/>
  <c r="T124"/>
  <c r="T220"/>
  <c i="3" r="T126"/>
  <c r="T125"/>
  <c r="T124"/>
  <c r="T190"/>
  <c i="4" r="R126"/>
  <c r="R125"/>
  <c r="T176"/>
  <c r="T189"/>
  <c i="5" r="R126"/>
  <c r="R125"/>
  <c r="T191"/>
  <c r="T208"/>
  <c i="6" r="R126"/>
  <c r="R125"/>
  <c r="T194"/>
  <c r="R211"/>
  <c i="7" r="BK126"/>
  <c r="J126"/>
  <c r="J100"/>
  <c r="BK197"/>
  <c r="J197"/>
  <c r="J101"/>
  <c r="BK205"/>
  <c r="J205"/>
  <c r="J102"/>
  <c i="8" r="R126"/>
  <c r="R125"/>
  <c r="R124"/>
  <c i="9" r="BK126"/>
  <c r="BK125"/>
  <c i="10" r="T126"/>
  <c r="T125"/>
  <c r="R205"/>
  <c r="T226"/>
  <c i="2" r="P125"/>
  <c r="P124"/>
  <c r="P123"/>
  <c i="1" r="AU96"/>
  <c i="2" r="BK220"/>
  <c r="J220"/>
  <c r="J101"/>
  <c r="P220"/>
  <c i="3" r="BK126"/>
  <c r="BK125"/>
  <c r="J125"/>
  <c r="J99"/>
  <c r="BK190"/>
  <c r="J190"/>
  <c r="J101"/>
  <c i="4" r="T126"/>
  <c r="T125"/>
  <c r="T124"/>
  <c r="P176"/>
  <c r="P189"/>
  <c i="5" r="BK126"/>
  <c r="BK125"/>
  <c r="BK124"/>
  <c r="J124"/>
  <c r="J98"/>
  <c r="BK191"/>
  <c r="J191"/>
  <c r="J101"/>
  <c r="BK208"/>
  <c r="J208"/>
  <c r="J102"/>
  <c i="6" r="T126"/>
  <c r="T125"/>
  <c r="P194"/>
  <c r="P211"/>
  <c i="7" r="P126"/>
  <c r="P125"/>
  <c r="T197"/>
  <c r="T205"/>
  <c i="8" r="T126"/>
  <c r="T125"/>
  <c r="T124"/>
  <c i="9" r="P126"/>
  <c r="P125"/>
  <c r="P124"/>
  <c i="1" r="AU104"/>
  <c i="2" r="R125"/>
  <c r="R124"/>
  <c r="R123"/>
  <c r="R220"/>
  <c i="3" r="P126"/>
  <c r="P125"/>
  <c r="P124"/>
  <c i="1" r="AU97"/>
  <c i="3" r="P190"/>
  <c i="4" r="BK126"/>
  <c r="J126"/>
  <c r="J100"/>
  <c r="BK176"/>
  <c r="J176"/>
  <c r="J101"/>
  <c r="R189"/>
  <c i="5" r="P126"/>
  <c r="P125"/>
  <c r="P191"/>
  <c r="R208"/>
  <c i="6" r="P126"/>
  <c r="P125"/>
  <c r="P124"/>
  <c i="1" r="AU101"/>
  <c i="6" r="R194"/>
  <c r="T211"/>
  <c i="7" r="R126"/>
  <c r="R125"/>
  <c r="P197"/>
  <c r="R205"/>
  <c i="8" r="P126"/>
  <c r="P125"/>
  <c r="P124"/>
  <c i="1" r="AU103"/>
  <c i="9" r="T126"/>
  <c r="T125"/>
  <c r="T124"/>
  <c i="10" r="BK126"/>
  <c r="J126"/>
  <c r="J100"/>
  <c r="R126"/>
  <c r="R125"/>
  <c r="P205"/>
  <c r="BK226"/>
  <c r="J226"/>
  <c r="J102"/>
  <c r="P226"/>
  <c i="3" r="R126"/>
  <c r="R125"/>
  <c r="R124"/>
  <c r="R190"/>
  <c i="4" r="P126"/>
  <c r="P125"/>
  <c r="P124"/>
  <c i="1" r="AU99"/>
  <c i="4" r="R176"/>
  <c r="BK189"/>
  <c r="J189"/>
  <c r="J102"/>
  <c i="5" r="T126"/>
  <c r="T125"/>
  <c r="T124"/>
  <c r="R191"/>
  <c r="P208"/>
  <c i="6" r="BK126"/>
  <c r="J126"/>
  <c r="J100"/>
  <c r="BK194"/>
  <c r="J194"/>
  <c r="J101"/>
  <c r="BK211"/>
  <c r="J211"/>
  <c r="J102"/>
  <c i="7" r="T126"/>
  <c r="T125"/>
  <c r="T124"/>
  <c r="R197"/>
  <c r="P205"/>
  <c i="8" r="BK126"/>
  <c r="J126"/>
  <c r="J100"/>
  <c i="9" r="R126"/>
  <c r="R125"/>
  <c r="R124"/>
  <c i="10" r="P126"/>
  <c r="P125"/>
  <c r="P124"/>
  <c i="1" r="AU105"/>
  <c i="10" r="BK205"/>
  <c r="J205"/>
  <c r="J101"/>
  <c r="T205"/>
  <c r="R226"/>
  <c i="11" r="BK118"/>
  <c r="BK117"/>
  <c r="J117"/>
  <c r="P118"/>
  <c r="P117"/>
  <c i="1" r="AU106"/>
  <c i="11" r="R118"/>
  <c r="R117"/>
  <c r="T118"/>
  <c r="T117"/>
  <c i="2" r="E85"/>
  <c r="J91"/>
  <c r="F94"/>
  <c r="F119"/>
  <c r="J120"/>
  <c r="BE129"/>
  <c r="BE135"/>
  <c r="BE142"/>
  <c r="BE156"/>
  <c r="BE166"/>
  <c r="BE172"/>
  <c r="BE186"/>
  <c r="BE208"/>
  <c r="BE217"/>
  <c r="BE221"/>
  <c i="3" r="J94"/>
  <c r="J118"/>
  <c r="J120"/>
  <c r="BE135"/>
  <c r="BE141"/>
  <c r="BE145"/>
  <c r="BE181"/>
  <c r="BE200"/>
  <c r="BE204"/>
  <c i="4" r="F94"/>
  <c r="J118"/>
  <c r="J120"/>
  <c r="BE136"/>
  <c r="BE139"/>
  <c r="BE147"/>
  <c r="BE158"/>
  <c r="BE161"/>
  <c r="BE183"/>
  <c r="BE186"/>
  <c r="BE193"/>
  <c i="5" r="F93"/>
  <c r="BE139"/>
  <c r="BE149"/>
  <c r="BE155"/>
  <c r="BE176"/>
  <c i="6" r="F93"/>
  <c r="J94"/>
  <c r="BE146"/>
  <c r="BE149"/>
  <c r="BE167"/>
  <c r="BE170"/>
  <c r="BE182"/>
  <c r="BE191"/>
  <c r="BE212"/>
  <c i="7" r="F93"/>
  <c r="E112"/>
  <c r="BE143"/>
  <c r="BE156"/>
  <c r="BE159"/>
  <c r="BE170"/>
  <c r="BE183"/>
  <c r="BE194"/>
  <c i="8" r="E85"/>
  <c r="J91"/>
  <c r="F94"/>
  <c r="F120"/>
  <c r="J121"/>
  <c r="BE136"/>
  <c r="BE148"/>
  <c r="BE158"/>
  <c r="BE170"/>
  <c r="BE174"/>
  <c i="9" r="E112"/>
  <c r="F120"/>
  <c r="BE131"/>
  <c r="BE139"/>
  <c r="BK176"/>
  <c r="J176"/>
  <c r="J101"/>
  <c i="10" r="F93"/>
  <c r="J120"/>
  <c r="BE127"/>
  <c r="BE136"/>
  <c r="BE139"/>
  <c r="BE143"/>
  <c r="BE147"/>
  <c r="BE173"/>
  <c r="BE199"/>
  <c r="BE202"/>
  <c r="BE211"/>
  <c r="BE217"/>
  <c i="2" r="J93"/>
  <c r="BE126"/>
  <c r="BE152"/>
  <c r="BE163"/>
  <c r="BE169"/>
  <c r="BE192"/>
  <c r="BE200"/>
  <c r="BE204"/>
  <c r="BE214"/>
  <c r="BE224"/>
  <c r="BE227"/>
  <c i="3" r="E85"/>
  <c r="F121"/>
  <c r="BE132"/>
  <c r="BE164"/>
  <c r="BE166"/>
  <c r="BK203"/>
  <c r="J203"/>
  <c r="J102"/>
  <c i="4" r="E85"/>
  <c r="J94"/>
  <c r="F120"/>
  <c r="BE167"/>
  <c r="BE170"/>
  <c i="5" r="J91"/>
  <c r="F94"/>
  <c r="BE127"/>
  <c r="BE135"/>
  <c r="BE152"/>
  <c r="BE167"/>
  <c r="BE173"/>
  <c i="6" r="F94"/>
  <c r="J118"/>
  <c r="J120"/>
  <c r="BE131"/>
  <c r="BE139"/>
  <c r="BE158"/>
  <c r="BE173"/>
  <c r="BE185"/>
  <c r="BE188"/>
  <c r="BE198"/>
  <c r="BE202"/>
  <c i="7" r="J93"/>
  <c r="BE130"/>
  <c r="BE136"/>
  <c r="BE147"/>
  <c r="BE166"/>
  <c r="BE177"/>
  <c r="BE202"/>
  <c r="BE206"/>
  <c i="8" r="J120"/>
  <c r="BE139"/>
  <c r="BE142"/>
  <c r="BE154"/>
  <c i="9" r="F94"/>
  <c r="J118"/>
  <c r="J121"/>
  <c r="BE127"/>
  <c r="BE142"/>
  <c r="BE145"/>
  <c r="BE177"/>
  <c i="10" r="E85"/>
  <c r="BE151"/>
  <c r="BE164"/>
  <c r="BE176"/>
  <c r="BE180"/>
  <c r="BE214"/>
  <c i="2" r="BE132"/>
  <c r="BE139"/>
  <c r="BE148"/>
  <c r="BE160"/>
  <c r="BE175"/>
  <c r="BE178"/>
  <c r="BE182"/>
  <c r="BE189"/>
  <c r="BE196"/>
  <c r="BE211"/>
  <c r="BE230"/>
  <c i="3" r="F93"/>
  <c r="BE127"/>
  <c r="BE129"/>
  <c r="BE138"/>
  <c r="BE149"/>
  <c r="BE153"/>
  <c r="BE156"/>
  <c r="BE173"/>
  <c r="BE187"/>
  <c r="BE191"/>
  <c r="BE194"/>
  <c i="4" r="BE143"/>
  <c r="BE151"/>
  <c r="BE164"/>
  <c r="BE173"/>
  <c r="BE177"/>
  <c r="BE180"/>
  <c i="5" r="E85"/>
  <c r="J93"/>
  <c r="J94"/>
  <c r="BE179"/>
  <c r="BE182"/>
  <c r="BE185"/>
  <c r="BE188"/>
  <c r="BE195"/>
  <c r="BE205"/>
  <c i="6" r="E85"/>
  <c r="BE127"/>
  <c r="BE135"/>
  <c r="BE176"/>
  <c r="BE179"/>
  <c r="BE195"/>
  <c r="BE205"/>
  <c i="7" r="F94"/>
  <c r="BE133"/>
  <c r="BE153"/>
  <c r="BE174"/>
  <c r="BE191"/>
  <c i="8" r="BE127"/>
  <c r="BE151"/>
  <c r="BE162"/>
  <c r="BE166"/>
  <c r="BE178"/>
  <c r="BK177"/>
  <c r="J177"/>
  <c r="J102"/>
  <c i="9" r="J93"/>
  <c r="BE134"/>
  <c r="BE165"/>
  <c r="BE173"/>
  <c r="BE181"/>
  <c r="BK180"/>
  <c r="J180"/>
  <c r="J102"/>
  <c i="10" r="F94"/>
  <c r="J121"/>
  <c r="BE130"/>
  <c r="BE158"/>
  <c r="BE167"/>
  <c r="BE170"/>
  <c r="BE183"/>
  <c r="BE186"/>
  <c r="BE192"/>
  <c r="BE206"/>
  <c r="BE220"/>
  <c r="BE223"/>
  <c r="BE227"/>
  <c r="BE230"/>
  <c i="11" r="E85"/>
  <c r="F92"/>
  <c r="F113"/>
  <c r="J113"/>
  <c r="J114"/>
  <c r="BE122"/>
  <c r="BE125"/>
  <c i="3" r="BE159"/>
  <c r="BE170"/>
  <c r="BE176"/>
  <c r="BE179"/>
  <c r="BE184"/>
  <c r="BE197"/>
  <c i="4" r="BE127"/>
  <c r="BE130"/>
  <c r="BE133"/>
  <c r="BE155"/>
  <c r="BE190"/>
  <c i="5" r="BE131"/>
  <c r="BE143"/>
  <c r="BE146"/>
  <c r="BE158"/>
  <c r="BE161"/>
  <c r="BE164"/>
  <c r="BE170"/>
  <c r="BE192"/>
  <c r="BE199"/>
  <c r="BE202"/>
  <c r="BE209"/>
  <c r="BE212"/>
  <c i="6" r="BE143"/>
  <c r="BE152"/>
  <c r="BE155"/>
  <c r="BE161"/>
  <c r="BE164"/>
  <c r="BE208"/>
  <c r="BE215"/>
  <c i="7" r="J91"/>
  <c r="J94"/>
  <c r="BE127"/>
  <c r="BE139"/>
  <c r="BE150"/>
  <c r="BE163"/>
  <c r="BE180"/>
  <c r="BE187"/>
  <c r="BE198"/>
  <c r="BE209"/>
  <c i="8" r="BE131"/>
  <c r="BE134"/>
  <c r="BE145"/>
  <c r="BK173"/>
  <c r="J173"/>
  <c r="J101"/>
  <c i="9" r="BE136"/>
  <c r="BE148"/>
  <c r="BE151"/>
  <c r="BE154"/>
  <c r="BE157"/>
  <c r="BE161"/>
  <c r="BE169"/>
  <c i="10" r="J91"/>
  <c r="BE133"/>
  <c r="BE155"/>
  <c r="BE161"/>
  <c r="BE189"/>
  <c r="BE196"/>
  <c i="11" r="J89"/>
  <c r="BE119"/>
  <c i="2" r="F37"/>
  <c i="1" r="BB96"/>
  <c i="6" r="J36"/>
  <c i="1" r="AW101"/>
  <c i="8" r="F39"/>
  <c i="1" r="BD103"/>
  <c i="2" r="J36"/>
  <c i="1" r="AW96"/>
  <c i="3" r="J36"/>
  <c i="1" r="AW97"/>
  <c i="6" r="F39"/>
  <c i="1" r="BD101"/>
  <c i="9" r="J36"/>
  <c i="1" r="AW104"/>
  <c i="3" r="F39"/>
  <c i="1" r="BD97"/>
  <c i="6" r="F37"/>
  <c i="1" r="BB101"/>
  <c i="8" r="F37"/>
  <c i="1" r="BB103"/>
  <c i="5" r="J36"/>
  <c i="1" r="AW100"/>
  <c i="6" r="F38"/>
  <c i="1" r="BC101"/>
  <c i="8" r="F36"/>
  <c i="1" r="BA103"/>
  <c i="11" r="F36"/>
  <c i="1" r="BC106"/>
  <c i="3" r="F37"/>
  <c i="1" r="BB97"/>
  <c i="7" r="F39"/>
  <c i="1" r="BD102"/>
  <c i="9" r="F39"/>
  <c i="1" r="BD104"/>
  <c i="10" r="F38"/>
  <c i="1" r="BC105"/>
  <c i="2" r="F39"/>
  <c i="1" r="BD96"/>
  <c i="6" r="F36"/>
  <c i="1" r="BA101"/>
  <c i="3" r="F36"/>
  <c i="1" r="BA97"/>
  <c i="5" r="F39"/>
  <c i="1" r="BD100"/>
  <c i="11" r="F35"/>
  <c i="1" r="BB106"/>
  <c i="4" r="F38"/>
  <c i="1" r="BC99"/>
  <c i="7" r="J36"/>
  <c i="1" r="AW102"/>
  <c i="8" r="F38"/>
  <c i="1" r="BC103"/>
  <c i="10" r="F39"/>
  <c i="1" r="BD105"/>
  <c i="11" r="J34"/>
  <c i="1" r="AW106"/>
  <c i="11" r="J30"/>
  <c i="1" r="AG106"/>
  <c i="4" r="F39"/>
  <c i="1" r="BD99"/>
  <c i="5" r="F38"/>
  <c i="1" r="BC100"/>
  <c i="7" r="F36"/>
  <c i="1" r="BA102"/>
  <c i="9" r="F36"/>
  <c i="1" r="BA104"/>
  <c i="4" r="J36"/>
  <c i="1" r="AW99"/>
  <c i="5" r="F37"/>
  <c i="1" r="BB100"/>
  <c i="2" r="F36"/>
  <c i="1" r="BA96"/>
  <c i="4" r="F37"/>
  <c i="1" r="BB99"/>
  <c i="7" r="F38"/>
  <c i="1" r="BC102"/>
  <c i="9" r="F37"/>
  <c i="1" r="BB104"/>
  <c i="10" r="F37"/>
  <c i="1" r="BB105"/>
  <c i="3" r="F38"/>
  <c i="1" r="BC97"/>
  <c i="9" r="F38"/>
  <c i="1" r="BC104"/>
  <c i="10" r="J36"/>
  <c i="1" r="AW105"/>
  <c i="11" r="F37"/>
  <c i="1" r="BD106"/>
  <c r="AS94"/>
  <c i="4" r="F36"/>
  <c i="1" r="BA99"/>
  <c i="10" r="F36"/>
  <c i="1" r="BA105"/>
  <c i="7" r="F37"/>
  <c i="1" r="BB102"/>
  <c i="8" r="J36"/>
  <c i="1" r="AW103"/>
  <c i="2" r="F38"/>
  <c i="1" r="BC96"/>
  <c i="5" r="F36"/>
  <c i="1" r="BA100"/>
  <c i="11" r="F34"/>
  <c i="1" r="BA106"/>
  <c i="6" l="1" r="R124"/>
  <c i="10" r="R124"/>
  <c i="5" r="P124"/>
  <c i="1" r="AU100"/>
  <c i="7" r="P124"/>
  <c i="1" r="AU102"/>
  <c i="10" r="T124"/>
  <c i="2" r="T123"/>
  <c i="6" r="T124"/>
  <c i="5" r="R124"/>
  <c i="7" r="R124"/>
  <c i="9" r="BK124"/>
  <c r="J124"/>
  <c i="4" r="R124"/>
  <c r="BK125"/>
  <c r="J125"/>
  <c r="J99"/>
  <c i="7" r="BK125"/>
  <c r="BK124"/>
  <c r="J124"/>
  <c i="9" r="J125"/>
  <c r="J99"/>
  <c r="J126"/>
  <c r="J100"/>
  <c i="2" r="BK124"/>
  <c r="J124"/>
  <c r="J99"/>
  <c i="3" r="BK124"/>
  <c r="J124"/>
  <c r="J126"/>
  <c r="J100"/>
  <c i="5" r="J126"/>
  <c r="J100"/>
  <c r="J125"/>
  <c r="J99"/>
  <c i="6" r="BK125"/>
  <c r="J125"/>
  <c r="J99"/>
  <c i="8" r="BK125"/>
  <c r="J125"/>
  <c r="J99"/>
  <c i="11" r="J96"/>
  <c r="J118"/>
  <c r="J97"/>
  <c i="10" r="BK125"/>
  <c r="J125"/>
  <c r="J99"/>
  <c i="9" r="J32"/>
  <c i="1" r="AG104"/>
  <c i="5" r="J32"/>
  <c i="1" r="AG100"/>
  <c r="BA95"/>
  <c r="AW95"/>
  <c i="5" r="J35"/>
  <c i="1" r="AV100"/>
  <c r="AT100"/>
  <c r="BB95"/>
  <c r="AX95"/>
  <c r="BD98"/>
  <c i="3" r="F35"/>
  <c i="1" r="AZ97"/>
  <c i="4" r="F35"/>
  <c i="1" r="AZ99"/>
  <c i="10" r="F35"/>
  <c i="1" r="AZ105"/>
  <c i="7" r="J32"/>
  <c i="1" r="AG102"/>
  <c i="3" r="J32"/>
  <c i="1" r="AG97"/>
  <c r="BC98"/>
  <c r="AY98"/>
  <c i="6" r="J35"/>
  <c i="1" r="AV101"/>
  <c r="AT101"/>
  <c i="8" r="J35"/>
  <c i="1" r="AV103"/>
  <c r="AT103"/>
  <c i="8" r="F35"/>
  <c i="1" r="AZ103"/>
  <c r="BC95"/>
  <c r="AY95"/>
  <c r="BA98"/>
  <c r="AW98"/>
  <c r="BB98"/>
  <c r="AX98"/>
  <c i="6" r="F35"/>
  <c i="1" r="AZ101"/>
  <c i="10" r="J35"/>
  <c i="1" r="AV105"/>
  <c r="AT105"/>
  <c r="AU95"/>
  <c i="2" r="J35"/>
  <c i="1" r="AV96"/>
  <c r="AT96"/>
  <c i="2" r="F35"/>
  <c i="1" r="AZ96"/>
  <c i="5" r="F35"/>
  <c i="1" r="AZ100"/>
  <c i="9" r="F35"/>
  <c i="1" r="AZ104"/>
  <c i="7" r="J35"/>
  <c i="1" r="AV102"/>
  <c r="AT102"/>
  <c i="3" r="J35"/>
  <c i="1" r="AV97"/>
  <c r="AT97"/>
  <c i="9" r="J35"/>
  <c i="1" r="AV104"/>
  <c r="AT104"/>
  <c r="BD95"/>
  <c r="BD94"/>
  <c r="W33"/>
  <c i="7" r="F35"/>
  <c i="1" r="AZ102"/>
  <c i="11" r="F33"/>
  <c i="1" r="AZ106"/>
  <c i="4" r="J35"/>
  <c i="1" r="AV99"/>
  <c r="AT99"/>
  <c i="11" r="J33"/>
  <c i="1" r="AV106"/>
  <c r="AT106"/>
  <c i="7" l="1" r="J41"/>
  <c i="3" r="J41"/>
  <c i="5" r="J41"/>
  <c i="9" r="J41"/>
  <c i="3" r="J98"/>
  <c i="4" r="BK124"/>
  <c r="J124"/>
  <c i="7" r="J98"/>
  <c i="9" r="J98"/>
  <c i="10" r="BK124"/>
  <c r="J124"/>
  <c r="J98"/>
  <c i="2" r="BK123"/>
  <c r="J123"/>
  <c r="J98"/>
  <c i="6" r="BK124"/>
  <c r="J124"/>
  <c r="J98"/>
  <c i="7" r="J125"/>
  <c r="J99"/>
  <c i="8" r="BK124"/>
  <c r="J124"/>
  <c r="J98"/>
  <c i="11" r="J39"/>
  <c i="1" r="AN106"/>
  <c r="AN104"/>
  <c r="AN100"/>
  <c r="AN102"/>
  <c r="AN97"/>
  <c r="AZ98"/>
  <c r="AV98"/>
  <c r="AT98"/>
  <c r="AZ95"/>
  <c r="AV95"/>
  <c r="AT95"/>
  <c r="BB94"/>
  <c r="W31"/>
  <c i="4" r="J32"/>
  <c i="1" r="AG99"/>
  <c r="AN99"/>
  <c r="AU98"/>
  <c r="BA94"/>
  <c r="W30"/>
  <c r="BC94"/>
  <c r="W32"/>
  <c i="4" l="1" r="J41"/>
  <c r="J98"/>
  <c i="1" r="AU94"/>
  <c r="AX94"/>
  <c i="10" r="J32"/>
  <c i="1" r="AG105"/>
  <c r="AN105"/>
  <c r="AY94"/>
  <c i="2" r="J32"/>
  <c i="1" r="AG96"/>
  <c r="AN96"/>
  <c r="AW94"/>
  <c r="AK30"/>
  <c r="AZ94"/>
  <c r="W29"/>
  <c i="8" r="J32"/>
  <c i="1" r="AG103"/>
  <c r="AN103"/>
  <c i="6" r="J32"/>
  <c i="1" r="AG101"/>
  <c r="AN101"/>
  <c i="6" l="1" r="J41"/>
  <c i="2" r="J41"/>
  <c i="8" r="J41"/>
  <c i="10" r="J41"/>
  <c i="1" r="AG98"/>
  <c r="AN98"/>
  <c r="AV94"/>
  <c r="AK29"/>
  <c r="AG95"/>
  <c r="AG94"/>
  <c l="1" r="AN95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<sst xmlns="http://schemas.openxmlformats.org/spreadsheetml/2006/main">
  <si>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</si>
  <si>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</si>
  <si>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</si>
  <si>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</si>
  <si>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</si>
  <si>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{14238277-d0ab-489b-8c53-1488cf6622e8}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</si>
  <si>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</si>
  <si>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</si>
  <si>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</si>
  <si>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</si>
  <si>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</si>
  <si>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</si>
  <si>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</si>
  <si>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</si>
  <si>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</si>
  <si>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</si>
  <si>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</si>
  <si>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87 - Oprava traťového úseku Chrášťany - Svojetín</t>
  </si>
  <si>
    <t>KSO:</t>
  </si>
  <si>
    <t>CC-CZ:</t>
  </si>
  <si>
    <t>Místo:</t>
  </si>
  <si>
    <t xml:space="preserve"> </t>
  </si>
  <si>
    <t>Datum:</t>
  </si>
  <si>
    <t>26. 3. 2020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</si>
  <si>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</si>
  <si>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</si>
  <si>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</si>
  <si>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</si>
  <si>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</si>
  <si>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</si>
  <si>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</si>
  <si>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</si>
  <si>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</si>
  <si>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</si>
  <si>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</si>
  <si>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</si>
  <si>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</si>
  <si>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</si>
  <si>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</si>
  <si>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</si>
  <si>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</si>
  <si>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</si>
  <si>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</si>
  <si>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</si>
  <si>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</si>
  <si>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</si>
  <si>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</si>
  <si>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</si>
  <si>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</si>
  <si>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</si>
  <si>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</si>
  <si>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</si>
  <si>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</si>
  <si>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</si>
  <si>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</si>
  <si>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</si>
  <si>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</si>
  <si>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</si>
  <si>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</si>
  <si>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</si>
  <si>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</si>
  <si>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</si>
  <si>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</si>
  <si>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</si>
  <si>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</si>
  <si>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</si>
  <si>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</si>
  <si>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</si>
  <si>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</si>
  <si>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</si>
  <si>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</si>
  <si>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</si>
  <si>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</si>
  <si>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</si>
  <si>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</si>
  <si>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</si>
  <si>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</si>
  <si>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</si>
  <si>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Oprava Chrášťany - Hořesedly</t>
  </si>
  <si>
    <t>STA</t>
  </si>
  <si>
    <t>1</t>
  </si>
  <si>
    <t>{e8fdecda-650c-4a47-9417-c2ad058e1ed8}</t>
  </si>
  <si>
    <t>2</t>
  </si>
  <si>
    <t>/</t>
  </si>
  <si>
    <t>Oprava žel. svršku Chrášťany - Hořesedly</t>
  </si>
  <si>
    <t>Soupis</t>
  </si>
  <si>
    <t>{66c1f837-d2eb-4196-ab4f-6e24e399b781}</t>
  </si>
  <si>
    <t>02</t>
  </si>
  <si>
    <t>Chrášťany - Rakovník km 2,710-1,436</t>
  </si>
  <si>
    <t>{8a4ad98f-d354-4c88-9f69-da9d69bba1f6}</t>
  </si>
  <si>
    <t>Oprava přejezdů</t>
  </si>
  <si>
    <t>{6b93a942-dc01-4b11-8c70-36722ec45196}</t>
  </si>
  <si>
    <t>P2338</t>
  </si>
  <si>
    <t>{80558238-3f47-458a-9c7b-9f35a1e515c0}</t>
  </si>
  <si>
    <t>P2339</t>
  </si>
  <si>
    <t>{a18b3327-78e4-4b23-8d93-c48bcb5a109b}</t>
  </si>
  <si>
    <t>03</t>
  </si>
  <si>
    <t>P2340</t>
  </si>
  <si>
    <t>{4093d5a8-017a-4259-9aa5-b3e91fa2e82f}</t>
  </si>
  <si>
    <t>04</t>
  </si>
  <si>
    <t>P2344 Mutějovice</t>
  </si>
  <si>
    <t>{7f7162df-b486-46eb-947a-9b5031e5b723}</t>
  </si>
  <si>
    <t>05</t>
  </si>
  <si>
    <t>P2333</t>
  </si>
  <si>
    <t>{1164d6cb-d059-4374-8668-ce47b6adef97}</t>
  </si>
  <si>
    <t>06</t>
  </si>
  <si>
    <t>P2334</t>
  </si>
  <si>
    <t>{7367a37f-2614-4ca0-a587-e855a1643457}</t>
  </si>
  <si>
    <t>07</t>
  </si>
  <si>
    <t>P2331</t>
  </si>
  <si>
    <t>{d7f1a94b-b1fc-4018-8060-3d3d563c040e}</t>
  </si>
  <si>
    <t>VRN</t>
  </si>
  <si>
    <t>{8b94f6a7-6a63-4fc1-bb96-ef34c4191e28}</t>
  </si>
  <si>
    <t>KRYCÍ LIST SOUPISU PRACÍ</t>
  </si>
  <si>
    <t>Objekt:</t>
  </si>
  <si>
    <t>01 - Oprava Chrášťany - Hořesedly</t>
  </si>
  <si>
    <t>Soupis:</t>
  </si>
  <si>
    <t>01 - Oprava žel. svršku Chrášťany - Hořesedly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</si>
  <si>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</si>
  <si>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</si>
  <si>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</si>
  <si>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</si>
  <si>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</si>
  <si>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</si>
  <si>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</si>
  <si>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</si>
  <si>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</si>
  <si>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</si>
  <si>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</si>
  <si>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</si>
  <si>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</si>
  <si>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</si>
  <si>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</si>
  <si>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</si>
  <si>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</si>
  <si>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</si>
  <si>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</si>
  <si>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</si>
  <si>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</si>
  <si>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</si>
  <si>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</si>
  <si>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</si>
  <si>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</si>
  <si>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</si>
  <si>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</si>
  <si>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</si>
  <si>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</si>
  <si>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</si>
  <si>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4</t>
  </si>
  <si>
    <t>2102821885</t>
  </si>
  <si>
    <t>VV</t>
  </si>
  <si>
    <t>(11940-9025)*1</t>
  </si>
  <si>
    <t>Součet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</si>
  <si>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</si>
  <si>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</si>
  <si>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m3</t>
  </si>
  <si>
    <t>236747646</t>
  </si>
  <si>
    <t>(10070-9025)*2</t>
  </si>
  <si>
    <t>3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</si>
  <si>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</si>
  <si>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</si>
  <si>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318051407</t>
  </si>
  <si>
    <t>(10070-9025)*3,5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</si>
  <si>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</si>
  <si>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</si>
  <si>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896169124</t>
  </si>
  <si>
    <t>(11940-10070)/100*90</t>
  </si>
  <si>
    <t>M</t>
  </si>
  <si>
    <t>5955101000</t>
  </si>
  <si>
    <t>Kamenivo drcené štěrk frakce 31,5/63 třídy BI</t>
  </si>
  <si>
    <t>t</t>
  </si>
  <si>
    <t>8</t>
  </si>
  <si>
    <t>774853357</t>
  </si>
  <si>
    <t>3773*1,8</t>
  </si>
  <si>
    <t>6</t>
  </si>
  <si>
    <t>5956140030</t>
  </si>
  <si>
    <t>Pražec betonový příčný vystrojený včetně kompletů tv. B 91S/2 (S)</t>
  </si>
  <si>
    <t>kus</t>
  </si>
  <si>
    <t>-1016793547</t>
  </si>
  <si>
    <t>Neoceňovat dodá ST PHAZ</t>
  </si>
  <si>
    <t>(10070-9025)/25*42+0,4</t>
  </si>
  <si>
    <t>(11994-11952)/25*42+0,44</t>
  </si>
  <si>
    <t>-22"most</t>
  </si>
  <si>
    <t>7</t>
  </si>
  <si>
    <t>5956213035</t>
  </si>
  <si>
    <t xml:space="preserve">Pražec betonový příčný vystrojený  užitý SB5</t>
  </si>
  <si>
    <t>-631667733</t>
  </si>
  <si>
    <t>75</t>
  </si>
  <si>
    <t>5957104025</t>
  </si>
  <si>
    <t>Kolejnicové pásy třídy R260 tv. 49 E1 délky 75 metrů</t>
  </si>
  <si>
    <t>-325264164</t>
  </si>
  <si>
    <t>2090/75+0,133</t>
  </si>
  <si>
    <t>9</t>
  </si>
  <si>
    <t>5957201010</t>
  </si>
  <si>
    <t>Kolejnice užité tv. S49</t>
  </si>
  <si>
    <t>m</t>
  </si>
  <si>
    <t>-1185566546</t>
  </si>
  <si>
    <t>200</t>
  </si>
  <si>
    <t>10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</si>
  <si>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</si>
  <si>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</si>
  <si>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-710058926</t>
  </si>
  <si>
    <t>(11940-10070)/25+0,2 "za tupláky</t>
  </si>
  <si>
    <t>11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</si>
  <si>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</si>
  <si>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</si>
  <si>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655828124</t>
  </si>
  <si>
    <t>71"u vč. 3 Hořesedly, B91S/2</t>
  </si>
  <si>
    <t>12</t>
  </si>
  <si>
    <t>5906110015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</si>
  <si>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</si>
  <si>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-891760715</t>
  </si>
  <si>
    <t>75*2</t>
  </si>
  <si>
    <t>13</t>
  </si>
  <si>
    <t>5906125380</t>
  </si>
  <si>
    <t>Montáž kolejového roštu na úložišti pražce betonové vystrojené tv. S49 rozdělení "u". Poznámka: 1. V cenách jsou započteny náklady na úpravu plochy pro montáž, manipulaci a montáž KR, u nevystrojených pražců dřevěných i vrtání. 2. V cenách nejsou obsaženy náklady na dodávku materiálu.</t>
  </si>
  <si>
    <t>km</t>
  </si>
  <si>
    <t>263658274</t>
  </si>
  <si>
    <t>(10,070-9,025)</t>
  </si>
  <si>
    <t>14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</si>
  <si>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</si>
  <si>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</si>
  <si>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-166575107</t>
  </si>
  <si>
    <t>5907025045</t>
  </si>
  <si>
    <t>Výměna kolejnicových pásů stávající upevnění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</si>
  <si>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1403748727</t>
  </si>
  <si>
    <t>16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</si>
  <si>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</si>
  <si>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</si>
  <si>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652954503</t>
  </si>
  <si>
    <t>P</t>
  </si>
  <si>
    <t>Poznámka k položce:_x000d_
Metr kolejnice=m</t>
  </si>
  <si>
    <t>(11940-10070)*2</t>
  </si>
  <si>
    <t>17</t>
  </si>
  <si>
    <t>5907050020</t>
  </si>
  <si>
    <t>Dělení kolejnic řezáním nebo rozbroušením tv. S49. Poznámka: 1. V cenách jsou započteny náklady na manipulaci, podložení, označení a provedení řezu kolejnice.</t>
  </si>
  <si>
    <t>-385425593</t>
  </si>
  <si>
    <t>Poznámka k položce:_x000d_
Řez=kus</t>
  </si>
  <si>
    <t>(10070-9025)/25*4+0,8</t>
  </si>
  <si>
    <t>18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</si>
  <si>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</si>
  <si>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</si>
  <si>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</si>
  <si>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-1700583683</t>
  </si>
  <si>
    <t>(11940-10070)/25*38*2+1,2</t>
  </si>
  <si>
    <t>19</t>
  </si>
  <si>
    <t>5958128010</t>
  </si>
  <si>
    <t>Komplety ŽS 4 (šroub RS 1, matice M 24, podložka Fe6, svěrka ŽS4)</t>
  </si>
  <si>
    <t>1009229405</t>
  </si>
  <si>
    <t>(11940-10070)/25*38*4+0,4</t>
  </si>
  <si>
    <t>20</t>
  </si>
  <si>
    <t>5958158005</t>
  </si>
  <si>
    <t xml:space="preserve">Podložka pryžová pod patu kolejnice S49  183/126/6</t>
  </si>
  <si>
    <t>563591400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</si>
  <si>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</si>
  <si>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</si>
  <si>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1350828705</t>
  </si>
  <si>
    <t>Poznámka k položce:_x000d_
Kilometr koleje=km</t>
  </si>
  <si>
    <t>(11,940-9,025)*3</t>
  </si>
  <si>
    <t>22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</si>
  <si>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</si>
  <si>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</si>
  <si>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</si>
  <si>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608433945</t>
  </si>
  <si>
    <t>(11940-10070)/100*10+1</t>
  </si>
  <si>
    <t>28</t>
  </si>
  <si>
    <t>23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</si>
  <si>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</si>
  <si>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</si>
  <si>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117606710</t>
  </si>
  <si>
    <t>(11940-9025)*2</t>
  </si>
  <si>
    <t>24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</si>
  <si>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</si>
  <si>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</si>
  <si>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-344875640</t>
  </si>
  <si>
    <t>(11940-9025)*0,6</t>
  </si>
  <si>
    <t>25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</si>
  <si>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</si>
  <si>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</si>
  <si>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1084414562</t>
  </si>
  <si>
    <t>1200</t>
  </si>
  <si>
    <t>26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</si>
  <si>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</si>
  <si>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</si>
  <si>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-563837233</t>
  </si>
  <si>
    <t>(10070-9025)/25*6,433</t>
  </si>
  <si>
    <t>27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</si>
  <si>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</si>
  <si>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</si>
  <si>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-234012478</t>
  </si>
  <si>
    <t>(10070-9025)/25*15,457</t>
  </si>
  <si>
    <t>OST</t>
  </si>
  <si>
    <t>Ostatní</t>
  </si>
  <si>
    <t>9902100100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</si>
  <si>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</si>
  <si>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512</t>
  </si>
  <si>
    <t>78215032</t>
  </si>
  <si>
    <t>700*1,8</t>
  </si>
  <si>
    <t>29</t>
  </si>
  <si>
    <t>9902100400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</si>
  <si>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</si>
  <si>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993635089</t>
  </si>
  <si>
    <t>6791,4</t>
  </si>
  <si>
    <t>30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</si>
  <si>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</si>
  <si>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</si>
  <si>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-1139761266</t>
  </si>
  <si>
    <t>103,719"kolejnice</t>
  </si>
  <si>
    <t>31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</si>
  <si>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</si>
  <si>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</si>
  <si>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1967175760</t>
  </si>
  <si>
    <t>02 - Chrášťany - Rakovník km 2,710-1,436</t>
  </si>
  <si>
    <t>VRN - Vedlejší rozpočtové náklady</t>
  </si>
  <si>
    <t>1602148856</t>
  </si>
  <si>
    <t>((2710-1436)-95)*1</t>
  </si>
  <si>
    <t>139305847</t>
  </si>
  <si>
    <t>(2710-1436)-95</t>
  </si>
  <si>
    <t>-1230818854</t>
  </si>
  <si>
    <t>((2710-1436)-95)*3,4</t>
  </si>
  <si>
    <t>428619309</t>
  </si>
  <si>
    <t>((2710-1436)-95)*2</t>
  </si>
  <si>
    <t>844372046</t>
  </si>
  <si>
    <t>2358*1,8</t>
  </si>
  <si>
    <t>-872451542</t>
  </si>
  <si>
    <t>((2710-1436)-(95))/25*42+0,28</t>
  </si>
  <si>
    <t>-483864238</t>
  </si>
  <si>
    <t>(2710-1436)/75*2+0,027</t>
  </si>
  <si>
    <t>-1806023719</t>
  </si>
  <si>
    <t>-1901768446</t>
  </si>
  <si>
    <t>(2,710-1,436)-0,095</t>
  </si>
  <si>
    <t>-589370026</t>
  </si>
  <si>
    <t>2,250-2,020</t>
  </si>
  <si>
    <t>5906135220</t>
  </si>
  <si>
    <t>Demontáž kolejového roštu koleje na úložišti pražce betonové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</si>
  <si>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-1517287379</t>
  </si>
  <si>
    <t>2,710-2,250</t>
  </si>
  <si>
    <t>2,020-1,436</t>
  </si>
  <si>
    <t>-0,095</t>
  </si>
  <si>
    <t>-8911073</t>
  </si>
  <si>
    <t>(2710-1436)*2</t>
  </si>
  <si>
    <t>-979398926</t>
  </si>
  <si>
    <t>((2,710-1,436)-(0,095))*3</t>
  </si>
  <si>
    <t>24014747</t>
  </si>
  <si>
    <t>34</t>
  </si>
  <si>
    <t>-766738501</t>
  </si>
  <si>
    <t>-234798235</t>
  </si>
  <si>
    <t>(2710-1436)*0,5</t>
  </si>
  <si>
    <t>690878495</t>
  </si>
  <si>
    <t>500</t>
  </si>
  <si>
    <t>1029116098</t>
  </si>
  <si>
    <t>230/25*6,433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</si>
  <si>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</si>
  <si>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</si>
  <si>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-827882607</t>
  </si>
  <si>
    <t>949/25*15,457</t>
  </si>
  <si>
    <t>1953512907</t>
  </si>
  <si>
    <t>1179/25*15,457</t>
  </si>
  <si>
    <t>1512990468</t>
  </si>
  <si>
    <t>300*1,8"zemina</t>
  </si>
  <si>
    <t>-798580415</t>
  </si>
  <si>
    <t>4244,4"štěrk</t>
  </si>
  <si>
    <t>-1448279587</t>
  </si>
  <si>
    <t>125,945"kolejnice</t>
  </si>
  <si>
    <t>1836689378</t>
  </si>
  <si>
    <t>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</si>
  <si>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</si>
  <si>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</si>
  <si>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-948993329</t>
  </si>
  <si>
    <t>02 - Oprava přejezdů</t>
  </si>
  <si>
    <t>01 - P2338</t>
  </si>
  <si>
    <t>5905050070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</si>
  <si>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</si>
  <si>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-381995783</t>
  </si>
  <si>
    <t>5955101005</t>
  </si>
  <si>
    <t>Kamenivo drcené štěrk frakce 31,5/63 třídy min. BII</t>
  </si>
  <si>
    <t>1130504033</t>
  </si>
  <si>
    <t>10*0,5*3,5*1,8</t>
  </si>
  <si>
    <t>Montáž kolejového roštu na úložišti pražce betonové 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</si>
  <si>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-877971170</t>
  </si>
  <si>
    <t>-1780641668</t>
  </si>
  <si>
    <t>5956213065</t>
  </si>
  <si>
    <t xml:space="preserve">Pražec betonový příčný vystrojený  užitý tv. SB 8 P</t>
  </si>
  <si>
    <t>-641779871</t>
  </si>
  <si>
    <t>10/0,6+0,333</t>
  </si>
  <si>
    <t>981652609</t>
  </si>
  <si>
    <t>2*10</t>
  </si>
  <si>
    <t>5958125010</t>
  </si>
  <si>
    <t>Komplety s antikorozní úpravou ŽS 4 (svěrka ŽS4, šroub RS 1, matice M24, podložka Fe6)</t>
  </si>
  <si>
    <t>2107324824</t>
  </si>
  <si>
    <t>17*4</t>
  </si>
  <si>
    <t>158225840</t>
  </si>
  <si>
    <t>17*2</t>
  </si>
  <si>
    <t>-469343652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</si>
  <si>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</si>
  <si>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</si>
  <si>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669800519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</si>
  <si>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</si>
  <si>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</si>
  <si>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1305806022</t>
  </si>
  <si>
    <t>5963104035</t>
  </si>
  <si>
    <t>Přejezd železobetonový kompletní sestava</t>
  </si>
  <si>
    <t>-781780304</t>
  </si>
  <si>
    <t>5913140010</t>
  </si>
  <si>
    <t>Demontáž přejezdové konstrukce se silničními panely vnější i vnitřní část. Poznámka: 1. V cenách jsou započteny náklady na demontáž a naložení na dopravní prostředek.</t>
  </si>
  <si>
    <t>1048568333</t>
  </si>
  <si>
    <t>-1159970647</t>
  </si>
  <si>
    <t>10/25*6,433</t>
  </si>
  <si>
    <t>-1497203535</t>
  </si>
  <si>
    <t>10/25*14,836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</si>
  <si>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</si>
  <si>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1715198318</t>
  </si>
  <si>
    <t>31,5*2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</si>
  <si>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</si>
  <si>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535237464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</si>
  <si>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</si>
  <si>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807827601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</si>
  <si>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</si>
  <si>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</si>
  <si>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-2134665730</t>
  </si>
  <si>
    <t>31,5</t>
  </si>
  <si>
    <t>-138296350</t>
  </si>
  <si>
    <t>033111001</t>
  </si>
  <si>
    <t>Provozní vlivy Výluka silničního provozu se zajištěním objížďky</t>
  </si>
  <si>
    <t>soubor</t>
  </si>
  <si>
    <t>-588461096</t>
  </si>
  <si>
    <t>02 - P2339</t>
  </si>
  <si>
    <t>-1834609898</t>
  </si>
  <si>
    <t>1069935635</t>
  </si>
  <si>
    <t>-1527673216</t>
  </si>
  <si>
    <t>-641246379</t>
  </si>
  <si>
    <t>-920595525</t>
  </si>
  <si>
    <t>600122608</t>
  </si>
  <si>
    <t>1015183224</t>
  </si>
  <si>
    <t>-845833607</t>
  </si>
  <si>
    <t>69485958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</si>
  <si>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</si>
  <si>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</si>
  <si>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-499219418</t>
  </si>
  <si>
    <t>5*1,2</t>
  </si>
  <si>
    <t>-371761720</t>
  </si>
  <si>
    <t>5913235020</t>
  </si>
  <si>
    <t>Dělení AB komunikace řezáním hloubky do 20 cm. Poznámka: 1. V cenách jsou započteny náklady na provedení úkolu.</t>
  </si>
  <si>
    <t>1749808847</t>
  </si>
  <si>
    <t>6*4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</si>
  <si>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</si>
  <si>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</si>
  <si>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451404605</t>
  </si>
  <si>
    <t>6*4*2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</si>
  <si>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</si>
  <si>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</si>
  <si>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2042210953</t>
  </si>
  <si>
    <t>6*3*2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</si>
  <si>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</si>
  <si>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</si>
  <si>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1441268168</t>
  </si>
  <si>
    <t>2*6</t>
  </si>
  <si>
    <t>5964161005</t>
  </si>
  <si>
    <t>Beton lehce zhutnitelný C 16/20;X0 F5 2 200 2 662</t>
  </si>
  <si>
    <t>1233058785</t>
  </si>
  <si>
    <t>2*6*0,3*0,3</t>
  </si>
  <si>
    <t>5963146010</t>
  </si>
  <si>
    <t>Asfaltový beton ACL 16S 50/70 hrubozrnný-ložní vrstva</t>
  </si>
  <si>
    <t>1660587749</t>
  </si>
  <si>
    <t>6*3*0,15*2,2</t>
  </si>
  <si>
    <t>5963146000</t>
  </si>
  <si>
    <t>Asfaltový beton ACO 11S 50/70 střednězrnný-obrusná vrstva</t>
  </si>
  <si>
    <t>1841771451</t>
  </si>
  <si>
    <t>6*3*0,05*2,2</t>
  </si>
  <si>
    <t>1600942029</t>
  </si>
  <si>
    <t>-1814180139</t>
  </si>
  <si>
    <t>-1366056982</t>
  </si>
  <si>
    <t>9902300300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</si>
  <si>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</si>
  <si>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1871629912</t>
  </si>
  <si>
    <t>21,120</t>
  </si>
  <si>
    <t>5,94+1,98</t>
  </si>
  <si>
    <t>501272093</t>
  </si>
  <si>
    <t>-1652136028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</si>
  <si>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</si>
  <si>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</si>
  <si>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656130097</t>
  </si>
  <si>
    <t>6*4*2*0,2*2,2</t>
  </si>
  <si>
    <t>1457159750</t>
  </si>
  <si>
    <t>1053641505</t>
  </si>
  <si>
    <t>03 - P2340</t>
  </si>
  <si>
    <t>-1168988740</t>
  </si>
  <si>
    <t>1120480818</t>
  </si>
  <si>
    <t>-568847574</t>
  </si>
  <si>
    <t>-756448206</t>
  </si>
  <si>
    <t>-1832847770</t>
  </si>
  <si>
    <t>-1453781533</t>
  </si>
  <si>
    <t>-556127733</t>
  </si>
  <si>
    <t>249346274</t>
  </si>
  <si>
    <t>-996040472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</si>
  <si>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</si>
  <si>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</si>
  <si>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1481098655</t>
  </si>
  <si>
    <t>1504160373</t>
  </si>
  <si>
    <t>1446090507</t>
  </si>
  <si>
    <t>1471180384</t>
  </si>
  <si>
    <t>-506923530</t>
  </si>
  <si>
    <t>1898586818</t>
  </si>
  <si>
    <t>1835809068</t>
  </si>
  <si>
    <t>-664704116</t>
  </si>
  <si>
    <t>-82906735</t>
  </si>
  <si>
    <t>6*3*2*0,15*2,2</t>
  </si>
  <si>
    <t>-1995178254</t>
  </si>
  <si>
    <t>6*3*2*0,05*2,2</t>
  </si>
  <si>
    <t>-620991707</t>
  </si>
  <si>
    <t>-775089847</t>
  </si>
  <si>
    <t>1271590143</t>
  </si>
  <si>
    <t>-549391536</t>
  </si>
  <si>
    <t>11,88+3,96</t>
  </si>
  <si>
    <t>1875604993</t>
  </si>
  <si>
    <t>-1840601621</t>
  </si>
  <si>
    <t>-218132027</t>
  </si>
  <si>
    <t>6*3*2*0,2*2,2</t>
  </si>
  <si>
    <t>581599185</t>
  </si>
  <si>
    <t>807431131</t>
  </si>
  <si>
    <t>04 - P2344 Mutějovice</t>
  </si>
  <si>
    <t>2092062458</t>
  </si>
  <si>
    <t>-908261080</t>
  </si>
  <si>
    <t>20"P2344</t>
  </si>
  <si>
    <t>-893112511</t>
  </si>
  <si>
    <t>20*1,8</t>
  </si>
  <si>
    <t>5955101013</t>
  </si>
  <si>
    <t>Kamenivo drcené štěrkodrť frakce 0/4</t>
  </si>
  <si>
    <t>491606759</t>
  </si>
  <si>
    <t>895854603</t>
  </si>
  <si>
    <t>2*12</t>
  </si>
  <si>
    <t>593251189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</si>
  <si>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</si>
  <si>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</si>
  <si>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-113574763</t>
  </si>
  <si>
    <t>5906140100</t>
  </si>
  <si>
    <t>Demontáž kolejového roštu koleje v ose koleje pražce dřevěné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</si>
  <si>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632114027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</si>
  <si>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</si>
  <si>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</si>
  <si>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312778300</t>
  </si>
  <si>
    <t>784889670</t>
  </si>
  <si>
    <t>1158375161</t>
  </si>
  <si>
    <t>100</t>
  </si>
  <si>
    <t>-1627745177</t>
  </si>
  <si>
    <t>-1561317119</t>
  </si>
  <si>
    <t>P2344</t>
  </si>
  <si>
    <t>1821381508</t>
  </si>
  <si>
    <t>Neoceňovat dodá ST</t>
  </si>
  <si>
    <t>1725040091</t>
  </si>
  <si>
    <t>97764629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</si>
  <si>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</si>
  <si>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</si>
  <si>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1213546763</t>
  </si>
  <si>
    <t>1228944593</t>
  </si>
  <si>
    <t>-318149567</t>
  </si>
  <si>
    <t>-2104441940</t>
  </si>
  <si>
    <t>-282532552</t>
  </si>
  <si>
    <t>39898294</t>
  </si>
  <si>
    <t>36+2</t>
  </si>
  <si>
    <t>0,9*2,5</t>
  </si>
  <si>
    <t>679422892</t>
  </si>
  <si>
    <t>-691209056</t>
  </si>
  <si>
    <t>-1952739628</t>
  </si>
  <si>
    <t>05 - P2333</t>
  </si>
  <si>
    <t>-1669854246</t>
  </si>
  <si>
    <t>5905030120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</si>
  <si>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</si>
  <si>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1487187452</t>
  </si>
  <si>
    <t>10*3,4*0,25</t>
  </si>
  <si>
    <t>1297668321</t>
  </si>
  <si>
    <t>8,5</t>
  </si>
  <si>
    <t>-889573635</t>
  </si>
  <si>
    <t>8,5*1,8</t>
  </si>
  <si>
    <t>1507726101</t>
  </si>
  <si>
    <t>1713804919</t>
  </si>
  <si>
    <t>-655949316</t>
  </si>
  <si>
    <t>1404066115</t>
  </si>
  <si>
    <t>1812385959</t>
  </si>
  <si>
    <t>1650490195</t>
  </si>
  <si>
    <t>-395696242</t>
  </si>
  <si>
    <t>96077721</t>
  </si>
  <si>
    <t>5956213030</t>
  </si>
  <si>
    <t xml:space="preserve">Pražec betonový příčný nevystrojený  užitý tv. SB 8 P</t>
  </si>
  <si>
    <t>-1141823896</t>
  </si>
  <si>
    <t>5963110000</t>
  </si>
  <si>
    <t>Přejezd Intermont kompletní sestava</t>
  </si>
  <si>
    <t>866679950</t>
  </si>
  <si>
    <t>-383593938</t>
  </si>
  <si>
    <t>15,3"štěrk</t>
  </si>
  <si>
    <t>-428522159</t>
  </si>
  <si>
    <t>06 - P2334</t>
  </si>
  <si>
    <t>41639137</t>
  </si>
  <si>
    <t>884178338</t>
  </si>
  <si>
    <t>-1254381130</t>
  </si>
  <si>
    <t>931750689</t>
  </si>
  <si>
    <t>-167531638</t>
  </si>
  <si>
    <t>867233073</t>
  </si>
  <si>
    <t>-899911535</t>
  </si>
  <si>
    <t>-1237393554</t>
  </si>
  <si>
    <t>130841078</t>
  </si>
  <si>
    <t>1960276101</t>
  </si>
  <si>
    <t>1167679488</t>
  </si>
  <si>
    <t>-526538664</t>
  </si>
  <si>
    <t>-2095251668</t>
  </si>
  <si>
    <t>794581120</t>
  </si>
  <si>
    <t>17+21</t>
  </si>
  <si>
    <t>2059676838</t>
  </si>
  <si>
    <t>-1219361332</t>
  </si>
  <si>
    <t>-612865438</t>
  </si>
  <si>
    <t>07 - P2331</t>
  </si>
  <si>
    <t>1680671262</t>
  </si>
  <si>
    <t>0,020</t>
  </si>
  <si>
    <t>-102889523</t>
  </si>
  <si>
    <t>20*3,5*0,48*1,8</t>
  </si>
  <si>
    <t>5906125090</t>
  </si>
  <si>
    <t>Montáž kolejového roštu na úložišti pražce dřevěné nevystrojené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</si>
  <si>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1360702072</t>
  </si>
  <si>
    <t>1825784924</t>
  </si>
  <si>
    <t>-1869993845</t>
  </si>
  <si>
    <t>-1254312363</t>
  </si>
  <si>
    <t>2*20</t>
  </si>
  <si>
    <t>-900943172</t>
  </si>
  <si>
    <t>34*4</t>
  </si>
  <si>
    <t>1566786228</t>
  </si>
  <si>
    <t>34*2</t>
  </si>
  <si>
    <t>1931360864</t>
  </si>
  <si>
    <t>0,02</t>
  </si>
  <si>
    <t>1783441041</t>
  </si>
  <si>
    <t>-1117692169</t>
  </si>
  <si>
    <t>14,4</t>
  </si>
  <si>
    <t>356710280</t>
  </si>
  <si>
    <t>5964129000</t>
  </si>
  <si>
    <t>Odvodňovací ECO žlaby betonové</t>
  </si>
  <si>
    <t>151389088</t>
  </si>
  <si>
    <t>5913215020</t>
  </si>
  <si>
    <t>Demontáž kolejnicových dílů přejezdu ochranná kolejnice. Poznámka: 1. V cenách jsou započteny náklady na demontáž a naložení na dopravní prostředek.</t>
  </si>
  <si>
    <t>773879053</t>
  </si>
  <si>
    <t>2*14</t>
  </si>
  <si>
    <t>1843374598</t>
  </si>
  <si>
    <t>9*5*2</t>
  </si>
  <si>
    <t>1686318330</t>
  </si>
  <si>
    <t>9*1</t>
  </si>
  <si>
    <t>-928745704</t>
  </si>
  <si>
    <t>9*4*2</t>
  </si>
  <si>
    <t>-783214155</t>
  </si>
  <si>
    <t>72*0,15*2,3</t>
  </si>
  <si>
    <t>-2133931921</t>
  </si>
  <si>
    <t>72*0,04*2,3</t>
  </si>
  <si>
    <t>841104804</t>
  </si>
  <si>
    <t>14*0,7*0,5</t>
  </si>
  <si>
    <t>-993906802</t>
  </si>
  <si>
    <t>14*0,3*0,3*2</t>
  </si>
  <si>
    <t>10*0,3*0,4</t>
  </si>
  <si>
    <t>5915025010</t>
  </si>
  <si>
    <t>Úprava vrstvy KL po snesení kolejového roštu koleje nebo výhybky. Poznámka: 1. V cenách jsou započteny náklady na rozhrnutí a urovnání KL a terénu z důvodu rušení trati.</t>
  </si>
  <si>
    <t>-372814172</t>
  </si>
  <si>
    <t>25*3,5</t>
  </si>
  <si>
    <t>-1170473933</t>
  </si>
  <si>
    <t>6,0</t>
  </si>
  <si>
    <t>-2140281805</t>
  </si>
  <si>
    <t>992051632</t>
  </si>
  <si>
    <t>"stará a nová živice"43,47+11,592+(81*0,2*2,3)</t>
  </si>
  <si>
    <t>"beton pod zídky a žlab"3,7*2,5</t>
  </si>
  <si>
    <t>"vyzískaný a nový štěrk"20*3,5*0,48*1,8*2</t>
  </si>
  <si>
    <t>9902200400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</si>
  <si>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</si>
  <si>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-1123180758</t>
  </si>
  <si>
    <t>1,56"žlb</t>
  </si>
  <si>
    <t>1048742189</t>
  </si>
  <si>
    <t>14,4*3*0,15*2,5</t>
  </si>
  <si>
    <t>-1232023433</t>
  </si>
  <si>
    <t>-1484118736</t>
  </si>
  <si>
    <t>20*3,5*0,18*1,8"starý štěrk</t>
  </si>
  <si>
    <t>891500620</t>
  </si>
  <si>
    <t>81*0,2*2,3"stará živice</t>
  </si>
  <si>
    <t>-1781865669</t>
  </si>
  <si>
    <t>32</t>
  </si>
  <si>
    <t>-447455719</t>
  </si>
  <si>
    <t>03 - VRN</t>
  </si>
  <si>
    <t>022101011</t>
  </si>
  <si>
    <t>Geodetické práce Geodetické práce v průběhu opravy</t>
  </si>
  <si>
    <t>-51984205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</si>
  <si>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</si>
  <si>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</si>
  <si>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832489044</t>
  </si>
  <si>
    <t>023113001</t>
  </si>
  <si>
    <t>Projektové práce Technický projekt zajištění PPK s optimalizací nivelety/osy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</si>
  <si>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-1796987685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</si>
</sst>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87 - Oprava traťového úseku Chrášťany - Svojetín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26. 3. 2020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ROUND(AG95+AG98+AG106,2)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ROUND(AS95+AS98+AS106,2)</f>
        <v>0</v>
      </c>
      <c r="AT94" s="114">
        <f>ROUND(SUM(AV94:AW94),2)</f>
        <v>0</v>
      </c>
      <c r="AU94" s="115">
        <f>ROUND(AU95+AU98+AU106,5)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ROUND(AZ95+AZ98+AZ106,2)</f>
        <v>0</v>
      </c>
      <c r="BA94" s="114">
        <f>ROUND(BA95+BA98+BA106,2)</f>
        <v>0</v>
      </c>
      <c r="BB94" s="114">
        <f>ROUND(BB95+BB98+BB106,2)</f>
        <v>0</v>
      </c>
      <c r="BC94" s="114">
        <f>ROUND(BC95+BC98+BC106,2)</f>
        <v>0</v>
      </c>
      <c r="BD94" s="116">
        <f>ROUND(BD95+BD98+BD106,2)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72</v>
      </c>
      <c r="BT95" s="131" t="s">
        <v>80</v>
      </c>
      <c r="BU95" s="131" t="s">
        <v>74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4" customFormat="1" ht="16.5" customHeight="1">
      <c r="A96" s="132" t="s">
        <v>83</v>
      </c>
      <c r="B96" s="70"/>
      <c r="C96" s="133"/>
      <c r="D96" s="133"/>
      <c r="E96" s="134" t="s">
        <v>77</v>
      </c>
      <c r="F96" s="134"/>
      <c r="G96" s="134"/>
      <c r="H96" s="134"/>
      <c r="I96" s="134"/>
      <c r="J96" s="133"/>
      <c r="K96" s="134" t="s">
        <v>84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'01 - Oprava žel. svršku C...'!J32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85</v>
      </c>
      <c r="AR96" s="72"/>
      <c r="AS96" s="137">
        <v>0</v>
      </c>
      <c r="AT96" s="138">
        <f>ROUND(SUM(AV96:AW96),2)</f>
        <v>0</v>
      </c>
      <c r="AU96" s="139">
        <f>'01 - Oprava žel. svršku C...'!P123</f>
        <v>0</v>
      </c>
      <c r="AV96" s="138">
        <f>'01 - Oprava žel. svršku C...'!J35</f>
        <v>0</v>
      </c>
      <c r="AW96" s="138">
        <f>'01 - Oprava žel. svršku C...'!J36</f>
        <v>0</v>
      </c>
      <c r="AX96" s="138">
        <f>'01 - Oprava žel. svršku C...'!J37</f>
        <v>0</v>
      </c>
      <c r="AY96" s="138">
        <f>'01 - Oprava žel. svršku C...'!J38</f>
        <v>0</v>
      </c>
      <c r="AZ96" s="138">
        <f>'01 - Oprava žel. svršku C...'!F35</f>
        <v>0</v>
      </c>
      <c r="BA96" s="138">
        <f>'01 - Oprava žel. svršku C...'!F36</f>
        <v>0</v>
      </c>
      <c r="BB96" s="138">
        <f>'01 - Oprava žel. svršku C...'!F37</f>
        <v>0</v>
      </c>
      <c r="BC96" s="138">
        <f>'01 - Oprava žel. svršku C...'!F38</f>
        <v>0</v>
      </c>
      <c r="BD96" s="140">
        <f>'01 - Oprava žel. svršku C...'!F39</f>
        <v>0</v>
      </c>
      <c r="BE96" s="4"/>
      <c r="BT96" s="141" t="s">
        <v>82</v>
      </c>
      <c r="BV96" s="141" t="s">
        <v>75</v>
      </c>
      <c r="BW96" s="141" t="s">
        <v>86</v>
      </c>
      <c r="BX96" s="141" t="s">
        <v>81</v>
      </c>
      <c r="CL96" s="141" t="s">
        <v>1</v>
      </c>
    </row>
    <row r="97" s="4" customFormat="1" ht="16.5" customHeight="1">
      <c r="A97" s="132" t="s">
        <v>83</v>
      </c>
      <c r="B97" s="70"/>
      <c r="C97" s="133"/>
      <c r="D97" s="133"/>
      <c r="E97" s="134" t="s">
        <v>87</v>
      </c>
      <c r="F97" s="134"/>
      <c r="G97" s="134"/>
      <c r="H97" s="134"/>
      <c r="I97" s="134"/>
      <c r="J97" s="133"/>
      <c r="K97" s="134" t="s">
        <v>88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'02 - Chrášťany - Rakovník...'!J32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85</v>
      </c>
      <c r="AR97" s="72"/>
      <c r="AS97" s="137">
        <v>0</v>
      </c>
      <c r="AT97" s="138">
        <f>ROUND(SUM(AV97:AW97),2)</f>
        <v>0</v>
      </c>
      <c r="AU97" s="139">
        <f>'02 - Chrášťany - Rakovník...'!P124</f>
        <v>0</v>
      </c>
      <c r="AV97" s="138">
        <f>'02 - Chrášťany - Rakovník...'!J35</f>
        <v>0</v>
      </c>
      <c r="AW97" s="138">
        <f>'02 - Chrášťany - Rakovník...'!J36</f>
        <v>0</v>
      </c>
      <c r="AX97" s="138">
        <f>'02 - Chrášťany - Rakovník...'!J37</f>
        <v>0</v>
      </c>
      <c r="AY97" s="138">
        <f>'02 - Chrášťany - Rakovník...'!J38</f>
        <v>0</v>
      </c>
      <c r="AZ97" s="138">
        <f>'02 - Chrášťany - Rakovník...'!F35</f>
        <v>0</v>
      </c>
      <c r="BA97" s="138">
        <f>'02 - Chrášťany - Rakovník...'!F36</f>
        <v>0</v>
      </c>
      <c r="BB97" s="138">
        <f>'02 - Chrášťany - Rakovník...'!F37</f>
        <v>0</v>
      </c>
      <c r="BC97" s="138">
        <f>'02 - Chrášťany - Rakovník...'!F38</f>
        <v>0</v>
      </c>
      <c r="BD97" s="140">
        <f>'02 - Chrášťany - Rakovník...'!F39</f>
        <v>0</v>
      </c>
      <c r="BE97" s="4"/>
      <c r="BT97" s="141" t="s">
        <v>82</v>
      </c>
      <c r="BV97" s="141" t="s">
        <v>75</v>
      </c>
      <c r="BW97" s="141" t="s">
        <v>89</v>
      </c>
      <c r="BX97" s="141" t="s">
        <v>81</v>
      </c>
      <c r="CL97" s="141" t="s">
        <v>1</v>
      </c>
    </row>
    <row r="98" s="7" customFormat="1" ht="16.5" customHeight="1">
      <c r="A98" s="7"/>
      <c r="B98" s="119"/>
      <c r="C98" s="120"/>
      <c r="D98" s="121" t="s">
        <v>87</v>
      </c>
      <c r="E98" s="121"/>
      <c r="F98" s="121"/>
      <c r="G98" s="121"/>
      <c r="H98" s="121"/>
      <c r="I98" s="122"/>
      <c r="J98" s="121" t="s">
        <v>90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ROUND(SUM(AG99:AG105),2)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79</v>
      </c>
      <c r="AR98" s="126"/>
      <c r="AS98" s="127">
        <f>ROUND(SUM(AS99:AS105),2)</f>
        <v>0</v>
      </c>
      <c r="AT98" s="128">
        <f>ROUND(SUM(AV98:AW98),2)</f>
        <v>0</v>
      </c>
      <c r="AU98" s="129">
        <f>ROUND(SUM(AU99:AU105),5)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ROUND(SUM(AZ99:AZ105),2)</f>
        <v>0</v>
      </c>
      <c r="BA98" s="128">
        <f>ROUND(SUM(BA99:BA105),2)</f>
        <v>0</v>
      </c>
      <c r="BB98" s="128">
        <f>ROUND(SUM(BB99:BB105),2)</f>
        <v>0</v>
      </c>
      <c r="BC98" s="128">
        <f>ROUND(SUM(BC99:BC105),2)</f>
        <v>0</v>
      </c>
      <c r="BD98" s="130">
        <f>ROUND(SUM(BD99:BD105),2)</f>
        <v>0</v>
      </c>
      <c r="BE98" s="7"/>
      <c r="BS98" s="131" t="s">
        <v>72</v>
      </c>
      <c r="BT98" s="131" t="s">
        <v>80</v>
      </c>
      <c r="BU98" s="131" t="s">
        <v>74</v>
      </c>
      <c r="BV98" s="131" t="s">
        <v>75</v>
      </c>
      <c r="BW98" s="131" t="s">
        <v>91</v>
      </c>
      <c r="BX98" s="131" t="s">
        <v>5</v>
      </c>
      <c r="CL98" s="131" t="s">
        <v>1</v>
      </c>
      <c r="CM98" s="131" t="s">
        <v>82</v>
      </c>
    </row>
    <row r="99" s="4" customFormat="1" ht="16.5" customHeight="1">
      <c r="A99" s="132" t="s">
        <v>83</v>
      </c>
      <c r="B99" s="70"/>
      <c r="C99" s="133"/>
      <c r="D99" s="133"/>
      <c r="E99" s="134" t="s">
        <v>77</v>
      </c>
      <c r="F99" s="134"/>
      <c r="G99" s="134"/>
      <c r="H99" s="134"/>
      <c r="I99" s="134"/>
      <c r="J99" s="133"/>
      <c r="K99" s="134" t="s">
        <v>92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'01 - P2338'!J32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85</v>
      </c>
      <c r="AR99" s="72"/>
      <c r="AS99" s="137">
        <v>0</v>
      </c>
      <c r="AT99" s="138">
        <f>ROUND(SUM(AV99:AW99),2)</f>
        <v>0</v>
      </c>
      <c r="AU99" s="139">
        <f>'01 - P2338'!P124</f>
        <v>0</v>
      </c>
      <c r="AV99" s="138">
        <f>'01 - P2338'!J35</f>
        <v>0</v>
      </c>
      <c r="AW99" s="138">
        <f>'01 - P2338'!J36</f>
        <v>0</v>
      </c>
      <c r="AX99" s="138">
        <f>'01 - P2338'!J37</f>
        <v>0</v>
      </c>
      <c r="AY99" s="138">
        <f>'01 - P2338'!J38</f>
        <v>0</v>
      </c>
      <c r="AZ99" s="138">
        <f>'01 - P2338'!F35</f>
        <v>0</v>
      </c>
      <c r="BA99" s="138">
        <f>'01 - P2338'!F36</f>
        <v>0</v>
      </c>
      <c r="BB99" s="138">
        <f>'01 - P2338'!F37</f>
        <v>0</v>
      </c>
      <c r="BC99" s="138">
        <f>'01 - P2338'!F38</f>
        <v>0</v>
      </c>
      <c r="BD99" s="140">
        <f>'01 - P2338'!F39</f>
        <v>0</v>
      </c>
      <c r="BE99" s="4"/>
      <c r="BT99" s="141" t="s">
        <v>82</v>
      </c>
      <c r="BV99" s="141" t="s">
        <v>75</v>
      </c>
      <c r="BW99" s="141" t="s">
        <v>93</v>
      </c>
      <c r="BX99" s="141" t="s">
        <v>91</v>
      </c>
      <c r="CL99" s="141" t="s">
        <v>1</v>
      </c>
    </row>
    <row r="100" s="4" customFormat="1" ht="16.5" customHeight="1">
      <c r="A100" s="132" t="s">
        <v>83</v>
      </c>
      <c r="B100" s="70"/>
      <c r="C100" s="133"/>
      <c r="D100" s="133"/>
      <c r="E100" s="134" t="s">
        <v>87</v>
      </c>
      <c r="F100" s="134"/>
      <c r="G100" s="134"/>
      <c r="H100" s="134"/>
      <c r="I100" s="134"/>
      <c r="J100" s="133"/>
      <c r="K100" s="134" t="s">
        <v>94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'02 - P2339'!J32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85</v>
      </c>
      <c r="AR100" s="72"/>
      <c r="AS100" s="137">
        <v>0</v>
      </c>
      <c r="AT100" s="138">
        <f>ROUND(SUM(AV100:AW100),2)</f>
        <v>0</v>
      </c>
      <c r="AU100" s="139">
        <f>'02 - P2339'!P124</f>
        <v>0</v>
      </c>
      <c r="AV100" s="138">
        <f>'02 - P2339'!J35</f>
        <v>0</v>
      </c>
      <c r="AW100" s="138">
        <f>'02 - P2339'!J36</f>
        <v>0</v>
      </c>
      <c r="AX100" s="138">
        <f>'02 - P2339'!J37</f>
        <v>0</v>
      </c>
      <c r="AY100" s="138">
        <f>'02 - P2339'!J38</f>
        <v>0</v>
      </c>
      <c r="AZ100" s="138">
        <f>'02 - P2339'!F35</f>
        <v>0</v>
      </c>
      <c r="BA100" s="138">
        <f>'02 - P2339'!F36</f>
        <v>0</v>
      </c>
      <c r="BB100" s="138">
        <f>'02 - P2339'!F37</f>
        <v>0</v>
      </c>
      <c r="BC100" s="138">
        <f>'02 - P2339'!F38</f>
        <v>0</v>
      </c>
      <c r="BD100" s="140">
        <f>'02 - P2339'!F39</f>
        <v>0</v>
      </c>
      <c r="BE100" s="4"/>
      <c r="BT100" s="141" t="s">
        <v>82</v>
      </c>
      <c r="BV100" s="141" t="s">
        <v>75</v>
      </c>
      <c r="BW100" s="141" t="s">
        <v>95</v>
      </c>
      <c r="BX100" s="141" t="s">
        <v>91</v>
      </c>
      <c r="CL100" s="141" t="s">
        <v>1</v>
      </c>
    </row>
    <row r="101" s="4" customFormat="1" ht="16.5" customHeight="1">
      <c r="A101" s="132" t="s">
        <v>83</v>
      </c>
      <c r="B101" s="70"/>
      <c r="C101" s="133"/>
      <c r="D101" s="133"/>
      <c r="E101" s="134" t="s">
        <v>96</v>
      </c>
      <c r="F101" s="134"/>
      <c r="G101" s="134"/>
      <c r="H101" s="134"/>
      <c r="I101" s="134"/>
      <c r="J101" s="133"/>
      <c r="K101" s="134" t="s">
        <v>97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'03 - P2340'!J32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85</v>
      </c>
      <c r="AR101" s="72"/>
      <c r="AS101" s="137">
        <v>0</v>
      </c>
      <c r="AT101" s="138">
        <f>ROUND(SUM(AV101:AW101),2)</f>
        <v>0</v>
      </c>
      <c r="AU101" s="139">
        <f>'03 - P2340'!P124</f>
        <v>0</v>
      </c>
      <c r="AV101" s="138">
        <f>'03 - P2340'!J35</f>
        <v>0</v>
      </c>
      <c r="AW101" s="138">
        <f>'03 - P2340'!J36</f>
        <v>0</v>
      </c>
      <c r="AX101" s="138">
        <f>'03 - P2340'!J37</f>
        <v>0</v>
      </c>
      <c r="AY101" s="138">
        <f>'03 - P2340'!J38</f>
        <v>0</v>
      </c>
      <c r="AZ101" s="138">
        <f>'03 - P2340'!F35</f>
        <v>0</v>
      </c>
      <c r="BA101" s="138">
        <f>'03 - P2340'!F36</f>
        <v>0</v>
      </c>
      <c r="BB101" s="138">
        <f>'03 - P2340'!F37</f>
        <v>0</v>
      </c>
      <c r="BC101" s="138">
        <f>'03 - P2340'!F38</f>
        <v>0</v>
      </c>
      <c r="BD101" s="140">
        <f>'03 - P2340'!F39</f>
        <v>0</v>
      </c>
      <c r="BE101" s="4"/>
      <c r="BT101" s="141" t="s">
        <v>82</v>
      </c>
      <c r="BV101" s="141" t="s">
        <v>75</v>
      </c>
      <c r="BW101" s="141" t="s">
        <v>98</v>
      </c>
      <c r="BX101" s="141" t="s">
        <v>91</v>
      </c>
      <c r="CL101" s="141" t="s">
        <v>1</v>
      </c>
    </row>
    <row r="102" s="4" customFormat="1" ht="16.5" customHeight="1">
      <c r="A102" s="132" t="s">
        <v>83</v>
      </c>
      <c r="B102" s="70"/>
      <c r="C102" s="133"/>
      <c r="D102" s="133"/>
      <c r="E102" s="134" t="s">
        <v>99</v>
      </c>
      <c r="F102" s="134"/>
      <c r="G102" s="134"/>
      <c r="H102" s="134"/>
      <c r="I102" s="134"/>
      <c r="J102" s="133"/>
      <c r="K102" s="134" t="s">
        <v>100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'04 - P2344 Mutějovice'!J32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85</v>
      </c>
      <c r="AR102" s="72"/>
      <c r="AS102" s="137">
        <v>0</v>
      </c>
      <c r="AT102" s="138">
        <f>ROUND(SUM(AV102:AW102),2)</f>
        <v>0</v>
      </c>
      <c r="AU102" s="139">
        <f>'04 - P2344 Mutějovice'!P124</f>
        <v>0</v>
      </c>
      <c r="AV102" s="138">
        <f>'04 - P2344 Mutějovice'!J35</f>
        <v>0</v>
      </c>
      <c r="AW102" s="138">
        <f>'04 - P2344 Mutějovice'!J36</f>
        <v>0</v>
      </c>
      <c r="AX102" s="138">
        <f>'04 - P2344 Mutějovice'!J37</f>
        <v>0</v>
      </c>
      <c r="AY102" s="138">
        <f>'04 - P2344 Mutějovice'!J38</f>
        <v>0</v>
      </c>
      <c r="AZ102" s="138">
        <f>'04 - P2344 Mutějovice'!F35</f>
        <v>0</v>
      </c>
      <c r="BA102" s="138">
        <f>'04 - P2344 Mutějovice'!F36</f>
        <v>0</v>
      </c>
      <c r="BB102" s="138">
        <f>'04 - P2344 Mutějovice'!F37</f>
        <v>0</v>
      </c>
      <c r="BC102" s="138">
        <f>'04 - P2344 Mutějovice'!F38</f>
        <v>0</v>
      </c>
      <c r="BD102" s="140">
        <f>'04 - P2344 Mutějovice'!F39</f>
        <v>0</v>
      </c>
      <c r="BE102" s="4"/>
      <c r="BT102" s="141" t="s">
        <v>82</v>
      </c>
      <c r="BV102" s="141" t="s">
        <v>75</v>
      </c>
      <c r="BW102" s="141" t="s">
        <v>101</v>
      </c>
      <c r="BX102" s="141" t="s">
        <v>91</v>
      </c>
      <c r="CL102" s="141" t="s">
        <v>1</v>
      </c>
    </row>
    <row r="103" s="4" customFormat="1" ht="16.5" customHeight="1">
      <c r="A103" s="132" t="s">
        <v>83</v>
      </c>
      <c r="B103" s="70"/>
      <c r="C103" s="133"/>
      <c r="D103" s="133"/>
      <c r="E103" s="134" t="s">
        <v>102</v>
      </c>
      <c r="F103" s="134"/>
      <c r="G103" s="134"/>
      <c r="H103" s="134"/>
      <c r="I103" s="134"/>
      <c r="J103" s="133"/>
      <c r="K103" s="134" t="s">
        <v>103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'05 - P2333'!J32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85</v>
      </c>
      <c r="AR103" s="72"/>
      <c r="AS103" s="137">
        <v>0</v>
      </c>
      <c r="AT103" s="138">
        <f>ROUND(SUM(AV103:AW103),2)</f>
        <v>0</v>
      </c>
      <c r="AU103" s="139">
        <f>'05 - P2333'!P124</f>
        <v>0</v>
      </c>
      <c r="AV103" s="138">
        <f>'05 - P2333'!J35</f>
        <v>0</v>
      </c>
      <c r="AW103" s="138">
        <f>'05 - P2333'!J36</f>
        <v>0</v>
      </c>
      <c r="AX103" s="138">
        <f>'05 - P2333'!J37</f>
        <v>0</v>
      </c>
      <c r="AY103" s="138">
        <f>'05 - P2333'!J38</f>
        <v>0</v>
      </c>
      <c r="AZ103" s="138">
        <f>'05 - P2333'!F35</f>
        <v>0</v>
      </c>
      <c r="BA103" s="138">
        <f>'05 - P2333'!F36</f>
        <v>0</v>
      </c>
      <c r="BB103" s="138">
        <f>'05 - P2333'!F37</f>
        <v>0</v>
      </c>
      <c r="BC103" s="138">
        <f>'05 - P2333'!F38</f>
        <v>0</v>
      </c>
      <c r="BD103" s="140">
        <f>'05 - P2333'!F39</f>
        <v>0</v>
      </c>
      <c r="BE103" s="4"/>
      <c r="BT103" s="141" t="s">
        <v>82</v>
      </c>
      <c r="BV103" s="141" t="s">
        <v>75</v>
      </c>
      <c r="BW103" s="141" t="s">
        <v>104</v>
      </c>
      <c r="BX103" s="141" t="s">
        <v>91</v>
      </c>
      <c r="CL103" s="141" t="s">
        <v>1</v>
      </c>
    </row>
    <row r="104" s="4" customFormat="1" ht="16.5" customHeight="1">
      <c r="A104" s="132" t="s">
        <v>83</v>
      </c>
      <c r="B104" s="70"/>
      <c r="C104" s="133"/>
      <c r="D104" s="133"/>
      <c r="E104" s="134" t="s">
        <v>105</v>
      </c>
      <c r="F104" s="134"/>
      <c r="G104" s="134"/>
      <c r="H104" s="134"/>
      <c r="I104" s="134"/>
      <c r="J104" s="133"/>
      <c r="K104" s="134" t="s">
        <v>106</v>
      </c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'06 - P2334'!J32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85</v>
      </c>
      <c r="AR104" s="72"/>
      <c r="AS104" s="137">
        <v>0</v>
      </c>
      <c r="AT104" s="138">
        <f>ROUND(SUM(AV104:AW104),2)</f>
        <v>0</v>
      </c>
      <c r="AU104" s="139">
        <f>'06 - P2334'!P124</f>
        <v>0</v>
      </c>
      <c r="AV104" s="138">
        <f>'06 - P2334'!J35</f>
        <v>0</v>
      </c>
      <c r="AW104" s="138">
        <f>'06 - P2334'!J36</f>
        <v>0</v>
      </c>
      <c r="AX104" s="138">
        <f>'06 - P2334'!J37</f>
        <v>0</v>
      </c>
      <c r="AY104" s="138">
        <f>'06 - P2334'!J38</f>
        <v>0</v>
      </c>
      <c r="AZ104" s="138">
        <f>'06 - P2334'!F35</f>
        <v>0</v>
      </c>
      <c r="BA104" s="138">
        <f>'06 - P2334'!F36</f>
        <v>0</v>
      </c>
      <c r="BB104" s="138">
        <f>'06 - P2334'!F37</f>
        <v>0</v>
      </c>
      <c r="BC104" s="138">
        <f>'06 - P2334'!F38</f>
        <v>0</v>
      </c>
      <c r="BD104" s="140">
        <f>'06 - P2334'!F39</f>
        <v>0</v>
      </c>
      <c r="BE104" s="4"/>
      <c r="BT104" s="141" t="s">
        <v>82</v>
      </c>
      <c r="BV104" s="141" t="s">
        <v>75</v>
      </c>
      <c r="BW104" s="141" t="s">
        <v>107</v>
      </c>
      <c r="BX104" s="141" t="s">
        <v>91</v>
      </c>
      <c r="CL104" s="141" t="s">
        <v>1</v>
      </c>
    </row>
    <row r="105" s="4" customFormat="1" ht="16.5" customHeight="1">
      <c r="A105" s="132" t="s">
        <v>83</v>
      </c>
      <c r="B105" s="70"/>
      <c r="C105" s="133"/>
      <c r="D105" s="133"/>
      <c r="E105" s="134" t="s">
        <v>108</v>
      </c>
      <c r="F105" s="134"/>
      <c r="G105" s="134"/>
      <c r="H105" s="134"/>
      <c r="I105" s="134"/>
      <c r="J105" s="133"/>
      <c r="K105" s="134" t="s">
        <v>109</v>
      </c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'07 - P2331'!J32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85</v>
      </c>
      <c r="AR105" s="72"/>
      <c r="AS105" s="137">
        <v>0</v>
      </c>
      <c r="AT105" s="138">
        <f>ROUND(SUM(AV105:AW105),2)</f>
        <v>0</v>
      </c>
      <c r="AU105" s="139">
        <f>'07 - P2331'!P124</f>
        <v>0</v>
      </c>
      <c r="AV105" s="138">
        <f>'07 - P2331'!J35</f>
        <v>0</v>
      </c>
      <c r="AW105" s="138">
        <f>'07 - P2331'!J36</f>
        <v>0</v>
      </c>
      <c r="AX105" s="138">
        <f>'07 - P2331'!J37</f>
        <v>0</v>
      </c>
      <c r="AY105" s="138">
        <f>'07 - P2331'!J38</f>
        <v>0</v>
      </c>
      <c r="AZ105" s="138">
        <f>'07 - P2331'!F35</f>
        <v>0</v>
      </c>
      <c r="BA105" s="138">
        <f>'07 - P2331'!F36</f>
        <v>0</v>
      </c>
      <c r="BB105" s="138">
        <f>'07 - P2331'!F37</f>
        <v>0</v>
      </c>
      <c r="BC105" s="138">
        <f>'07 - P2331'!F38</f>
        <v>0</v>
      </c>
      <c r="BD105" s="140">
        <f>'07 - P2331'!F39</f>
        <v>0</v>
      </c>
      <c r="BE105" s="4"/>
      <c r="BT105" s="141" t="s">
        <v>82</v>
      </c>
      <c r="BV105" s="141" t="s">
        <v>75</v>
      </c>
      <c r="BW105" s="141" t="s">
        <v>110</v>
      </c>
      <c r="BX105" s="141" t="s">
        <v>91</v>
      </c>
      <c r="CL105" s="141" t="s">
        <v>1</v>
      </c>
    </row>
    <row r="106" s="7" customFormat="1" ht="16.5" customHeight="1">
      <c r="A106" s="132" t="s">
        <v>83</v>
      </c>
      <c r="B106" s="119"/>
      <c r="C106" s="120"/>
      <c r="D106" s="121" t="s">
        <v>96</v>
      </c>
      <c r="E106" s="121"/>
      <c r="F106" s="121"/>
      <c r="G106" s="121"/>
      <c r="H106" s="121"/>
      <c r="I106" s="122"/>
      <c r="J106" s="121" t="s">
        <v>111</v>
      </c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4">
        <f>'03 - VRN'!J30</f>
        <v>0</v>
      </c>
      <c r="AH106" s="122"/>
      <c r="AI106" s="122"/>
      <c r="AJ106" s="122"/>
      <c r="AK106" s="122"/>
      <c r="AL106" s="122"/>
      <c r="AM106" s="122"/>
      <c r="AN106" s="124">
        <f>SUM(AG106,AT106)</f>
        <v>0</v>
      </c>
      <c r="AO106" s="122"/>
      <c r="AP106" s="122"/>
      <c r="AQ106" s="125" t="s">
        <v>79</v>
      </c>
      <c r="AR106" s="126"/>
      <c r="AS106" s="142">
        <v>0</v>
      </c>
      <c r="AT106" s="143">
        <f>ROUND(SUM(AV106:AW106),2)</f>
        <v>0</v>
      </c>
      <c r="AU106" s="144">
        <f>'03 - VRN'!P117</f>
        <v>0</v>
      </c>
      <c r="AV106" s="143">
        <f>'03 - VRN'!J33</f>
        <v>0</v>
      </c>
      <c r="AW106" s="143">
        <f>'03 - VRN'!J34</f>
        <v>0</v>
      </c>
      <c r="AX106" s="143">
        <f>'03 - VRN'!J35</f>
        <v>0</v>
      </c>
      <c r="AY106" s="143">
        <f>'03 - VRN'!J36</f>
        <v>0</v>
      </c>
      <c r="AZ106" s="143">
        <f>'03 - VRN'!F33</f>
        <v>0</v>
      </c>
      <c r="BA106" s="143">
        <f>'03 - VRN'!F34</f>
        <v>0</v>
      </c>
      <c r="BB106" s="143">
        <f>'03 - VRN'!F35</f>
        <v>0</v>
      </c>
      <c r="BC106" s="143">
        <f>'03 - VRN'!F36</f>
        <v>0</v>
      </c>
      <c r="BD106" s="145">
        <f>'03 - VRN'!F37</f>
        <v>0</v>
      </c>
      <c r="BE106" s="7"/>
      <c r="BT106" s="131" t="s">
        <v>80</v>
      </c>
      <c r="BV106" s="131" t="s">
        <v>75</v>
      </c>
      <c r="BW106" s="131" t="s">
        <v>112</v>
      </c>
      <c r="BX106" s="131" t="s">
        <v>5</v>
      </c>
      <c r="CL106" s="131" t="s">
        <v>1</v>
      </c>
      <c r="CM106" s="131" t="s">
        <v>82</v>
      </c>
    </row>
    <row r="107" s="2" customFormat="1" ht="30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44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</sheetData>
  <sheetProtection sheet="1" formatColumns="0" formatRows="0" objects="1" scenarios="1" spinCount="100000" saltValue="RanY8GOnyL4z1eAH/6PDsvxjJgZa2aUtIyFa1JSTZzpCScLu+I0uokMnTk2O9wfFS7TemfU1ESnkOWlB2l02Rw==" hashValue="B/497smjxJSlwSMOZHj088Kgle9yN5K5RZhFhQIuw/pVuWsCmsEPhRgupz06oJh67KIN9rSF+8+yZSNGUrLuwA==" algorithmName="SHA-512" password="CC35"/>
  <mergeCells count="86">
    <mergeCell ref="C92:G92"/>
    <mergeCell ref="D98:H98"/>
    <mergeCell ref="D95:H95"/>
    <mergeCell ref="E99:I99"/>
    <mergeCell ref="E96:I96"/>
    <mergeCell ref="E100:I100"/>
    <mergeCell ref="E97:I97"/>
    <mergeCell ref="E102:I102"/>
    <mergeCell ref="E103:I103"/>
    <mergeCell ref="E104:I104"/>
    <mergeCell ref="E101:I101"/>
    <mergeCell ref="I92:AF92"/>
    <mergeCell ref="J95:AF95"/>
    <mergeCell ref="J98:AF98"/>
    <mergeCell ref="K102:AF102"/>
    <mergeCell ref="K101:AF101"/>
    <mergeCell ref="K97:AF97"/>
    <mergeCell ref="K99:AF99"/>
    <mergeCell ref="K103:AF103"/>
    <mergeCell ref="K104:AF104"/>
    <mergeCell ref="K96:AF96"/>
    <mergeCell ref="K100:AF100"/>
    <mergeCell ref="L85:AO85"/>
    <mergeCell ref="E105:I105"/>
    <mergeCell ref="K105:AF105"/>
    <mergeCell ref="D106:H106"/>
    <mergeCell ref="J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3:AM103"/>
    <mergeCell ref="AG102:AM102"/>
    <mergeCell ref="AG92:AM92"/>
    <mergeCell ref="AG100:AM100"/>
    <mergeCell ref="AG104:AM104"/>
    <mergeCell ref="AG99:AM99"/>
    <mergeCell ref="AG96:AM96"/>
    <mergeCell ref="AG97:AM97"/>
    <mergeCell ref="AG98:AM98"/>
    <mergeCell ref="AG95:AM95"/>
    <mergeCell ref="AM87:AN87"/>
    <mergeCell ref="AM89:AP89"/>
    <mergeCell ref="AM90:AP90"/>
    <mergeCell ref="AN99:AP99"/>
    <mergeCell ref="AN104:AP104"/>
    <mergeCell ref="AN103:AP103"/>
    <mergeCell ref="AN96:AP96"/>
    <mergeCell ref="AN92:AP92"/>
    <mergeCell ref="AN101:AP101"/>
    <mergeCell ref="AN97:AP97"/>
    <mergeCell ref="AN100:AP100"/>
    <mergeCell ref="AN95:AP95"/>
    <mergeCell ref="AN102:AP102"/>
    <mergeCell ref="AN98:AP98"/>
    <mergeCell ref="AS89:AT91"/>
    <mergeCell ref="AN105:AP105"/>
    <mergeCell ref="AG105:AM105"/>
    <mergeCell ref="AN106:AP106"/>
    <mergeCell ref="AG106:AM106"/>
    <mergeCell ref="AN94:AP94"/>
  </mergeCells>
  <hyperlinks>
    <hyperlink ref="A96" location="'01 - Oprava žel. svršku C...'!C2" display="/"/>
    <hyperlink ref="A97" location="'02 - Chrášťany - Rakovník...'!C2" display="/"/>
    <hyperlink ref="A99" location="'01 - P2338'!C2" display="/"/>
    <hyperlink ref="A100" location="'02 - P2339'!C2" display="/"/>
    <hyperlink ref="A101" location="'03 - P2340'!C2" display="/"/>
    <hyperlink ref="A102" location="'04 - P2344 Mutějovice'!C2" display="/"/>
    <hyperlink ref="A103" location="'05 - P2333'!C2" display="/"/>
    <hyperlink ref="A104" location="'06 - P2334'!C2" display="/"/>
    <hyperlink ref="A105" location="'07 - P2331'!C2" display="/"/>
    <hyperlink ref="A106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82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87 - Oprava traťového úseku Chrášťany - Svojetín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369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610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26. 3. 2020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6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27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29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31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32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33</v>
      </c>
      <c r="E32" s="38"/>
      <c r="F32" s="38"/>
      <c r="G32" s="38"/>
      <c r="H32" s="38"/>
      <c r="I32" s="154"/>
      <c r="J32" s="166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35</v>
      </c>
      <c r="G34" s="38"/>
      <c r="H34" s="38"/>
      <c r="I34" s="168" t="s">
        <v>34</v>
      </c>
      <c r="J34" s="167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37</v>
      </c>
      <c r="E35" s="152" t="s">
        <v>38</v>
      </c>
      <c r="F35" s="170">
        <f>ROUND((SUM(BE124:BE231)),  2)</f>
        <v>0</v>
      </c>
      <c r="G35" s="38"/>
      <c r="H35" s="38"/>
      <c r="I35" s="171">
        <v>0.20999999999999999</v>
      </c>
      <c r="J35" s="170">
        <f>ROUND(((SUM(BE124:BE231))*I35),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39</v>
      </c>
      <c r="F36" s="170">
        <f>ROUND((SUM(BF124:BF231)),  2)</f>
        <v>0</v>
      </c>
      <c r="G36" s="38"/>
      <c r="H36" s="38"/>
      <c r="I36" s="171">
        <v>0.14999999999999999</v>
      </c>
      <c r="J36" s="170">
        <f>ROUND(((SUM(BF124:BF231))*I36),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40</v>
      </c>
      <c r="F37" s="170">
        <f>ROUND((SUM(BG124:BG231)),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41</v>
      </c>
      <c r="F38" s="170">
        <f>ROUND((SUM(BH124:BH231)),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42</v>
      </c>
      <c r="F39" s="170">
        <f>ROUND((SUM(BI124:BI231)),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43</v>
      </c>
      <c r="E41" s="174"/>
      <c r="F41" s="174"/>
      <c r="G41" s="175" t="s">
        <v>44</v>
      </c>
      <c r="H41" s="176" t="s">
        <v>45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46</v>
      </c>
      <c r="E50" s="181"/>
      <c r="F50" s="181"/>
      <c r="G50" s="180" t="s">
        <v>47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48</v>
      </c>
      <c r="E61" s="184"/>
      <c r="F61" s="185" t="s">
        <v>49</v>
      </c>
      <c r="G61" s="183" t="s">
        <v>48</v>
      </c>
      <c r="H61" s="184"/>
      <c r="I61" s="186"/>
      <c r="J61" s="187" t="s">
        <v>49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50</v>
      </c>
      <c r="E65" s="188"/>
      <c r="F65" s="188"/>
      <c r="G65" s="180" t="s">
        <v>51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48</v>
      </c>
      <c r="E76" s="184"/>
      <c r="F76" s="185" t="s">
        <v>49</v>
      </c>
      <c r="G76" s="183" t="s">
        <v>48</v>
      </c>
      <c r="H76" s="184"/>
      <c r="I76" s="186"/>
      <c r="J76" s="187" t="s">
        <v>49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87 - Oprava traťového úseku Chrášťany - Svojetín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369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07 - P2331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26. 3. 2020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156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156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125</v>
      </c>
      <c r="E101" s="205"/>
      <c r="F101" s="205"/>
      <c r="G101" s="205"/>
      <c r="H101" s="205"/>
      <c r="I101" s="206"/>
      <c r="J101" s="207">
        <f>J205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313</v>
      </c>
      <c r="E102" s="205"/>
      <c r="F102" s="205"/>
      <c r="G102" s="205"/>
      <c r="H102" s="205"/>
      <c r="I102" s="206"/>
      <c r="J102" s="207">
        <f>J226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6" t="str">
        <f>E7</f>
        <v>87 - Oprava traťového úseku Chrášťany - Svojetín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114</v>
      </c>
      <c r="D113" s="22"/>
      <c r="E113" s="22"/>
      <c r="F113" s="22"/>
      <c r="G113" s="22"/>
      <c r="H113" s="22"/>
      <c r="I113" s="146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96" t="s">
        <v>369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116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07 - P2331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156" t="s">
        <v>22</v>
      </c>
      <c r="J118" s="79" t="str">
        <f>IF(J14="","",J14)</f>
        <v>26. 3. 2020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156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156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5"/>
      <c r="B123" s="216"/>
      <c r="C123" s="217" t="s">
        <v>127</v>
      </c>
      <c r="D123" s="218" t="s">
        <v>58</v>
      </c>
      <c r="E123" s="218" t="s">
        <v>54</v>
      </c>
      <c r="F123" s="218" t="s">
        <v>55</v>
      </c>
      <c r="G123" s="218" t="s">
        <v>128</v>
      </c>
      <c r="H123" s="218" t="s">
        <v>129</v>
      </c>
      <c r="I123" s="219" t="s">
        <v>130</v>
      </c>
      <c r="J123" s="220" t="s">
        <v>120</v>
      </c>
      <c r="K123" s="221" t="s">
        <v>131</v>
      </c>
      <c r="L123" s="222"/>
      <c r="M123" s="100" t="s">
        <v>1</v>
      </c>
      <c r="N123" s="101" t="s">
        <v>37</v>
      </c>
      <c r="O123" s="101" t="s">
        <v>132</v>
      </c>
      <c r="P123" s="101" t="s">
        <v>133</v>
      </c>
      <c r="Q123" s="101" t="s">
        <v>134</v>
      </c>
      <c r="R123" s="101" t="s">
        <v>135</v>
      </c>
      <c r="S123" s="101" t="s">
        <v>136</v>
      </c>
      <c r="T123" s="102" t="s">
        <v>137</v>
      </c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/>
    </row>
    <row r="124" s="2" customFormat="1" ht="22.8" customHeight="1">
      <c r="A124" s="38"/>
      <c r="B124" s="39"/>
      <c r="C124" s="107" t="s">
        <v>138</v>
      </c>
      <c r="D124" s="40"/>
      <c r="E124" s="40"/>
      <c r="F124" s="40"/>
      <c r="G124" s="40"/>
      <c r="H124" s="40"/>
      <c r="I124" s="154"/>
      <c r="J124" s="223">
        <f>BK124</f>
        <v>0</v>
      </c>
      <c r="K124" s="40"/>
      <c r="L124" s="44"/>
      <c r="M124" s="103"/>
      <c r="N124" s="224"/>
      <c r="O124" s="104"/>
      <c r="P124" s="225">
        <f>P125+P205+P226</f>
        <v>0</v>
      </c>
      <c r="Q124" s="104"/>
      <c r="R124" s="225">
        <f>R125+R205+R226</f>
        <v>109.744</v>
      </c>
      <c r="S124" s="104"/>
      <c r="T124" s="226">
        <f>T125+T205+T226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122</v>
      </c>
      <c r="BK124" s="227">
        <f>BK125+BK205+BK226</f>
        <v>0</v>
      </c>
    </row>
    <row r="125" s="12" customFormat="1" ht="25.92" customHeight="1">
      <c r="A125" s="12"/>
      <c r="B125" s="228"/>
      <c r="C125" s="229"/>
      <c r="D125" s="230" t="s">
        <v>72</v>
      </c>
      <c r="E125" s="231" t="s">
        <v>139</v>
      </c>
      <c r="F125" s="231" t="s">
        <v>140</v>
      </c>
      <c r="G125" s="229"/>
      <c r="H125" s="229"/>
      <c r="I125" s="232"/>
      <c r="J125" s="233">
        <f>BK125</f>
        <v>0</v>
      </c>
      <c r="K125" s="229"/>
      <c r="L125" s="234"/>
      <c r="M125" s="235"/>
      <c r="N125" s="236"/>
      <c r="O125" s="236"/>
      <c r="P125" s="237">
        <f>P126</f>
        <v>0</v>
      </c>
      <c r="Q125" s="236"/>
      <c r="R125" s="237">
        <f>R126</f>
        <v>109.744</v>
      </c>
      <c r="S125" s="236"/>
      <c r="T125" s="238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80</v>
      </c>
      <c r="AT125" s="240" t="s">
        <v>72</v>
      </c>
      <c r="AU125" s="240" t="s">
        <v>73</v>
      </c>
      <c r="AY125" s="239" t="s">
        <v>141</v>
      </c>
      <c r="BK125" s="241">
        <f>BK126</f>
        <v>0</v>
      </c>
    </row>
    <row r="126" s="12" customFormat="1" ht="22.8" customHeight="1">
      <c r="A126" s="12"/>
      <c r="B126" s="228"/>
      <c r="C126" s="229"/>
      <c r="D126" s="230" t="s">
        <v>72</v>
      </c>
      <c r="E126" s="242" t="s">
        <v>142</v>
      </c>
      <c r="F126" s="242" t="s">
        <v>143</v>
      </c>
      <c r="G126" s="229"/>
      <c r="H126" s="229"/>
      <c r="I126" s="232"/>
      <c r="J126" s="243">
        <f>BK126</f>
        <v>0</v>
      </c>
      <c r="K126" s="229"/>
      <c r="L126" s="234"/>
      <c r="M126" s="235"/>
      <c r="N126" s="236"/>
      <c r="O126" s="236"/>
      <c r="P126" s="237">
        <f>SUM(P127:P204)</f>
        <v>0</v>
      </c>
      <c r="Q126" s="236"/>
      <c r="R126" s="237">
        <f>SUM(R127:R204)</f>
        <v>109.744</v>
      </c>
      <c r="S126" s="236"/>
      <c r="T126" s="238">
        <f>SUM(T127:T204)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80</v>
      </c>
      <c r="AT126" s="240" t="s">
        <v>72</v>
      </c>
      <c r="AU126" s="240" t="s">
        <v>80</v>
      </c>
      <c r="AY126" s="239" t="s">
        <v>141</v>
      </c>
      <c r="BK126" s="241">
        <f>SUM(BK127:BK204)</f>
        <v>0</v>
      </c>
    </row>
    <row r="127" s="2" customFormat="1" ht="168" customHeight="1">
      <c r="A127" s="38"/>
      <c r="B127" s="39"/>
      <c r="C127" s="244" t="s">
        <v>80</v>
      </c>
      <c r="D127" s="244" t="s">
        <v>144</v>
      </c>
      <c r="E127" s="245" t="s">
        <v>371</v>
      </c>
      <c r="F127" s="246" t="s">
        <v>372</v>
      </c>
      <c r="G127" s="247" t="s">
        <v>216</v>
      </c>
      <c r="H127" s="248">
        <v>0.02</v>
      </c>
      <c r="I127" s="249"/>
      <c r="J127" s="250">
        <f>ROUND(I127*H127,2)</f>
        <v>0</v>
      </c>
      <c r="K127" s="251"/>
      <c r="L127" s="44"/>
      <c r="M127" s="252" t="s">
        <v>1</v>
      </c>
      <c r="N127" s="253" t="s">
        <v>38</v>
      </c>
      <c r="O127" s="91"/>
      <c r="P127" s="254">
        <f>O127*H127</f>
        <v>0</v>
      </c>
      <c r="Q127" s="254">
        <v>0</v>
      </c>
      <c r="R127" s="254">
        <f>Q127*H127</f>
        <v>0</v>
      </c>
      <c r="S127" s="254">
        <v>0</v>
      </c>
      <c r="T127" s="25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6" t="s">
        <v>148</v>
      </c>
      <c r="AT127" s="256" t="s">
        <v>144</v>
      </c>
      <c r="AU127" s="256" t="s">
        <v>82</v>
      </c>
      <c r="AY127" s="17" t="s">
        <v>141</v>
      </c>
      <c r="BE127" s="257">
        <f>IF(N127="základní",J127,0)</f>
        <v>0</v>
      </c>
      <c r="BF127" s="257">
        <f>IF(N127="snížená",J127,0)</f>
        <v>0</v>
      </c>
      <c r="BG127" s="257">
        <f>IF(N127="zákl. přenesená",J127,0)</f>
        <v>0</v>
      </c>
      <c r="BH127" s="257">
        <f>IF(N127="sníž. přenesená",J127,0)</f>
        <v>0</v>
      </c>
      <c r="BI127" s="257">
        <f>IF(N127="nulová",J127,0)</f>
        <v>0</v>
      </c>
      <c r="BJ127" s="17" t="s">
        <v>80</v>
      </c>
      <c r="BK127" s="257">
        <f>ROUND(I127*H127,2)</f>
        <v>0</v>
      </c>
      <c r="BL127" s="17" t="s">
        <v>148</v>
      </c>
      <c r="BM127" s="256" t="s">
        <v>611</v>
      </c>
    </row>
    <row r="128" s="13" customFormat="1">
      <c r="A128" s="13"/>
      <c r="B128" s="258"/>
      <c r="C128" s="259"/>
      <c r="D128" s="260" t="s">
        <v>150</v>
      </c>
      <c r="E128" s="261" t="s">
        <v>1</v>
      </c>
      <c r="F128" s="262" t="s">
        <v>612</v>
      </c>
      <c r="G128" s="259"/>
      <c r="H128" s="263">
        <v>0.02</v>
      </c>
      <c r="I128" s="264"/>
      <c r="J128" s="259"/>
      <c r="K128" s="259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150</v>
      </c>
      <c r="AU128" s="269" t="s">
        <v>82</v>
      </c>
      <c r="AV128" s="13" t="s">
        <v>82</v>
      </c>
      <c r="AW128" s="13" t="s">
        <v>30</v>
      </c>
      <c r="AX128" s="13" t="s">
        <v>73</v>
      </c>
      <c r="AY128" s="269" t="s">
        <v>141</v>
      </c>
    </row>
    <row r="129" s="14" customFormat="1">
      <c r="A129" s="14"/>
      <c r="B129" s="270"/>
      <c r="C129" s="271"/>
      <c r="D129" s="260" t="s">
        <v>150</v>
      </c>
      <c r="E129" s="272" t="s">
        <v>1</v>
      </c>
      <c r="F129" s="273" t="s">
        <v>152</v>
      </c>
      <c r="G129" s="271"/>
      <c r="H129" s="274">
        <v>0.02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0" t="s">
        <v>150</v>
      </c>
      <c r="AU129" s="280" t="s">
        <v>82</v>
      </c>
      <c r="AV129" s="14" t="s">
        <v>148</v>
      </c>
      <c r="AW129" s="14" t="s">
        <v>30</v>
      </c>
      <c r="AX129" s="14" t="s">
        <v>80</v>
      </c>
      <c r="AY129" s="280" t="s">
        <v>141</v>
      </c>
    </row>
    <row r="130" s="2" customFormat="1" ht="16.5" customHeight="1">
      <c r="A130" s="38"/>
      <c r="B130" s="39"/>
      <c r="C130" s="281" t="s">
        <v>82</v>
      </c>
      <c r="D130" s="281" t="s">
        <v>167</v>
      </c>
      <c r="E130" s="282" t="s">
        <v>374</v>
      </c>
      <c r="F130" s="283" t="s">
        <v>375</v>
      </c>
      <c r="G130" s="284" t="s">
        <v>170</v>
      </c>
      <c r="H130" s="285">
        <v>60.479999999999997</v>
      </c>
      <c r="I130" s="286"/>
      <c r="J130" s="287">
        <f>ROUND(I130*H130,2)</f>
        <v>0</v>
      </c>
      <c r="K130" s="288"/>
      <c r="L130" s="289"/>
      <c r="M130" s="290" t="s">
        <v>1</v>
      </c>
      <c r="N130" s="291" t="s">
        <v>38</v>
      </c>
      <c r="O130" s="91"/>
      <c r="P130" s="254">
        <f>O130*H130</f>
        <v>0</v>
      </c>
      <c r="Q130" s="254">
        <v>1</v>
      </c>
      <c r="R130" s="254">
        <f>Q130*H130</f>
        <v>60.479999999999997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171</v>
      </c>
      <c r="AT130" s="256" t="s">
        <v>167</v>
      </c>
      <c r="AU130" s="256" t="s">
        <v>82</v>
      </c>
      <c r="AY130" s="17" t="s">
        <v>141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80</v>
      </c>
      <c r="BK130" s="257">
        <f>ROUND(I130*H130,2)</f>
        <v>0</v>
      </c>
      <c r="BL130" s="17" t="s">
        <v>148</v>
      </c>
      <c r="BM130" s="256" t="s">
        <v>613</v>
      </c>
    </row>
    <row r="131" s="13" customFormat="1">
      <c r="A131" s="13"/>
      <c r="B131" s="258"/>
      <c r="C131" s="259"/>
      <c r="D131" s="260" t="s">
        <v>150</v>
      </c>
      <c r="E131" s="261" t="s">
        <v>1</v>
      </c>
      <c r="F131" s="262" t="s">
        <v>614</v>
      </c>
      <c r="G131" s="259"/>
      <c r="H131" s="263">
        <v>60.479999999999997</v>
      </c>
      <c r="I131" s="264"/>
      <c r="J131" s="259"/>
      <c r="K131" s="259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150</v>
      </c>
      <c r="AU131" s="269" t="s">
        <v>82</v>
      </c>
      <c r="AV131" s="13" t="s">
        <v>82</v>
      </c>
      <c r="AW131" s="13" t="s">
        <v>30</v>
      </c>
      <c r="AX131" s="13" t="s">
        <v>73</v>
      </c>
      <c r="AY131" s="269" t="s">
        <v>141</v>
      </c>
    </row>
    <row r="132" s="14" customFormat="1">
      <c r="A132" s="14"/>
      <c r="B132" s="270"/>
      <c r="C132" s="271"/>
      <c r="D132" s="260" t="s">
        <v>150</v>
      </c>
      <c r="E132" s="272" t="s">
        <v>1</v>
      </c>
      <c r="F132" s="273" t="s">
        <v>152</v>
      </c>
      <c r="G132" s="271"/>
      <c r="H132" s="274">
        <v>60.479999999999997</v>
      </c>
      <c r="I132" s="275"/>
      <c r="J132" s="271"/>
      <c r="K132" s="271"/>
      <c r="L132" s="276"/>
      <c r="M132" s="277"/>
      <c r="N132" s="278"/>
      <c r="O132" s="278"/>
      <c r="P132" s="278"/>
      <c r="Q132" s="278"/>
      <c r="R132" s="278"/>
      <c r="S132" s="278"/>
      <c r="T132" s="27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80" t="s">
        <v>150</v>
      </c>
      <c r="AU132" s="280" t="s">
        <v>82</v>
      </c>
      <c r="AV132" s="14" t="s">
        <v>148</v>
      </c>
      <c r="AW132" s="14" t="s">
        <v>30</v>
      </c>
      <c r="AX132" s="14" t="s">
        <v>80</v>
      </c>
      <c r="AY132" s="280" t="s">
        <v>141</v>
      </c>
    </row>
    <row r="133" s="2" customFormat="1" ht="66.75" customHeight="1">
      <c r="A133" s="38"/>
      <c r="B133" s="39"/>
      <c r="C133" s="244" t="s">
        <v>158</v>
      </c>
      <c r="D133" s="244" t="s">
        <v>144</v>
      </c>
      <c r="E133" s="245" t="s">
        <v>615</v>
      </c>
      <c r="F133" s="246" t="s">
        <v>616</v>
      </c>
      <c r="G133" s="247" t="s">
        <v>216</v>
      </c>
      <c r="H133" s="248">
        <v>0.02</v>
      </c>
      <c r="I133" s="249"/>
      <c r="J133" s="250">
        <f>ROUND(I133*H133,2)</f>
        <v>0</v>
      </c>
      <c r="K133" s="251"/>
      <c r="L133" s="44"/>
      <c r="M133" s="252" t="s">
        <v>1</v>
      </c>
      <c r="N133" s="253" t="s">
        <v>38</v>
      </c>
      <c r="O133" s="91"/>
      <c r="P133" s="254">
        <f>O133*H133</f>
        <v>0</v>
      </c>
      <c r="Q133" s="254">
        <v>0</v>
      </c>
      <c r="R133" s="254">
        <f>Q133*H133</f>
        <v>0</v>
      </c>
      <c r="S133" s="254">
        <v>0</v>
      </c>
      <c r="T133" s="25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6" t="s">
        <v>148</v>
      </c>
      <c r="AT133" s="256" t="s">
        <v>144</v>
      </c>
      <c r="AU133" s="256" t="s">
        <v>82</v>
      </c>
      <c r="AY133" s="17" t="s">
        <v>141</v>
      </c>
      <c r="BE133" s="257">
        <f>IF(N133="základní",J133,0)</f>
        <v>0</v>
      </c>
      <c r="BF133" s="257">
        <f>IF(N133="snížená",J133,0)</f>
        <v>0</v>
      </c>
      <c r="BG133" s="257">
        <f>IF(N133="zákl. přenesená",J133,0)</f>
        <v>0</v>
      </c>
      <c r="BH133" s="257">
        <f>IF(N133="sníž. přenesená",J133,0)</f>
        <v>0</v>
      </c>
      <c r="BI133" s="257">
        <f>IF(N133="nulová",J133,0)</f>
        <v>0</v>
      </c>
      <c r="BJ133" s="17" t="s">
        <v>80</v>
      </c>
      <c r="BK133" s="257">
        <f>ROUND(I133*H133,2)</f>
        <v>0</v>
      </c>
      <c r="BL133" s="17" t="s">
        <v>148</v>
      </c>
      <c r="BM133" s="256" t="s">
        <v>617</v>
      </c>
    </row>
    <row r="134" s="13" customFormat="1">
      <c r="A134" s="13"/>
      <c r="B134" s="258"/>
      <c r="C134" s="259"/>
      <c r="D134" s="260" t="s">
        <v>150</v>
      </c>
      <c r="E134" s="261" t="s">
        <v>1</v>
      </c>
      <c r="F134" s="262" t="s">
        <v>612</v>
      </c>
      <c r="G134" s="259"/>
      <c r="H134" s="263">
        <v>0.02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150</v>
      </c>
      <c r="AU134" s="269" t="s">
        <v>82</v>
      </c>
      <c r="AV134" s="13" t="s">
        <v>82</v>
      </c>
      <c r="AW134" s="13" t="s">
        <v>30</v>
      </c>
      <c r="AX134" s="13" t="s">
        <v>73</v>
      </c>
      <c r="AY134" s="269" t="s">
        <v>141</v>
      </c>
    </row>
    <row r="135" s="14" customFormat="1">
      <c r="A135" s="14"/>
      <c r="B135" s="270"/>
      <c r="C135" s="271"/>
      <c r="D135" s="260" t="s">
        <v>150</v>
      </c>
      <c r="E135" s="272" t="s">
        <v>1</v>
      </c>
      <c r="F135" s="273" t="s">
        <v>152</v>
      </c>
      <c r="G135" s="271"/>
      <c r="H135" s="274">
        <v>0.02</v>
      </c>
      <c r="I135" s="275"/>
      <c r="J135" s="271"/>
      <c r="K135" s="271"/>
      <c r="L135" s="276"/>
      <c r="M135" s="277"/>
      <c r="N135" s="278"/>
      <c r="O135" s="278"/>
      <c r="P135" s="278"/>
      <c r="Q135" s="278"/>
      <c r="R135" s="278"/>
      <c r="S135" s="278"/>
      <c r="T135" s="27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80" t="s">
        <v>150</v>
      </c>
      <c r="AU135" s="280" t="s">
        <v>82</v>
      </c>
      <c r="AV135" s="14" t="s">
        <v>148</v>
      </c>
      <c r="AW135" s="14" t="s">
        <v>30</v>
      </c>
      <c r="AX135" s="14" t="s">
        <v>80</v>
      </c>
      <c r="AY135" s="280" t="s">
        <v>141</v>
      </c>
    </row>
    <row r="136" s="2" customFormat="1" ht="78" customHeight="1">
      <c r="A136" s="38"/>
      <c r="B136" s="39"/>
      <c r="C136" s="244" t="s">
        <v>148</v>
      </c>
      <c r="D136" s="244" t="s">
        <v>144</v>
      </c>
      <c r="E136" s="245" t="s">
        <v>220</v>
      </c>
      <c r="F136" s="246" t="s">
        <v>221</v>
      </c>
      <c r="G136" s="247" t="s">
        <v>216</v>
      </c>
      <c r="H136" s="248">
        <v>0.02</v>
      </c>
      <c r="I136" s="249"/>
      <c r="J136" s="250">
        <f>ROUND(I136*H136,2)</f>
        <v>0</v>
      </c>
      <c r="K136" s="251"/>
      <c r="L136" s="44"/>
      <c r="M136" s="252" t="s">
        <v>1</v>
      </c>
      <c r="N136" s="253" t="s">
        <v>38</v>
      </c>
      <c r="O136" s="91"/>
      <c r="P136" s="254">
        <f>O136*H136</f>
        <v>0</v>
      </c>
      <c r="Q136" s="254">
        <v>0</v>
      </c>
      <c r="R136" s="254">
        <f>Q136*H136</f>
        <v>0</v>
      </c>
      <c r="S136" s="254">
        <v>0</v>
      </c>
      <c r="T136" s="25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6" t="s">
        <v>148</v>
      </c>
      <c r="AT136" s="256" t="s">
        <v>144</v>
      </c>
      <c r="AU136" s="256" t="s">
        <v>82</v>
      </c>
      <c r="AY136" s="17" t="s">
        <v>141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7" t="s">
        <v>80</v>
      </c>
      <c r="BK136" s="257">
        <f>ROUND(I136*H136,2)</f>
        <v>0</v>
      </c>
      <c r="BL136" s="17" t="s">
        <v>148</v>
      </c>
      <c r="BM136" s="256" t="s">
        <v>618</v>
      </c>
    </row>
    <row r="137" s="13" customFormat="1">
      <c r="A137" s="13"/>
      <c r="B137" s="258"/>
      <c r="C137" s="259"/>
      <c r="D137" s="260" t="s">
        <v>150</v>
      </c>
      <c r="E137" s="261" t="s">
        <v>1</v>
      </c>
      <c r="F137" s="262" t="s">
        <v>612</v>
      </c>
      <c r="G137" s="259"/>
      <c r="H137" s="263">
        <v>0.02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150</v>
      </c>
      <c r="AU137" s="269" t="s">
        <v>82</v>
      </c>
      <c r="AV137" s="13" t="s">
        <v>82</v>
      </c>
      <c r="AW137" s="13" t="s">
        <v>30</v>
      </c>
      <c r="AX137" s="13" t="s">
        <v>73</v>
      </c>
      <c r="AY137" s="269" t="s">
        <v>141</v>
      </c>
    </row>
    <row r="138" s="14" customFormat="1">
      <c r="A138" s="14"/>
      <c r="B138" s="270"/>
      <c r="C138" s="271"/>
      <c r="D138" s="260" t="s">
        <v>150</v>
      </c>
      <c r="E138" s="272" t="s">
        <v>1</v>
      </c>
      <c r="F138" s="273" t="s">
        <v>152</v>
      </c>
      <c r="G138" s="271"/>
      <c r="H138" s="274">
        <v>0.02</v>
      </c>
      <c r="I138" s="275"/>
      <c r="J138" s="271"/>
      <c r="K138" s="271"/>
      <c r="L138" s="276"/>
      <c r="M138" s="277"/>
      <c r="N138" s="278"/>
      <c r="O138" s="278"/>
      <c r="P138" s="278"/>
      <c r="Q138" s="278"/>
      <c r="R138" s="278"/>
      <c r="S138" s="278"/>
      <c r="T138" s="27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0" t="s">
        <v>150</v>
      </c>
      <c r="AU138" s="280" t="s">
        <v>82</v>
      </c>
      <c r="AV138" s="14" t="s">
        <v>148</v>
      </c>
      <c r="AW138" s="14" t="s">
        <v>30</v>
      </c>
      <c r="AX138" s="14" t="s">
        <v>80</v>
      </c>
      <c r="AY138" s="280" t="s">
        <v>141</v>
      </c>
    </row>
    <row r="139" s="2" customFormat="1" ht="16.5" customHeight="1">
      <c r="A139" s="38"/>
      <c r="B139" s="39"/>
      <c r="C139" s="281" t="s">
        <v>142</v>
      </c>
      <c r="D139" s="281" t="s">
        <v>167</v>
      </c>
      <c r="E139" s="282" t="s">
        <v>381</v>
      </c>
      <c r="F139" s="283" t="s">
        <v>382</v>
      </c>
      <c r="G139" s="284" t="s">
        <v>177</v>
      </c>
      <c r="H139" s="285">
        <v>34</v>
      </c>
      <c r="I139" s="286"/>
      <c r="J139" s="287">
        <f>ROUND(I139*H139,2)</f>
        <v>0</v>
      </c>
      <c r="K139" s="288"/>
      <c r="L139" s="289"/>
      <c r="M139" s="290" t="s">
        <v>1</v>
      </c>
      <c r="N139" s="291" t="s">
        <v>38</v>
      </c>
      <c r="O139" s="91"/>
      <c r="P139" s="254">
        <f>O139*H139</f>
        <v>0</v>
      </c>
      <c r="Q139" s="254">
        <v>0</v>
      </c>
      <c r="R139" s="254">
        <f>Q139*H139</f>
        <v>0</v>
      </c>
      <c r="S139" s="254">
        <v>0</v>
      </c>
      <c r="T139" s="25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6" t="s">
        <v>171</v>
      </c>
      <c r="AT139" s="256" t="s">
        <v>167</v>
      </c>
      <c r="AU139" s="256" t="s">
        <v>82</v>
      </c>
      <c r="AY139" s="17" t="s">
        <v>141</v>
      </c>
      <c r="BE139" s="257">
        <f>IF(N139="základní",J139,0)</f>
        <v>0</v>
      </c>
      <c r="BF139" s="257">
        <f>IF(N139="snížená",J139,0)</f>
        <v>0</v>
      </c>
      <c r="BG139" s="257">
        <f>IF(N139="zákl. přenesená",J139,0)</f>
        <v>0</v>
      </c>
      <c r="BH139" s="257">
        <f>IF(N139="sníž. přenesená",J139,0)</f>
        <v>0</v>
      </c>
      <c r="BI139" s="257">
        <f>IF(N139="nulová",J139,0)</f>
        <v>0</v>
      </c>
      <c r="BJ139" s="17" t="s">
        <v>80</v>
      </c>
      <c r="BK139" s="257">
        <f>ROUND(I139*H139,2)</f>
        <v>0</v>
      </c>
      <c r="BL139" s="17" t="s">
        <v>148</v>
      </c>
      <c r="BM139" s="256" t="s">
        <v>619</v>
      </c>
    </row>
    <row r="140" s="15" customFormat="1">
      <c r="A140" s="15"/>
      <c r="B140" s="292"/>
      <c r="C140" s="293"/>
      <c r="D140" s="260" t="s">
        <v>150</v>
      </c>
      <c r="E140" s="294" t="s">
        <v>1</v>
      </c>
      <c r="F140" s="295" t="s">
        <v>179</v>
      </c>
      <c r="G140" s="293"/>
      <c r="H140" s="294" t="s">
        <v>1</v>
      </c>
      <c r="I140" s="296"/>
      <c r="J140" s="293"/>
      <c r="K140" s="293"/>
      <c r="L140" s="297"/>
      <c r="M140" s="298"/>
      <c r="N140" s="299"/>
      <c r="O140" s="299"/>
      <c r="P140" s="299"/>
      <c r="Q140" s="299"/>
      <c r="R140" s="299"/>
      <c r="S140" s="299"/>
      <c r="T140" s="30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301" t="s">
        <v>150</v>
      </c>
      <c r="AU140" s="301" t="s">
        <v>82</v>
      </c>
      <c r="AV140" s="15" t="s">
        <v>80</v>
      </c>
      <c r="AW140" s="15" t="s">
        <v>30</v>
      </c>
      <c r="AX140" s="15" t="s">
        <v>73</v>
      </c>
      <c r="AY140" s="301" t="s">
        <v>141</v>
      </c>
    </row>
    <row r="141" s="13" customFormat="1">
      <c r="A141" s="13"/>
      <c r="B141" s="258"/>
      <c r="C141" s="259"/>
      <c r="D141" s="260" t="s">
        <v>150</v>
      </c>
      <c r="E141" s="261" t="s">
        <v>1</v>
      </c>
      <c r="F141" s="262" t="s">
        <v>344</v>
      </c>
      <c r="G141" s="259"/>
      <c r="H141" s="263">
        <v>34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150</v>
      </c>
      <c r="AU141" s="269" t="s">
        <v>82</v>
      </c>
      <c r="AV141" s="13" t="s">
        <v>82</v>
      </c>
      <c r="AW141" s="13" t="s">
        <v>30</v>
      </c>
      <c r="AX141" s="13" t="s">
        <v>73</v>
      </c>
      <c r="AY141" s="269" t="s">
        <v>141</v>
      </c>
    </row>
    <row r="142" s="14" customFormat="1">
      <c r="A142" s="14"/>
      <c r="B142" s="270"/>
      <c r="C142" s="271"/>
      <c r="D142" s="260" t="s">
        <v>150</v>
      </c>
      <c r="E142" s="272" t="s">
        <v>1</v>
      </c>
      <c r="F142" s="273" t="s">
        <v>152</v>
      </c>
      <c r="G142" s="271"/>
      <c r="H142" s="274">
        <v>34</v>
      </c>
      <c r="I142" s="275"/>
      <c r="J142" s="271"/>
      <c r="K142" s="271"/>
      <c r="L142" s="276"/>
      <c r="M142" s="277"/>
      <c r="N142" s="278"/>
      <c r="O142" s="278"/>
      <c r="P142" s="278"/>
      <c r="Q142" s="278"/>
      <c r="R142" s="278"/>
      <c r="S142" s="278"/>
      <c r="T142" s="27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0" t="s">
        <v>150</v>
      </c>
      <c r="AU142" s="280" t="s">
        <v>82</v>
      </c>
      <c r="AV142" s="14" t="s">
        <v>148</v>
      </c>
      <c r="AW142" s="14" t="s">
        <v>30</v>
      </c>
      <c r="AX142" s="14" t="s">
        <v>80</v>
      </c>
      <c r="AY142" s="280" t="s">
        <v>141</v>
      </c>
    </row>
    <row r="143" s="2" customFormat="1" ht="16.5" customHeight="1">
      <c r="A143" s="38"/>
      <c r="B143" s="39"/>
      <c r="C143" s="281" t="s">
        <v>174</v>
      </c>
      <c r="D143" s="281" t="s">
        <v>167</v>
      </c>
      <c r="E143" s="282" t="s">
        <v>193</v>
      </c>
      <c r="F143" s="283" t="s">
        <v>194</v>
      </c>
      <c r="G143" s="284" t="s">
        <v>195</v>
      </c>
      <c r="H143" s="285">
        <v>40</v>
      </c>
      <c r="I143" s="286"/>
      <c r="J143" s="287">
        <f>ROUND(I143*H143,2)</f>
        <v>0</v>
      </c>
      <c r="K143" s="288"/>
      <c r="L143" s="289"/>
      <c r="M143" s="290" t="s">
        <v>1</v>
      </c>
      <c r="N143" s="291" t="s">
        <v>38</v>
      </c>
      <c r="O143" s="91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6" t="s">
        <v>171</v>
      </c>
      <c r="AT143" s="256" t="s">
        <v>167</v>
      </c>
      <c r="AU143" s="256" t="s">
        <v>82</v>
      </c>
      <c r="AY143" s="17" t="s">
        <v>141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7" t="s">
        <v>80</v>
      </c>
      <c r="BK143" s="257">
        <f>ROUND(I143*H143,2)</f>
        <v>0</v>
      </c>
      <c r="BL143" s="17" t="s">
        <v>148</v>
      </c>
      <c r="BM143" s="256" t="s">
        <v>620</v>
      </c>
    </row>
    <row r="144" s="15" customFormat="1">
      <c r="A144" s="15"/>
      <c r="B144" s="292"/>
      <c r="C144" s="293"/>
      <c r="D144" s="260" t="s">
        <v>150</v>
      </c>
      <c r="E144" s="294" t="s">
        <v>1</v>
      </c>
      <c r="F144" s="295" t="s">
        <v>179</v>
      </c>
      <c r="G144" s="293"/>
      <c r="H144" s="294" t="s">
        <v>1</v>
      </c>
      <c r="I144" s="296"/>
      <c r="J144" s="293"/>
      <c r="K144" s="293"/>
      <c r="L144" s="297"/>
      <c r="M144" s="298"/>
      <c r="N144" s="299"/>
      <c r="O144" s="299"/>
      <c r="P144" s="299"/>
      <c r="Q144" s="299"/>
      <c r="R144" s="299"/>
      <c r="S144" s="299"/>
      <c r="T144" s="30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301" t="s">
        <v>150</v>
      </c>
      <c r="AU144" s="301" t="s">
        <v>82</v>
      </c>
      <c r="AV144" s="15" t="s">
        <v>80</v>
      </c>
      <c r="AW144" s="15" t="s">
        <v>30</v>
      </c>
      <c r="AX144" s="15" t="s">
        <v>73</v>
      </c>
      <c r="AY144" s="301" t="s">
        <v>141</v>
      </c>
    </row>
    <row r="145" s="13" customFormat="1">
      <c r="A145" s="13"/>
      <c r="B145" s="258"/>
      <c r="C145" s="259"/>
      <c r="D145" s="260" t="s">
        <v>150</v>
      </c>
      <c r="E145" s="261" t="s">
        <v>1</v>
      </c>
      <c r="F145" s="262" t="s">
        <v>621</v>
      </c>
      <c r="G145" s="259"/>
      <c r="H145" s="263">
        <v>40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150</v>
      </c>
      <c r="AU145" s="269" t="s">
        <v>82</v>
      </c>
      <c r="AV145" s="13" t="s">
        <v>82</v>
      </c>
      <c r="AW145" s="13" t="s">
        <v>30</v>
      </c>
      <c r="AX145" s="13" t="s">
        <v>73</v>
      </c>
      <c r="AY145" s="269" t="s">
        <v>141</v>
      </c>
    </row>
    <row r="146" s="14" customFormat="1">
      <c r="A146" s="14"/>
      <c r="B146" s="270"/>
      <c r="C146" s="271"/>
      <c r="D146" s="260" t="s">
        <v>150</v>
      </c>
      <c r="E146" s="272" t="s">
        <v>1</v>
      </c>
      <c r="F146" s="273" t="s">
        <v>152</v>
      </c>
      <c r="G146" s="271"/>
      <c r="H146" s="274">
        <v>40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0" t="s">
        <v>150</v>
      </c>
      <c r="AU146" s="280" t="s">
        <v>82</v>
      </c>
      <c r="AV146" s="14" t="s">
        <v>148</v>
      </c>
      <c r="AW146" s="14" t="s">
        <v>30</v>
      </c>
      <c r="AX146" s="14" t="s">
        <v>80</v>
      </c>
      <c r="AY146" s="280" t="s">
        <v>141</v>
      </c>
    </row>
    <row r="147" s="2" customFormat="1" ht="21.75" customHeight="1">
      <c r="A147" s="38"/>
      <c r="B147" s="39"/>
      <c r="C147" s="281" t="s">
        <v>183</v>
      </c>
      <c r="D147" s="281" t="s">
        <v>167</v>
      </c>
      <c r="E147" s="282" t="s">
        <v>387</v>
      </c>
      <c r="F147" s="283" t="s">
        <v>388</v>
      </c>
      <c r="G147" s="284" t="s">
        <v>177</v>
      </c>
      <c r="H147" s="285">
        <v>136</v>
      </c>
      <c r="I147" s="286"/>
      <c r="J147" s="287">
        <f>ROUND(I147*H147,2)</f>
        <v>0</v>
      </c>
      <c r="K147" s="288"/>
      <c r="L147" s="289"/>
      <c r="M147" s="290" t="s">
        <v>1</v>
      </c>
      <c r="N147" s="291" t="s">
        <v>38</v>
      </c>
      <c r="O147" s="91"/>
      <c r="P147" s="254">
        <f>O147*H147</f>
        <v>0</v>
      </c>
      <c r="Q147" s="254">
        <v>0.00123</v>
      </c>
      <c r="R147" s="254">
        <f>Q147*H147</f>
        <v>0.16727999999999998</v>
      </c>
      <c r="S147" s="254">
        <v>0</v>
      </c>
      <c r="T147" s="25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6" t="s">
        <v>171</v>
      </c>
      <c r="AT147" s="256" t="s">
        <v>167</v>
      </c>
      <c r="AU147" s="256" t="s">
        <v>82</v>
      </c>
      <c r="AY147" s="17" t="s">
        <v>141</v>
      </c>
      <c r="BE147" s="257">
        <f>IF(N147="základní",J147,0)</f>
        <v>0</v>
      </c>
      <c r="BF147" s="257">
        <f>IF(N147="snížená",J147,0)</f>
        <v>0</v>
      </c>
      <c r="BG147" s="257">
        <f>IF(N147="zákl. přenesená",J147,0)</f>
        <v>0</v>
      </c>
      <c r="BH147" s="257">
        <f>IF(N147="sníž. přenesená",J147,0)</f>
        <v>0</v>
      </c>
      <c r="BI147" s="257">
        <f>IF(N147="nulová",J147,0)</f>
        <v>0</v>
      </c>
      <c r="BJ147" s="17" t="s">
        <v>80</v>
      </c>
      <c r="BK147" s="257">
        <f>ROUND(I147*H147,2)</f>
        <v>0</v>
      </c>
      <c r="BL147" s="17" t="s">
        <v>148</v>
      </c>
      <c r="BM147" s="256" t="s">
        <v>622</v>
      </c>
    </row>
    <row r="148" s="15" customFormat="1">
      <c r="A148" s="15"/>
      <c r="B148" s="292"/>
      <c r="C148" s="293"/>
      <c r="D148" s="260" t="s">
        <v>150</v>
      </c>
      <c r="E148" s="294" t="s">
        <v>1</v>
      </c>
      <c r="F148" s="295" t="s">
        <v>179</v>
      </c>
      <c r="G148" s="293"/>
      <c r="H148" s="294" t="s">
        <v>1</v>
      </c>
      <c r="I148" s="296"/>
      <c r="J148" s="293"/>
      <c r="K148" s="293"/>
      <c r="L148" s="297"/>
      <c r="M148" s="298"/>
      <c r="N148" s="299"/>
      <c r="O148" s="299"/>
      <c r="P148" s="299"/>
      <c r="Q148" s="299"/>
      <c r="R148" s="299"/>
      <c r="S148" s="299"/>
      <c r="T148" s="30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301" t="s">
        <v>150</v>
      </c>
      <c r="AU148" s="301" t="s">
        <v>82</v>
      </c>
      <c r="AV148" s="15" t="s">
        <v>80</v>
      </c>
      <c r="AW148" s="15" t="s">
        <v>30</v>
      </c>
      <c r="AX148" s="15" t="s">
        <v>73</v>
      </c>
      <c r="AY148" s="301" t="s">
        <v>141</v>
      </c>
    </row>
    <row r="149" s="13" customFormat="1">
      <c r="A149" s="13"/>
      <c r="B149" s="258"/>
      <c r="C149" s="259"/>
      <c r="D149" s="260" t="s">
        <v>150</v>
      </c>
      <c r="E149" s="261" t="s">
        <v>1</v>
      </c>
      <c r="F149" s="262" t="s">
        <v>623</v>
      </c>
      <c r="G149" s="259"/>
      <c r="H149" s="263">
        <v>136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150</v>
      </c>
      <c r="AU149" s="269" t="s">
        <v>82</v>
      </c>
      <c r="AV149" s="13" t="s">
        <v>82</v>
      </c>
      <c r="AW149" s="13" t="s">
        <v>30</v>
      </c>
      <c r="AX149" s="13" t="s">
        <v>73</v>
      </c>
      <c r="AY149" s="269" t="s">
        <v>141</v>
      </c>
    </row>
    <row r="150" s="14" customFormat="1">
      <c r="A150" s="14"/>
      <c r="B150" s="270"/>
      <c r="C150" s="271"/>
      <c r="D150" s="260" t="s">
        <v>150</v>
      </c>
      <c r="E150" s="272" t="s">
        <v>1</v>
      </c>
      <c r="F150" s="273" t="s">
        <v>152</v>
      </c>
      <c r="G150" s="271"/>
      <c r="H150" s="274">
        <v>136</v>
      </c>
      <c r="I150" s="275"/>
      <c r="J150" s="271"/>
      <c r="K150" s="271"/>
      <c r="L150" s="276"/>
      <c r="M150" s="277"/>
      <c r="N150" s="278"/>
      <c r="O150" s="278"/>
      <c r="P150" s="278"/>
      <c r="Q150" s="278"/>
      <c r="R150" s="278"/>
      <c r="S150" s="278"/>
      <c r="T150" s="27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0" t="s">
        <v>150</v>
      </c>
      <c r="AU150" s="280" t="s">
        <v>82</v>
      </c>
      <c r="AV150" s="14" t="s">
        <v>148</v>
      </c>
      <c r="AW150" s="14" t="s">
        <v>30</v>
      </c>
      <c r="AX150" s="14" t="s">
        <v>80</v>
      </c>
      <c r="AY150" s="280" t="s">
        <v>141</v>
      </c>
    </row>
    <row r="151" s="2" customFormat="1" ht="16.5" customHeight="1">
      <c r="A151" s="38"/>
      <c r="B151" s="39"/>
      <c r="C151" s="281" t="s">
        <v>171</v>
      </c>
      <c r="D151" s="281" t="s">
        <v>167</v>
      </c>
      <c r="E151" s="282" t="s">
        <v>251</v>
      </c>
      <c r="F151" s="283" t="s">
        <v>252</v>
      </c>
      <c r="G151" s="284" t="s">
        <v>177</v>
      </c>
      <c r="H151" s="285">
        <v>68</v>
      </c>
      <c r="I151" s="286"/>
      <c r="J151" s="287">
        <f>ROUND(I151*H151,2)</f>
        <v>0</v>
      </c>
      <c r="K151" s="288"/>
      <c r="L151" s="289"/>
      <c r="M151" s="290" t="s">
        <v>1</v>
      </c>
      <c r="N151" s="291" t="s">
        <v>38</v>
      </c>
      <c r="O151" s="91"/>
      <c r="P151" s="254">
        <f>O151*H151</f>
        <v>0</v>
      </c>
      <c r="Q151" s="254">
        <v>0.00018000000000000001</v>
      </c>
      <c r="R151" s="254">
        <f>Q151*H151</f>
        <v>0.012240000000000001</v>
      </c>
      <c r="S151" s="254">
        <v>0</v>
      </c>
      <c r="T151" s="25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6" t="s">
        <v>171</v>
      </c>
      <c r="AT151" s="256" t="s">
        <v>167</v>
      </c>
      <c r="AU151" s="256" t="s">
        <v>82</v>
      </c>
      <c r="AY151" s="17" t="s">
        <v>141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17" t="s">
        <v>80</v>
      </c>
      <c r="BK151" s="257">
        <f>ROUND(I151*H151,2)</f>
        <v>0</v>
      </c>
      <c r="BL151" s="17" t="s">
        <v>148</v>
      </c>
      <c r="BM151" s="256" t="s">
        <v>624</v>
      </c>
    </row>
    <row r="152" s="15" customFormat="1">
      <c r="A152" s="15"/>
      <c r="B152" s="292"/>
      <c r="C152" s="293"/>
      <c r="D152" s="260" t="s">
        <v>150</v>
      </c>
      <c r="E152" s="294" t="s">
        <v>1</v>
      </c>
      <c r="F152" s="295" t="s">
        <v>179</v>
      </c>
      <c r="G152" s="293"/>
      <c r="H152" s="294" t="s">
        <v>1</v>
      </c>
      <c r="I152" s="296"/>
      <c r="J152" s="293"/>
      <c r="K152" s="293"/>
      <c r="L152" s="297"/>
      <c r="M152" s="298"/>
      <c r="N152" s="299"/>
      <c r="O152" s="299"/>
      <c r="P152" s="299"/>
      <c r="Q152" s="299"/>
      <c r="R152" s="299"/>
      <c r="S152" s="299"/>
      <c r="T152" s="30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301" t="s">
        <v>150</v>
      </c>
      <c r="AU152" s="301" t="s">
        <v>82</v>
      </c>
      <c r="AV152" s="15" t="s">
        <v>80</v>
      </c>
      <c r="AW152" s="15" t="s">
        <v>30</v>
      </c>
      <c r="AX152" s="15" t="s">
        <v>73</v>
      </c>
      <c r="AY152" s="301" t="s">
        <v>141</v>
      </c>
    </row>
    <row r="153" s="13" customFormat="1">
      <c r="A153" s="13"/>
      <c r="B153" s="258"/>
      <c r="C153" s="259"/>
      <c r="D153" s="260" t="s">
        <v>150</v>
      </c>
      <c r="E153" s="261" t="s">
        <v>1</v>
      </c>
      <c r="F153" s="262" t="s">
        <v>625</v>
      </c>
      <c r="G153" s="259"/>
      <c r="H153" s="263">
        <v>68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150</v>
      </c>
      <c r="AU153" s="269" t="s">
        <v>82</v>
      </c>
      <c r="AV153" s="13" t="s">
        <v>82</v>
      </c>
      <c r="AW153" s="13" t="s">
        <v>30</v>
      </c>
      <c r="AX153" s="13" t="s">
        <v>73</v>
      </c>
      <c r="AY153" s="269" t="s">
        <v>141</v>
      </c>
    </row>
    <row r="154" s="14" customFormat="1">
      <c r="A154" s="14"/>
      <c r="B154" s="270"/>
      <c r="C154" s="271"/>
      <c r="D154" s="260" t="s">
        <v>150</v>
      </c>
      <c r="E154" s="272" t="s">
        <v>1</v>
      </c>
      <c r="F154" s="273" t="s">
        <v>152</v>
      </c>
      <c r="G154" s="271"/>
      <c r="H154" s="274">
        <v>68</v>
      </c>
      <c r="I154" s="275"/>
      <c r="J154" s="271"/>
      <c r="K154" s="271"/>
      <c r="L154" s="276"/>
      <c r="M154" s="277"/>
      <c r="N154" s="278"/>
      <c r="O154" s="278"/>
      <c r="P154" s="278"/>
      <c r="Q154" s="278"/>
      <c r="R154" s="278"/>
      <c r="S154" s="278"/>
      <c r="T154" s="27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0" t="s">
        <v>150</v>
      </c>
      <c r="AU154" s="280" t="s">
        <v>82</v>
      </c>
      <c r="AV154" s="14" t="s">
        <v>148</v>
      </c>
      <c r="AW154" s="14" t="s">
        <v>30</v>
      </c>
      <c r="AX154" s="14" t="s">
        <v>80</v>
      </c>
      <c r="AY154" s="280" t="s">
        <v>141</v>
      </c>
    </row>
    <row r="155" s="2" customFormat="1" ht="111.75" customHeight="1">
      <c r="A155" s="38"/>
      <c r="B155" s="39"/>
      <c r="C155" s="244" t="s">
        <v>192</v>
      </c>
      <c r="D155" s="244" t="s">
        <v>144</v>
      </c>
      <c r="E155" s="245" t="s">
        <v>254</v>
      </c>
      <c r="F155" s="246" t="s">
        <v>255</v>
      </c>
      <c r="G155" s="247" t="s">
        <v>216</v>
      </c>
      <c r="H155" s="248">
        <v>0.02</v>
      </c>
      <c r="I155" s="249"/>
      <c r="J155" s="250">
        <f>ROUND(I155*H155,2)</f>
        <v>0</v>
      </c>
      <c r="K155" s="251"/>
      <c r="L155" s="44"/>
      <c r="M155" s="252" t="s">
        <v>1</v>
      </c>
      <c r="N155" s="253" t="s">
        <v>38</v>
      </c>
      <c r="O155" s="91"/>
      <c r="P155" s="254">
        <f>O155*H155</f>
        <v>0</v>
      </c>
      <c r="Q155" s="254">
        <v>0</v>
      </c>
      <c r="R155" s="254">
        <f>Q155*H155</f>
        <v>0</v>
      </c>
      <c r="S155" s="254">
        <v>0</v>
      </c>
      <c r="T155" s="25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6" t="s">
        <v>148</v>
      </c>
      <c r="AT155" s="256" t="s">
        <v>144</v>
      </c>
      <c r="AU155" s="256" t="s">
        <v>82</v>
      </c>
      <c r="AY155" s="17" t="s">
        <v>141</v>
      </c>
      <c r="BE155" s="257">
        <f>IF(N155="základní",J155,0)</f>
        <v>0</v>
      </c>
      <c r="BF155" s="257">
        <f>IF(N155="snížená",J155,0)</f>
        <v>0</v>
      </c>
      <c r="BG155" s="257">
        <f>IF(N155="zákl. přenesená",J155,0)</f>
        <v>0</v>
      </c>
      <c r="BH155" s="257">
        <f>IF(N155="sníž. přenesená",J155,0)</f>
        <v>0</v>
      </c>
      <c r="BI155" s="257">
        <f>IF(N155="nulová",J155,0)</f>
        <v>0</v>
      </c>
      <c r="BJ155" s="17" t="s">
        <v>80</v>
      </c>
      <c r="BK155" s="257">
        <f>ROUND(I155*H155,2)</f>
        <v>0</v>
      </c>
      <c r="BL155" s="17" t="s">
        <v>148</v>
      </c>
      <c r="BM155" s="256" t="s">
        <v>626</v>
      </c>
    </row>
    <row r="156" s="13" customFormat="1">
      <c r="A156" s="13"/>
      <c r="B156" s="258"/>
      <c r="C156" s="259"/>
      <c r="D156" s="260" t="s">
        <v>150</v>
      </c>
      <c r="E156" s="261" t="s">
        <v>1</v>
      </c>
      <c r="F156" s="262" t="s">
        <v>627</v>
      </c>
      <c r="G156" s="259"/>
      <c r="H156" s="263">
        <v>0.02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150</v>
      </c>
      <c r="AU156" s="269" t="s">
        <v>82</v>
      </c>
      <c r="AV156" s="13" t="s">
        <v>82</v>
      </c>
      <c r="AW156" s="13" t="s">
        <v>30</v>
      </c>
      <c r="AX156" s="13" t="s">
        <v>73</v>
      </c>
      <c r="AY156" s="269" t="s">
        <v>141</v>
      </c>
    </row>
    <row r="157" s="14" customFormat="1">
      <c r="A157" s="14"/>
      <c r="B157" s="270"/>
      <c r="C157" s="271"/>
      <c r="D157" s="260" t="s">
        <v>150</v>
      </c>
      <c r="E157" s="272" t="s">
        <v>1</v>
      </c>
      <c r="F157" s="273" t="s">
        <v>152</v>
      </c>
      <c r="G157" s="271"/>
      <c r="H157" s="274">
        <v>0.02</v>
      </c>
      <c r="I157" s="275"/>
      <c r="J157" s="271"/>
      <c r="K157" s="271"/>
      <c r="L157" s="276"/>
      <c r="M157" s="277"/>
      <c r="N157" s="278"/>
      <c r="O157" s="278"/>
      <c r="P157" s="278"/>
      <c r="Q157" s="278"/>
      <c r="R157" s="278"/>
      <c r="S157" s="278"/>
      <c r="T157" s="27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0" t="s">
        <v>150</v>
      </c>
      <c r="AU157" s="280" t="s">
        <v>82</v>
      </c>
      <c r="AV157" s="14" t="s">
        <v>148</v>
      </c>
      <c r="AW157" s="14" t="s">
        <v>30</v>
      </c>
      <c r="AX157" s="14" t="s">
        <v>80</v>
      </c>
      <c r="AY157" s="280" t="s">
        <v>141</v>
      </c>
    </row>
    <row r="158" s="2" customFormat="1" ht="100.5" customHeight="1">
      <c r="A158" s="38"/>
      <c r="B158" s="39"/>
      <c r="C158" s="244" t="s">
        <v>198</v>
      </c>
      <c r="D158" s="244" t="s">
        <v>144</v>
      </c>
      <c r="E158" s="245" t="s">
        <v>394</v>
      </c>
      <c r="F158" s="246" t="s">
        <v>395</v>
      </c>
      <c r="G158" s="247" t="s">
        <v>262</v>
      </c>
      <c r="H158" s="248">
        <v>4</v>
      </c>
      <c r="I158" s="249"/>
      <c r="J158" s="250">
        <f>ROUND(I158*H158,2)</f>
        <v>0</v>
      </c>
      <c r="K158" s="251"/>
      <c r="L158" s="44"/>
      <c r="M158" s="252" t="s">
        <v>1</v>
      </c>
      <c r="N158" s="253" t="s">
        <v>38</v>
      </c>
      <c r="O158" s="91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6" t="s">
        <v>148</v>
      </c>
      <c r="AT158" s="256" t="s">
        <v>144</v>
      </c>
      <c r="AU158" s="256" t="s">
        <v>82</v>
      </c>
      <c r="AY158" s="17" t="s">
        <v>141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7" t="s">
        <v>80</v>
      </c>
      <c r="BK158" s="257">
        <f>ROUND(I158*H158,2)</f>
        <v>0</v>
      </c>
      <c r="BL158" s="17" t="s">
        <v>148</v>
      </c>
      <c r="BM158" s="256" t="s">
        <v>628</v>
      </c>
    </row>
    <row r="159" s="13" customFormat="1">
      <c r="A159" s="13"/>
      <c r="B159" s="258"/>
      <c r="C159" s="259"/>
      <c r="D159" s="260" t="s">
        <v>150</v>
      </c>
      <c r="E159" s="261" t="s">
        <v>1</v>
      </c>
      <c r="F159" s="262" t="s">
        <v>148</v>
      </c>
      <c r="G159" s="259"/>
      <c r="H159" s="263">
        <v>4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150</v>
      </c>
      <c r="AU159" s="269" t="s">
        <v>82</v>
      </c>
      <c r="AV159" s="13" t="s">
        <v>82</v>
      </c>
      <c r="AW159" s="13" t="s">
        <v>30</v>
      </c>
      <c r="AX159" s="13" t="s">
        <v>73</v>
      </c>
      <c r="AY159" s="269" t="s">
        <v>141</v>
      </c>
    </row>
    <row r="160" s="14" customFormat="1">
      <c r="A160" s="14"/>
      <c r="B160" s="270"/>
      <c r="C160" s="271"/>
      <c r="D160" s="260" t="s">
        <v>150</v>
      </c>
      <c r="E160" s="272" t="s">
        <v>1</v>
      </c>
      <c r="F160" s="273" t="s">
        <v>152</v>
      </c>
      <c r="G160" s="271"/>
      <c r="H160" s="274">
        <v>4</v>
      </c>
      <c r="I160" s="275"/>
      <c r="J160" s="271"/>
      <c r="K160" s="271"/>
      <c r="L160" s="276"/>
      <c r="M160" s="277"/>
      <c r="N160" s="278"/>
      <c r="O160" s="278"/>
      <c r="P160" s="278"/>
      <c r="Q160" s="278"/>
      <c r="R160" s="278"/>
      <c r="S160" s="278"/>
      <c r="T160" s="27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0" t="s">
        <v>150</v>
      </c>
      <c r="AU160" s="280" t="s">
        <v>82</v>
      </c>
      <c r="AV160" s="14" t="s">
        <v>148</v>
      </c>
      <c r="AW160" s="14" t="s">
        <v>30</v>
      </c>
      <c r="AX160" s="14" t="s">
        <v>80</v>
      </c>
      <c r="AY160" s="280" t="s">
        <v>141</v>
      </c>
    </row>
    <row r="161" s="2" customFormat="1" ht="55.5" customHeight="1">
      <c r="A161" s="38"/>
      <c r="B161" s="39"/>
      <c r="C161" s="244" t="s">
        <v>203</v>
      </c>
      <c r="D161" s="244" t="s">
        <v>144</v>
      </c>
      <c r="E161" s="245" t="s">
        <v>436</v>
      </c>
      <c r="F161" s="246" t="s">
        <v>437</v>
      </c>
      <c r="G161" s="247" t="s">
        <v>195</v>
      </c>
      <c r="H161" s="248">
        <v>14.4</v>
      </c>
      <c r="I161" s="249"/>
      <c r="J161" s="250">
        <f>ROUND(I161*H161,2)</f>
        <v>0</v>
      </c>
      <c r="K161" s="251"/>
      <c r="L161" s="44"/>
      <c r="M161" s="252" t="s">
        <v>1</v>
      </c>
      <c r="N161" s="253" t="s">
        <v>38</v>
      </c>
      <c r="O161" s="91"/>
      <c r="P161" s="254">
        <f>O161*H161</f>
        <v>0</v>
      </c>
      <c r="Q161" s="254">
        <v>0</v>
      </c>
      <c r="R161" s="254">
        <f>Q161*H161</f>
        <v>0</v>
      </c>
      <c r="S161" s="254">
        <v>0</v>
      </c>
      <c r="T161" s="25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6" t="s">
        <v>148</v>
      </c>
      <c r="AT161" s="256" t="s">
        <v>144</v>
      </c>
      <c r="AU161" s="256" t="s">
        <v>82</v>
      </c>
      <c r="AY161" s="17" t="s">
        <v>141</v>
      </c>
      <c r="BE161" s="257">
        <f>IF(N161="základní",J161,0)</f>
        <v>0</v>
      </c>
      <c r="BF161" s="257">
        <f>IF(N161="snížená",J161,0)</f>
        <v>0</v>
      </c>
      <c r="BG161" s="257">
        <f>IF(N161="zákl. přenesená",J161,0)</f>
        <v>0</v>
      </c>
      <c r="BH161" s="257">
        <f>IF(N161="sníž. přenesená",J161,0)</f>
        <v>0</v>
      </c>
      <c r="BI161" s="257">
        <f>IF(N161="nulová",J161,0)</f>
        <v>0</v>
      </c>
      <c r="BJ161" s="17" t="s">
        <v>80</v>
      </c>
      <c r="BK161" s="257">
        <f>ROUND(I161*H161,2)</f>
        <v>0</v>
      </c>
      <c r="BL161" s="17" t="s">
        <v>148</v>
      </c>
      <c r="BM161" s="256" t="s">
        <v>629</v>
      </c>
    </row>
    <row r="162" s="13" customFormat="1">
      <c r="A162" s="13"/>
      <c r="B162" s="258"/>
      <c r="C162" s="259"/>
      <c r="D162" s="260" t="s">
        <v>150</v>
      </c>
      <c r="E162" s="261" t="s">
        <v>1</v>
      </c>
      <c r="F162" s="262" t="s">
        <v>630</v>
      </c>
      <c r="G162" s="259"/>
      <c r="H162" s="263">
        <v>14.4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150</v>
      </c>
      <c r="AU162" s="269" t="s">
        <v>82</v>
      </c>
      <c r="AV162" s="13" t="s">
        <v>82</v>
      </c>
      <c r="AW162" s="13" t="s">
        <v>30</v>
      </c>
      <c r="AX162" s="13" t="s">
        <v>73</v>
      </c>
      <c r="AY162" s="269" t="s">
        <v>141</v>
      </c>
    </row>
    <row r="163" s="14" customFormat="1">
      <c r="A163" s="14"/>
      <c r="B163" s="270"/>
      <c r="C163" s="271"/>
      <c r="D163" s="260" t="s">
        <v>150</v>
      </c>
      <c r="E163" s="272" t="s">
        <v>1</v>
      </c>
      <c r="F163" s="273" t="s">
        <v>152</v>
      </c>
      <c r="G163" s="271"/>
      <c r="H163" s="274">
        <v>14.4</v>
      </c>
      <c r="I163" s="275"/>
      <c r="J163" s="271"/>
      <c r="K163" s="271"/>
      <c r="L163" s="276"/>
      <c r="M163" s="277"/>
      <c r="N163" s="278"/>
      <c r="O163" s="278"/>
      <c r="P163" s="278"/>
      <c r="Q163" s="278"/>
      <c r="R163" s="278"/>
      <c r="S163" s="278"/>
      <c r="T163" s="27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0" t="s">
        <v>150</v>
      </c>
      <c r="AU163" s="280" t="s">
        <v>82</v>
      </c>
      <c r="AV163" s="14" t="s">
        <v>148</v>
      </c>
      <c r="AW163" s="14" t="s">
        <v>30</v>
      </c>
      <c r="AX163" s="14" t="s">
        <v>80</v>
      </c>
      <c r="AY163" s="280" t="s">
        <v>141</v>
      </c>
    </row>
    <row r="164" s="2" customFormat="1" ht="16.5" customHeight="1">
      <c r="A164" s="38"/>
      <c r="B164" s="39"/>
      <c r="C164" s="281" t="s">
        <v>208</v>
      </c>
      <c r="D164" s="281" t="s">
        <v>167</v>
      </c>
      <c r="E164" s="282" t="s">
        <v>400</v>
      </c>
      <c r="F164" s="283" t="s">
        <v>401</v>
      </c>
      <c r="G164" s="284" t="s">
        <v>195</v>
      </c>
      <c r="H164" s="285">
        <v>14.4</v>
      </c>
      <c r="I164" s="286"/>
      <c r="J164" s="287">
        <f>ROUND(I164*H164,2)</f>
        <v>0</v>
      </c>
      <c r="K164" s="288"/>
      <c r="L164" s="289"/>
      <c r="M164" s="290" t="s">
        <v>1</v>
      </c>
      <c r="N164" s="291" t="s">
        <v>38</v>
      </c>
      <c r="O164" s="91"/>
      <c r="P164" s="254">
        <f>O164*H164</f>
        <v>0</v>
      </c>
      <c r="Q164" s="254">
        <v>0</v>
      </c>
      <c r="R164" s="254">
        <f>Q164*H164</f>
        <v>0</v>
      </c>
      <c r="S164" s="254">
        <v>0</v>
      </c>
      <c r="T164" s="25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6" t="s">
        <v>171</v>
      </c>
      <c r="AT164" s="256" t="s">
        <v>167</v>
      </c>
      <c r="AU164" s="256" t="s">
        <v>82</v>
      </c>
      <c r="AY164" s="17" t="s">
        <v>141</v>
      </c>
      <c r="BE164" s="257">
        <f>IF(N164="základní",J164,0)</f>
        <v>0</v>
      </c>
      <c r="BF164" s="257">
        <f>IF(N164="snížená",J164,0)</f>
        <v>0</v>
      </c>
      <c r="BG164" s="257">
        <f>IF(N164="zákl. přenesená",J164,0)</f>
        <v>0</v>
      </c>
      <c r="BH164" s="257">
        <f>IF(N164="sníž. přenesená",J164,0)</f>
        <v>0</v>
      </c>
      <c r="BI164" s="257">
        <f>IF(N164="nulová",J164,0)</f>
        <v>0</v>
      </c>
      <c r="BJ164" s="17" t="s">
        <v>80</v>
      </c>
      <c r="BK164" s="257">
        <f>ROUND(I164*H164,2)</f>
        <v>0</v>
      </c>
      <c r="BL164" s="17" t="s">
        <v>148</v>
      </c>
      <c r="BM164" s="256" t="s">
        <v>631</v>
      </c>
    </row>
    <row r="165" s="13" customFormat="1">
      <c r="A165" s="13"/>
      <c r="B165" s="258"/>
      <c r="C165" s="259"/>
      <c r="D165" s="260" t="s">
        <v>150</v>
      </c>
      <c r="E165" s="261" t="s">
        <v>1</v>
      </c>
      <c r="F165" s="262" t="s">
        <v>630</v>
      </c>
      <c r="G165" s="259"/>
      <c r="H165" s="263">
        <v>14.4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150</v>
      </c>
      <c r="AU165" s="269" t="s">
        <v>82</v>
      </c>
      <c r="AV165" s="13" t="s">
        <v>82</v>
      </c>
      <c r="AW165" s="13" t="s">
        <v>30</v>
      </c>
      <c r="AX165" s="13" t="s">
        <v>73</v>
      </c>
      <c r="AY165" s="269" t="s">
        <v>141</v>
      </c>
    </row>
    <row r="166" s="14" customFormat="1">
      <c r="A166" s="14"/>
      <c r="B166" s="270"/>
      <c r="C166" s="271"/>
      <c r="D166" s="260" t="s">
        <v>150</v>
      </c>
      <c r="E166" s="272" t="s">
        <v>1</v>
      </c>
      <c r="F166" s="273" t="s">
        <v>152</v>
      </c>
      <c r="G166" s="271"/>
      <c r="H166" s="274">
        <v>14.4</v>
      </c>
      <c r="I166" s="275"/>
      <c r="J166" s="271"/>
      <c r="K166" s="271"/>
      <c r="L166" s="276"/>
      <c r="M166" s="277"/>
      <c r="N166" s="278"/>
      <c r="O166" s="278"/>
      <c r="P166" s="278"/>
      <c r="Q166" s="278"/>
      <c r="R166" s="278"/>
      <c r="S166" s="278"/>
      <c r="T166" s="27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0" t="s">
        <v>150</v>
      </c>
      <c r="AU166" s="280" t="s">
        <v>82</v>
      </c>
      <c r="AV166" s="14" t="s">
        <v>148</v>
      </c>
      <c r="AW166" s="14" t="s">
        <v>30</v>
      </c>
      <c r="AX166" s="14" t="s">
        <v>80</v>
      </c>
      <c r="AY166" s="280" t="s">
        <v>141</v>
      </c>
    </row>
    <row r="167" s="2" customFormat="1" ht="16.5" customHeight="1">
      <c r="A167" s="38"/>
      <c r="B167" s="39"/>
      <c r="C167" s="281" t="s">
        <v>213</v>
      </c>
      <c r="D167" s="281" t="s">
        <v>167</v>
      </c>
      <c r="E167" s="282" t="s">
        <v>632</v>
      </c>
      <c r="F167" s="283" t="s">
        <v>633</v>
      </c>
      <c r="G167" s="284" t="s">
        <v>177</v>
      </c>
      <c r="H167" s="285">
        <v>10</v>
      </c>
      <c r="I167" s="286"/>
      <c r="J167" s="287">
        <f>ROUND(I167*H167,2)</f>
        <v>0</v>
      </c>
      <c r="K167" s="288"/>
      <c r="L167" s="289"/>
      <c r="M167" s="290" t="s">
        <v>1</v>
      </c>
      <c r="N167" s="291" t="s">
        <v>38</v>
      </c>
      <c r="O167" s="91"/>
      <c r="P167" s="254">
        <f>O167*H167</f>
        <v>0</v>
      </c>
      <c r="Q167" s="254">
        <v>0.93100000000000005</v>
      </c>
      <c r="R167" s="254">
        <f>Q167*H167</f>
        <v>9.3100000000000005</v>
      </c>
      <c r="S167" s="254">
        <v>0</v>
      </c>
      <c r="T167" s="25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6" t="s">
        <v>171</v>
      </c>
      <c r="AT167" s="256" t="s">
        <v>167</v>
      </c>
      <c r="AU167" s="256" t="s">
        <v>82</v>
      </c>
      <c r="AY167" s="17" t="s">
        <v>141</v>
      </c>
      <c r="BE167" s="257">
        <f>IF(N167="základní",J167,0)</f>
        <v>0</v>
      </c>
      <c r="BF167" s="257">
        <f>IF(N167="snížená",J167,0)</f>
        <v>0</v>
      </c>
      <c r="BG167" s="257">
        <f>IF(N167="zákl. přenesená",J167,0)</f>
        <v>0</v>
      </c>
      <c r="BH167" s="257">
        <f>IF(N167="sníž. přenesená",J167,0)</f>
        <v>0</v>
      </c>
      <c r="BI167" s="257">
        <f>IF(N167="nulová",J167,0)</f>
        <v>0</v>
      </c>
      <c r="BJ167" s="17" t="s">
        <v>80</v>
      </c>
      <c r="BK167" s="257">
        <f>ROUND(I167*H167,2)</f>
        <v>0</v>
      </c>
      <c r="BL167" s="17" t="s">
        <v>148</v>
      </c>
      <c r="BM167" s="256" t="s">
        <v>634</v>
      </c>
    </row>
    <row r="168" s="13" customFormat="1">
      <c r="A168" s="13"/>
      <c r="B168" s="258"/>
      <c r="C168" s="259"/>
      <c r="D168" s="260" t="s">
        <v>150</v>
      </c>
      <c r="E168" s="261" t="s">
        <v>1</v>
      </c>
      <c r="F168" s="262" t="s">
        <v>198</v>
      </c>
      <c r="G168" s="259"/>
      <c r="H168" s="263">
        <v>10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150</v>
      </c>
      <c r="AU168" s="269" t="s">
        <v>82</v>
      </c>
      <c r="AV168" s="13" t="s">
        <v>82</v>
      </c>
      <c r="AW168" s="13" t="s">
        <v>30</v>
      </c>
      <c r="AX168" s="13" t="s">
        <v>73</v>
      </c>
      <c r="AY168" s="269" t="s">
        <v>141</v>
      </c>
    </row>
    <row r="169" s="14" customFormat="1">
      <c r="A169" s="14"/>
      <c r="B169" s="270"/>
      <c r="C169" s="271"/>
      <c r="D169" s="260" t="s">
        <v>150</v>
      </c>
      <c r="E169" s="272" t="s">
        <v>1</v>
      </c>
      <c r="F169" s="273" t="s">
        <v>152</v>
      </c>
      <c r="G169" s="271"/>
      <c r="H169" s="274">
        <v>10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0" t="s">
        <v>150</v>
      </c>
      <c r="AU169" s="280" t="s">
        <v>82</v>
      </c>
      <c r="AV169" s="14" t="s">
        <v>148</v>
      </c>
      <c r="AW169" s="14" t="s">
        <v>30</v>
      </c>
      <c r="AX169" s="14" t="s">
        <v>80</v>
      </c>
      <c r="AY169" s="280" t="s">
        <v>141</v>
      </c>
    </row>
    <row r="170" s="2" customFormat="1" ht="44.25" customHeight="1">
      <c r="A170" s="38"/>
      <c r="B170" s="39"/>
      <c r="C170" s="244" t="s">
        <v>219</v>
      </c>
      <c r="D170" s="244" t="s">
        <v>144</v>
      </c>
      <c r="E170" s="245" t="s">
        <v>635</v>
      </c>
      <c r="F170" s="246" t="s">
        <v>636</v>
      </c>
      <c r="G170" s="247" t="s">
        <v>195</v>
      </c>
      <c r="H170" s="248">
        <v>28</v>
      </c>
      <c r="I170" s="249"/>
      <c r="J170" s="250">
        <f>ROUND(I170*H170,2)</f>
        <v>0</v>
      </c>
      <c r="K170" s="251"/>
      <c r="L170" s="44"/>
      <c r="M170" s="252" t="s">
        <v>1</v>
      </c>
      <c r="N170" s="253" t="s">
        <v>38</v>
      </c>
      <c r="O170" s="91"/>
      <c r="P170" s="254">
        <f>O170*H170</f>
        <v>0</v>
      </c>
      <c r="Q170" s="254">
        <v>0</v>
      </c>
      <c r="R170" s="254">
        <f>Q170*H170</f>
        <v>0</v>
      </c>
      <c r="S170" s="254">
        <v>0</v>
      </c>
      <c r="T170" s="25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6" t="s">
        <v>148</v>
      </c>
      <c r="AT170" s="256" t="s">
        <v>144</v>
      </c>
      <c r="AU170" s="256" t="s">
        <v>82</v>
      </c>
      <c r="AY170" s="17" t="s">
        <v>141</v>
      </c>
      <c r="BE170" s="257">
        <f>IF(N170="základní",J170,0)</f>
        <v>0</v>
      </c>
      <c r="BF170" s="257">
        <f>IF(N170="snížená",J170,0)</f>
        <v>0</v>
      </c>
      <c r="BG170" s="257">
        <f>IF(N170="zákl. přenesená",J170,0)</f>
        <v>0</v>
      </c>
      <c r="BH170" s="257">
        <f>IF(N170="sníž. přenesená",J170,0)</f>
        <v>0</v>
      </c>
      <c r="BI170" s="257">
        <f>IF(N170="nulová",J170,0)</f>
        <v>0</v>
      </c>
      <c r="BJ170" s="17" t="s">
        <v>80</v>
      </c>
      <c r="BK170" s="257">
        <f>ROUND(I170*H170,2)</f>
        <v>0</v>
      </c>
      <c r="BL170" s="17" t="s">
        <v>148</v>
      </c>
      <c r="BM170" s="256" t="s">
        <v>637</v>
      </c>
    </row>
    <row r="171" s="13" customFormat="1">
      <c r="A171" s="13"/>
      <c r="B171" s="258"/>
      <c r="C171" s="259"/>
      <c r="D171" s="260" t="s">
        <v>150</v>
      </c>
      <c r="E171" s="261" t="s">
        <v>1</v>
      </c>
      <c r="F171" s="262" t="s">
        <v>638</v>
      </c>
      <c r="G171" s="259"/>
      <c r="H171" s="263">
        <v>28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150</v>
      </c>
      <c r="AU171" s="269" t="s">
        <v>82</v>
      </c>
      <c r="AV171" s="13" t="s">
        <v>82</v>
      </c>
      <c r="AW171" s="13" t="s">
        <v>30</v>
      </c>
      <c r="AX171" s="13" t="s">
        <v>73</v>
      </c>
      <c r="AY171" s="269" t="s">
        <v>141</v>
      </c>
    </row>
    <row r="172" s="14" customFormat="1">
      <c r="A172" s="14"/>
      <c r="B172" s="270"/>
      <c r="C172" s="271"/>
      <c r="D172" s="260" t="s">
        <v>150</v>
      </c>
      <c r="E172" s="272" t="s">
        <v>1</v>
      </c>
      <c r="F172" s="273" t="s">
        <v>152</v>
      </c>
      <c r="G172" s="271"/>
      <c r="H172" s="274">
        <v>28</v>
      </c>
      <c r="I172" s="275"/>
      <c r="J172" s="271"/>
      <c r="K172" s="271"/>
      <c r="L172" s="276"/>
      <c r="M172" s="277"/>
      <c r="N172" s="278"/>
      <c r="O172" s="278"/>
      <c r="P172" s="278"/>
      <c r="Q172" s="278"/>
      <c r="R172" s="278"/>
      <c r="S172" s="278"/>
      <c r="T172" s="27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0" t="s">
        <v>150</v>
      </c>
      <c r="AU172" s="280" t="s">
        <v>82</v>
      </c>
      <c r="AV172" s="14" t="s">
        <v>148</v>
      </c>
      <c r="AW172" s="14" t="s">
        <v>30</v>
      </c>
      <c r="AX172" s="14" t="s">
        <v>80</v>
      </c>
      <c r="AY172" s="280" t="s">
        <v>141</v>
      </c>
    </row>
    <row r="173" s="2" customFormat="1" ht="33" customHeight="1">
      <c r="A173" s="38"/>
      <c r="B173" s="39"/>
      <c r="C173" s="244" t="s">
        <v>8</v>
      </c>
      <c r="D173" s="244" t="s">
        <v>144</v>
      </c>
      <c r="E173" s="245" t="s">
        <v>441</v>
      </c>
      <c r="F173" s="246" t="s">
        <v>442</v>
      </c>
      <c r="G173" s="247" t="s">
        <v>195</v>
      </c>
      <c r="H173" s="248">
        <v>90</v>
      </c>
      <c r="I173" s="249"/>
      <c r="J173" s="250">
        <f>ROUND(I173*H173,2)</f>
        <v>0</v>
      </c>
      <c r="K173" s="251"/>
      <c r="L173" s="44"/>
      <c r="M173" s="252" t="s">
        <v>1</v>
      </c>
      <c r="N173" s="253" t="s">
        <v>38</v>
      </c>
      <c r="O173" s="91"/>
      <c r="P173" s="254">
        <f>O173*H173</f>
        <v>0</v>
      </c>
      <c r="Q173" s="254">
        <v>0</v>
      </c>
      <c r="R173" s="254">
        <f>Q173*H173</f>
        <v>0</v>
      </c>
      <c r="S173" s="254">
        <v>0</v>
      </c>
      <c r="T173" s="25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6" t="s">
        <v>148</v>
      </c>
      <c r="AT173" s="256" t="s">
        <v>144</v>
      </c>
      <c r="AU173" s="256" t="s">
        <v>82</v>
      </c>
      <c r="AY173" s="17" t="s">
        <v>141</v>
      </c>
      <c r="BE173" s="257">
        <f>IF(N173="základní",J173,0)</f>
        <v>0</v>
      </c>
      <c r="BF173" s="257">
        <f>IF(N173="snížená",J173,0)</f>
        <v>0</v>
      </c>
      <c r="BG173" s="257">
        <f>IF(N173="zákl. přenesená",J173,0)</f>
        <v>0</v>
      </c>
      <c r="BH173" s="257">
        <f>IF(N173="sníž. přenesená",J173,0)</f>
        <v>0</v>
      </c>
      <c r="BI173" s="257">
        <f>IF(N173="nulová",J173,0)</f>
        <v>0</v>
      </c>
      <c r="BJ173" s="17" t="s">
        <v>80</v>
      </c>
      <c r="BK173" s="257">
        <f>ROUND(I173*H173,2)</f>
        <v>0</v>
      </c>
      <c r="BL173" s="17" t="s">
        <v>148</v>
      </c>
      <c r="BM173" s="256" t="s">
        <v>639</v>
      </c>
    </row>
    <row r="174" s="13" customFormat="1">
      <c r="A174" s="13"/>
      <c r="B174" s="258"/>
      <c r="C174" s="259"/>
      <c r="D174" s="260" t="s">
        <v>150</v>
      </c>
      <c r="E174" s="261" t="s">
        <v>1</v>
      </c>
      <c r="F174" s="262" t="s">
        <v>640</v>
      </c>
      <c r="G174" s="259"/>
      <c r="H174" s="263">
        <v>90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150</v>
      </c>
      <c r="AU174" s="269" t="s">
        <v>82</v>
      </c>
      <c r="AV174" s="13" t="s">
        <v>82</v>
      </c>
      <c r="AW174" s="13" t="s">
        <v>30</v>
      </c>
      <c r="AX174" s="13" t="s">
        <v>73</v>
      </c>
      <c r="AY174" s="269" t="s">
        <v>141</v>
      </c>
    </row>
    <row r="175" s="14" customFormat="1">
      <c r="A175" s="14"/>
      <c r="B175" s="270"/>
      <c r="C175" s="271"/>
      <c r="D175" s="260" t="s">
        <v>150</v>
      </c>
      <c r="E175" s="272" t="s">
        <v>1</v>
      </c>
      <c r="F175" s="273" t="s">
        <v>152</v>
      </c>
      <c r="G175" s="271"/>
      <c r="H175" s="274">
        <v>90</v>
      </c>
      <c r="I175" s="275"/>
      <c r="J175" s="271"/>
      <c r="K175" s="271"/>
      <c r="L175" s="276"/>
      <c r="M175" s="277"/>
      <c r="N175" s="278"/>
      <c r="O175" s="278"/>
      <c r="P175" s="278"/>
      <c r="Q175" s="278"/>
      <c r="R175" s="278"/>
      <c r="S175" s="278"/>
      <c r="T175" s="27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0" t="s">
        <v>150</v>
      </c>
      <c r="AU175" s="280" t="s">
        <v>82</v>
      </c>
      <c r="AV175" s="14" t="s">
        <v>148</v>
      </c>
      <c r="AW175" s="14" t="s">
        <v>30</v>
      </c>
      <c r="AX175" s="14" t="s">
        <v>80</v>
      </c>
      <c r="AY175" s="280" t="s">
        <v>141</v>
      </c>
    </row>
    <row r="176" s="2" customFormat="1" ht="44.25" customHeight="1">
      <c r="A176" s="38"/>
      <c r="B176" s="39"/>
      <c r="C176" s="244" t="s">
        <v>226</v>
      </c>
      <c r="D176" s="244" t="s">
        <v>144</v>
      </c>
      <c r="E176" s="245" t="s">
        <v>445</v>
      </c>
      <c r="F176" s="246" t="s">
        <v>446</v>
      </c>
      <c r="G176" s="247" t="s">
        <v>147</v>
      </c>
      <c r="H176" s="248">
        <v>99</v>
      </c>
      <c r="I176" s="249"/>
      <c r="J176" s="250">
        <f>ROUND(I176*H176,2)</f>
        <v>0</v>
      </c>
      <c r="K176" s="251"/>
      <c r="L176" s="44"/>
      <c r="M176" s="252" t="s">
        <v>1</v>
      </c>
      <c r="N176" s="253" t="s">
        <v>38</v>
      </c>
      <c r="O176" s="91"/>
      <c r="P176" s="254">
        <f>O176*H176</f>
        <v>0</v>
      </c>
      <c r="Q176" s="254">
        <v>0</v>
      </c>
      <c r="R176" s="254">
        <f>Q176*H176</f>
        <v>0</v>
      </c>
      <c r="S176" s="254">
        <v>0</v>
      </c>
      <c r="T176" s="25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6" t="s">
        <v>148</v>
      </c>
      <c r="AT176" s="256" t="s">
        <v>144</v>
      </c>
      <c r="AU176" s="256" t="s">
        <v>82</v>
      </c>
      <c r="AY176" s="17" t="s">
        <v>141</v>
      </c>
      <c r="BE176" s="257">
        <f>IF(N176="základní",J176,0)</f>
        <v>0</v>
      </c>
      <c r="BF176" s="257">
        <f>IF(N176="snížená",J176,0)</f>
        <v>0</v>
      </c>
      <c r="BG176" s="257">
        <f>IF(N176="zákl. přenesená",J176,0)</f>
        <v>0</v>
      </c>
      <c r="BH176" s="257">
        <f>IF(N176="sníž. přenesená",J176,0)</f>
        <v>0</v>
      </c>
      <c r="BI176" s="257">
        <f>IF(N176="nulová",J176,0)</f>
        <v>0</v>
      </c>
      <c r="BJ176" s="17" t="s">
        <v>80</v>
      </c>
      <c r="BK176" s="257">
        <f>ROUND(I176*H176,2)</f>
        <v>0</v>
      </c>
      <c r="BL176" s="17" t="s">
        <v>148</v>
      </c>
      <c r="BM176" s="256" t="s">
        <v>641</v>
      </c>
    </row>
    <row r="177" s="13" customFormat="1">
      <c r="A177" s="13"/>
      <c r="B177" s="258"/>
      <c r="C177" s="259"/>
      <c r="D177" s="260" t="s">
        <v>150</v>
      </c>
      <c r="E177" s="261" t="s">
        <v>1</v>
      </c>
      <c r="F177" s="262" t="s">
        <v>640</v>
      </c>
      <c r="G177" s="259"/>
      <c r="H177" s="263">
        <v>90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150</v>
      </c>
      <c r="AU177" s="269" t="s">
        <v>82</v>
      </c>
      <c r="AV177" s="13" t="s">
        <v>82</v>
      </c>
      <c r="AW177" s="13" t="s">
        <v>30</v>
      </c>
      <c r="AX177" s="13" t="s">
        <v>73</v>
      </c>
      <c r="AY177" s="269" t="s">
        <v>141</v>
      </c>
    </row>
    <row r="178" s="13" customFormat="1">
      <c r="A178" s="13"/>
      <c r="B178" s="258"/>
      <c r="C178" s="259"/>
      <c r="D178" s="260" t="s">
        <v>150</v>
      </c>
      <c r="E178" s="261" t="s">
        <v>1</v>
      </c>
      <c r="F178" s="262" t="s">
        <v>642</v>
      </c>
      <c r="G178" s="259"/>
      <c r="H178" s="263">
        <v>9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150</v>
      </c>
      <c r="AU178" s="269" t="s">
        <v>82</v>
      </c>
      <c r="AV178" s="13" t="s">
        <v>82</v>
      </c>
      <c r="AW178" s="13" t="s">
        <v>30</v>
      </c>
      <c r="AX178" s="13" t="s">
        <v>73</v>
      </c>
      <c r="AY178" s="269" t="s">
        <v>141</v>
      </c>
    </row>
    <row r="179" s="14" customFormat="1">
      <c r="A179" s="14"/>
      <c r="B179" s="270"/>
      <c r="C179" s="271"/>
      <c r="D179" s="260" t="s">
        <v>150</v>
      </c>
      <c r="E179" s="272" t="s">
        <v>1</v>
      </c>
      <c r="F179" s="273" t="s">
        <v>152</v>
      </c>
      <c r="G179" s="271"/>
      <c r="H179" s="274">
        <v>99</v>
      </c>
      <c r="I179" s="275"/>
      <c r="J179" s="271"/>
      <c r="K179" s="271"/>
      <c r="L179" s="276"/>
      <c r="M179" s="277"/>
      <c r="N179" s="278"/>
      <c r="O179" s="278"/>
      <c r="P179" s="278"/>
      <c r="Q179" s="278"/>
      <c r="R179" s="278"/>
      <c r="S179" s="278"/>
      <c r="T179" s="27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0" t="s">
        <v>150</v>
      </c>
      <c r="AU179" s="280" t="s">
        <v>82</v>
      </c>
      <c r="AV179" s="14" t="s">
        <v>148</v>
      </c>
      <c r="AW179" s="14" t="s">
        <v>30</v>
      </c>
      <c r="AX179" s="14" t="s">
        <v>80</v>
      </c>
      <c r="AY179" s="280" t="s">
        <v>141</v>
      </c>
    </row>
    <row r="180" s="2" customFormat="1" ht="78" customHeight="1">
      <c r="A180" s="38"/>
      <c r="B180" s="39"/>
      <c r="C180" s="244" t="s">
        <v>233</v>
      </c>
      <c r="D180" s="244" t="s">
        <v>144</v>
      </c>
      <c r="E180" s="245" t="s">
        <v>449</v>
      </c>
      <c r="F180" s="246" t="s">
        <v>450</v>
      </c>
      <c r="G180" s="247" t="s">
        <v>147</v>
      </c>
      <c r="H180" s="248">
        <v>72</v>
      </c>
      <c r="I180" s="249"/>
      <c r="J180" s="250">
        <f>ROUND(I180*H180,2)</f>
        <v>0</v>
      </c>
      <c r="K180" s="251"/>
      <c r="L180" s="44"/>
      <c r="M180" s="252" t="s">
        <v>1</v>
      </c>
      <c r="N180" s="253" t="s">
        <v>38</v>
      </c>
      <c r="O180" s="91"/>
      <c r="P180" s="254">
        <f>O180*H180</f>
        <v>0</v>
      </c>
      <c r="Q180" s="254">
        <v>0</v>
      </c>
      <c r="R180" s="254">
        <f>Q180*H180</f>
        <v>0</v>
      </c>
      <c r="S180" s="254">
        <v>0</v>
      </c>
      <c r="T180" s="25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6" t="s">
        <v>148</v>
      </c>
      <c r="AT180" s="256" t="s">
        <v>144</v>
      </c>
      <c r="AU180" s="256" t="s">
        <v>82</v>
      </c>
      <c r="AY180" s="17" t="s">
        <v>141</v>
      </c>
      <c r="BE180" s="257">
        <f>IF(N180="základní",J180,0)</f>
        <v>0</v>
      </c>
      <c r="BF180" s="257">
        <f>IF(N180="snížená",J180,0)</f>
        <v>0</v>
      </c>
      <c r="BG180" s="257">
        <f>IF(N180="zákl. přenesená",J180,0)</f>
        <v>0</v>
      </c>
      <c r="BH180" s="257">
        <f>IF(N180="sníž. přenesená",J180,0)</f>
        <v>0</v>
      </c>
      <c r="BI180" s="257">
        <f>IF(N180="nulová",J180,0)</f>
        <v>0</v>
      </c>
      <c r="BJ180" s="17" t="s">
        <v>80</v>
      </c>
      <c r="BK180" s="257">
        <f>ROUND(I180*H180,2)</f>
        <v>0</v>
      </c>
      <c r="BL180" s="17" t="s">
        <v>148</v>
      </c>
      <c r="BM180" s="256" t="s">
        <v>643</v>
      </c>
    </row>
    <row r="181" s="13" customFormat="1">
      <c r="A181" s="13"/>
      <c r="B181" s="258"/>
      <c r="C181" s="259"/>
      <c r="D181" s="260" t="s">
        <v>150</v>
      </c>
      <c r="E181" s="261" t="s">
        <v>1</v>
      </c>
      <c r="F181" s="262" t="s">
        <v>644</v>
      </c>
      <c r="G181" s="259"/>
      <c r="H181" s="263">
        <v>72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150</v>
      </c>
      <c r="AU181" s="269" t="s">
        <v>82</v>
      </c>
      <c r="AV181" s="13" t="s">
        <v>82</v>
      </c>
      <c r="AW181" s="13" t="s">
        <v>30</v>
      </c>
      <c r="AX181" s="13" t="s">
        <v>73</v>
      </c>
      <c r="AY181" s="269" t="s">
        <v>141</v>
      </c>
    </row>
    <row r="182" s="14" customFormat="1">
      <c r="A182" s="14"/>
      <c r="B182" s="270"/>
      <c r="C182" s="271"/>
      <c r="D182" s="260" t="s">
        <v>150</v>
      </c>
      <c r="E182" s="272" t="s">
        <v>1</v>
      </c>
      <c r="F182" s="273" t="s">
        <v>152</v>
      </c>
      <c r="G182" s="271"/>
      <c r="H182" s="274">
        <v>72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0" t="s">
        <v>150</v>
      </c>
      <c r="AU182" s="280" t="s">
        <v>82</v>
      </c>
      <c r="AV182" s="14" t="s">
        <v>148</v>
      </c>
      <c r="AW182" s="14" t="s">
        <v>30</v>
      </c>
      <c r="AX182" s="14" t="s">
        <v>80</v>
      </c>
      <c r="AY182" s="280" t="s">
        <v>141</v>
      </c>
    </row>
    <row r="183" s="2" customFormat="1" ht="16.5" customHeight="1">
      <c r="A183" s="38"/>
      <c r="B183" s="39"/>
      <c r="C183" s="281" t="s">
        <v>239</v>
      </c>
      <c r="D183" s="281" t="s">
        <v>167</v>
      </c>
      <c r="E183" s="282" t="s">
        <v>461</v>
      </c>
      <c r="F183" s="283" t="s">
        <v>462</v>
      </c>
      <c r="G183" s="284" t="s">
        <v>170</v>
      </c>
      <c r="H183" s="285">
        <v>24.84</v>
      </c>
      <c r="I183" s="286"/>
      <c r="J183" s="287">
        <f>ROUND(I183*H183,2)</f>
        <v>0</v>
      </c>
      <c r="K183" s="288"/>
      <c r="L183" s="289"/>
      <c r="M183" s="290" t="s">
        <v>1</v>
      </c>
      <c r="N183" s="291" t="s">
        <v>38</v>
      </c>
      <c r="O183" s="91"/>
      <c r="P183" s="254">
        <f>O183*H183</f>
        <v>0</v>
      </c>
      <c r="Q183" s="254">
        <v>1</v>
      </c>
      <c r="R183" s="254">
        <f>Q183*H183</f>
        <v>24.84</v>
      </c>
      <c r="S183" s="254">
        <v>0</v>
      </c>
      <c r="T183" s="25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6" t="s">
        <v>171</v>
      </c>
      <c r="AT183" s="256" t="s">
        <v>167</v>
      </c>
      <c r="AU183" s="256" t="s">
        <v>82</v>
      </c>
      <c r="AY183" s="17" t="s">
        <v>141</v>
      </c>
      <c r="BE183" s="257">
        <f>IF(N183="základní",J183,0)</f>
        <v>0</v>
      </c>
      <c r="BF183" s="257">
        <f>IF(N183="snížená",J183,0)</f>
        <v>0</v>
      </c>
      <c r="BG183" s="257">
        <f>IF(N183="zákl. přenesená",J183,0)</f>
        <v>0</v>
      </c>
      <c r="BH183" s="257">
        <f>IF(N183="sníž. přenesená",J183,0)</f>
        <v>0</v>
      </c>
      <c r="BI183" s="257">
        <f>IF(N183="nulová",J183,0)</f>
        <v>0</v>
      </c>
      <c r="BJ183" s="17" t="s">
        <v>80</v>
      </c>
      <c r="BK183" s="257">
        <f>ROUND(I183*H183,2)</f>
        <v>0</v>
      </c>
      <c r="BL183" s="17" t="s">
        <v>148</v>
      </c>
      <c r="BM183" s="256" t="s">
        <v>645</v>
      </c>
    </row>
    <row r="184" s="13" customFormat="1">
      <c r="A184" s="13"/>
      <c r="B184" s="258"/>
      <c r="C184" s="259"/>
      <c r="D184" s="260" t="s">
        <v>150</v>
      </c>
      <c r="E184" s="261" t="s">
        <v>1</v>
      </c>
      <c r="F184" s="262" t="s">
        <v>646</v>
      </c>
      <c r="G184" s="259"/>
      <c r="H184" s="263">
        <v>24.84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150</v>
      </c>
      <c r="AU184" s="269" t="s">
        <v>82</v>
      </c>
      <c r="AV184" s="13" t="s">
        <v>82</v>
      </c>
      <c r="AW184" s="13" t="s">
        <v>30</v>
      </c>
      <c r="AX184" s="13" t="s">
        <v>73</v>
      </c>
      <c r="AY184" s="269" t="s">
        <v>141</v>
      </c>
    </row>
    <row r="185" s="14" customFormat="1">
      <c r="A185" s="14"/>
      <c r="B185" s="270"/>
      <c r="C185" s="271"/>
      <c r="D185" s="260" t="s">
        <v>150</v>
      </c>
      <c r="E185" s="272" t="s">
        <v>1</v>
      </c>
      <c r="F185" s="273" t="s">
        <v>152</v>
      </c>
      <c r="G185" s="271"/>
      <c r="H185" s="274">
        <v>24.84</v>
      </c>
      <c r="I185" s="275"/>
      <c r="J185" s="271"/>
      <c r="K185" s="271"/>
      <c r="L185" s="276"/>
      <c r="M185" s="277"/>
      <c r="N185" s="278"/>
      <c r="O185" s="278"/>
      <c r="P185" s="278"/>
      <c r="Q185" s="278"/>
      <c r="R185" s="278"/>
      <c r="S185" s="278"/>
      <c r="T185" s="27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0" t="s">
        <v>150</v>
      </c>
      <c r="AU185" s="280" t="s">
        <v>82</v>
      </c>
      <c r="AV185" s="14" t="s">
        <v>148</v>
      </c>
      <c r="AW185" s="14" t="s">
        <v>30</v>
      </c>
      <c r="AX185" s="14" t="s">
        <v>80</v>
      </c>
      <c r="AY185" s="280" t="s">
        <v>141</v>
      </c>
    </row>
    <row r="186" s="2" customFormat="1" ht="21.75" customHeight="1">
      <c r="A186" s="38"/>
      <c r="B186" s="39"/>
      <c r="C186" s="281" t="s">
        <v>245</v>
      </c>
      <c r="D186" s="281" t="s">
        <v>167</v>
      </c>
      <c r="E186" s="282" t="s">
        <v>465</v>
      </c>
      <c r="F186" s="283" t="s">
        <v>466</v>
      </c>
      <c r="G186" s="284" t="s">
        <v>170</v>
      </c>
      <c r="H186" s="285">
        <v>6.6239999999999997</v>
      </c>
      <c r="I186" s="286"/>
      <c r="J186" s="287">
        <f>ROUND(I186*H186,2)</f>
        <v>0</v>
      </c>
      <c r="K186" s="288"/>
      <c r="L186" s="289"/>
      <c r="M186" s="290" t="s">
        <v>1</v>
      </c>
      <c r="N186" s="291" t="s">
        <v>38</v>
      </c>
      <c r="O186" s="91"/>
      <c r="P186" s="254">
        <f>O186*H186</f>
        <v>0</v>
      </c>
      <c r="Q186" s="254">
        <v>1</v>
      </c>
      <c r="R186" s="254">
        <f>Q186*H186</f>
        <v>6.6239999999999997</v>
      </c>
      <c r="S186" s="254">
        <v>0</v>
      </c>
      <c r="T186" s="25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6" t="s">
        <v>171</v>
      </c>
      <c r="AT186" s="256" t="s">
        <v>167</v>
      </c>
      <c r="AU186" s="256" t="s">
        <v>82</v>
      </c>
      <c r="AY186" s="17" t="s">
        <v>141</v>
      </c>
      <c r="BE186" s="257">
        <f>IF(N186="základní",J186,0)</f>
        <v>0</v>
      </c>
      <c r="BF186" s="257">
        <f>IF(N186="snížená",J186,0)</f>
        <v>0</v>
      </c>
      <c r="BG186" s="257">
        <f>IF(N186="zákl. přenesená",J186,0)</f>
        <v>0</v>
      </c>
      <c r="BH186" s="257">
        <f>IF(N186="sníž. přenesená",J186,0)</f>
        <v>0</v>
      </c>
      <c r="BI186" s="257">
        <f>IF(N186="nulová",J186,0)</f>
        <v>0</v>
      </c>
      <c r="BJ186" s="17" t="s">
        <v>80</v>
      </c>
      <c r="BK186" s="257">
        <f>ROUND(I186*H186,2)</f>
        <v>0</v>
      </c>
      <c r="BL186" s="17" t="s">
        <v>148</v>
      </c>
      <c r="BM186" s="256" t="s">
        <v>647</v>
      </c>
    </row>
    <row r="187" s="13" customFormat="1">
      <c r="A187" s="13"/>
      <c r="B187" s="258"/>
      <c r="C187" s="259"/>
      <c r="D187" s="260" t="s">
        <v>150</v>
      </c>
      <c r="E187" s="261" t="s">
        <v>1</v>
      </c>
      <c r="F187" s="262" t="s">
        <v>648</v>
      </c>
      <c r="G187" s="259"/>
      <c r="H187" s="263">
        <v>6.6239999999999997</v>
      </c>
      <c r="I187" s="264"/>
      <c r="J187" s="259"/>
      <c r="K187" s="259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150</v>
      </c>
      <c r="AU187" s="269" t="s">
        <v>82</v>
      </c>
      <c r="AV187" s="13" t="s">
        <v>82</v>
      </c>
      <c r="AW187" s="13" t="s">
        <v>30</v>
      </c>
      <c r="AX187" s="13" t="s">
        <v>73</v>
      </c>
      <c r="AY187" s="269" t="s">
        <v>141</v>
      </c>
    </row>
    <row r="188" s="14" customFormat="1">
      <c r="A188" s="14"/>
      <c r="B188" s="270"/>
      <c r="C188" s="271"/>
      <c r="D188" s="260" t="s">
        <v>150</v>
      </c>
      <c r="E188" s="272" t="s">
        <v>1</v>
      </c>
      <c r="F188" s="273" t="s">
        <v>152</v>
      </c>
      <c r="G188" s="271"/>
      <c r="H188" s="274">
        <v>6.6239999999999997</v>
      </c>
      <c r="I188" s="275"/>
      <c r="J188" s="271"/>
      <c r="K188" s="271"/>
      <c r="L188" s="276"/>
      <c r="M188" s="277"/>
      <c r="N188" s="278"/>
      <c r="O188" s="278"/>
      <c r="P188" s="278"/>
      <c r="Q188" s="278"/>
      <c r="R188" s="278"/>
      <c r="S188" s="278"/>
      <c r="T188" s="27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0" t="s">
        <v>150</v>
      </c>
      <c r="AU188" s="280" t="s">
        <v>82</v>
      </c>
      <c r="AV188" s="14" t="s">
        <v>148</v>
      </c>
      <c r="AW188" s="14" t="s">
        <v>30</v>
      </c>
      <c r="AX188" s="14" t="s">
        <v>80</v>
      </c>
      <c r="AY188" s="280" t="s">
        <v>141</v>
      </c>
    </row>
    <row r="189" s="2" customFormat="1" ht="44.25" customHeight="1">
      <c r="A189" s="38"/>
      <c r="B189" s="39"/>
      <c r="C189" s="244" t="s">
        <v>250</v>
      </c>
      <c r="D189" s="244" t="s">
        <v>144</v>
      </c>
      <c r="E189" s="245" t="s">
        <v>453</v>
      </c>
      <c r="F189" s="246" t="s">
        <v>454</v>
      </c>
      <c r="G189" s="247" t="s">
        <v>155</v>
      </c>
      <c r="H189" s="248">
        <v>4.9000000000000004</v>
      </c>
      <c r="I189" s="249"/>
      <c r="J189" s="250">
        <f>ROUND(I189*H189,2)</f>
        <v>0</v>
      </c>
      <c r="K189" s="251"/>
      <c r="L189" s="44"/>
      <c r="M189" s="252" t="s">
        <v>1</v>
      </c>
      <c r="N189" s="253" t="s">
        <v>38</v>
      </c>
      <c r="O189" s="91"/>
      <c r="P189" s="254">
        <f>O189*H189</f>
        <v>0</v>
      </c>
      <c r="Q189" s="254">
        <v>0</v>
      </c>
      <c r="R189" s="254">
        <f>Q189*H189</f>
        <v>0</v>
      </c>
      <c r="S189" s="254">
        <v>0</v>
      </c>
      <c r="T189" s="25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6" t="s">
        <v>148</v>
      </c>
      <c r="AT189" s="256" t="s">
        <v>144</v>
      </c>
      <c r="AU189" s="256" t="s">
        <v>82</v>
      </c>
      <c r="AY189" s="17" t="s">
        <v>141</v>
      </c>
      <c r="BE189" s="257">
        <f>IF(N189="základní",J189,0)</f>
        <v>0</v>
      </c>
      <c r="BF189" s="257">
        <f>IF(N189="snížená",J189,0)</f>
        <v>0</v>
      </c>
      <c r="BG189" s="257">
        <f>IF(N189="zákl. přenesená",J189,0)</f>
        <v>0</v>
      </c>
      <c r="BH189" s="257">
        <f>IF(N189="sníž. přenesená",J189,0)</f>
        <v>0</v>
      </c>
      <c r="BI189" s="257">
        <f>IF(N189="nulová",J189,0)</f>
        <v>0</v>
      </c>
      <c r="BJ189" s="17" t="s">
        <v>80</v>
      </c>
      <c r="BK189" s="257">
        <f>ROUND(I189*H189,2)</f>
        <v>0</v>
      </c>
      <c r="BL189" s="17" t="s">
        <v>148</v>
      </c>
      <c r="BM189" s="256" t="s">
        <v>649</v>
      </c>
    </row>
    <row r="190" s="13" customFormat="1">
      <c r="A190" s="13"/>
      <c r="B190" s="258"/>
      <c r="C190" s="259"/>
      <c r="D190" s="260" t="s">
        <v>150</v>
      </c>
      <c r="E190" s="261" t="s">
        <v>1</v>
      </c>
      <c r="F190" s="262" t="s">
        <v>650</v>
      </c>
      <c r="G190" s="259"/>
      <c r="H190" s="263">
        <v>4.9000000000000004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150</v>
      </c>
      <c r="AU190" s="269" t="s">
        <v>82</v>
      </c>
      <c r="AV190" s="13" t="s">
        <v>82</v>
      </c>
      <c r="AW190" s="13" t="s">
        <v>30</v>
      </c>
      <c r="AX190" s="13" t="s">
        <v>73</v>
      </c>
      <c r="AY190" s="269" t="s">
        <v>141</v>
      </c>
    </row>
    <row r="191" s="14" customFormat="1">
      <c r="A191" s="14"/>
      <c r="B191" s="270"/>
      <c r="C191" s="271"/>
      <c r="D191" s="260" t="s">
        <v>150</v>
      </c>
      <c r="E191" s="272" t="s">
        <v>1</v>
      </c>
      <c r="F191" s="273" t="s">
        <v>152</v>
      </c>
      <c r="G191" s="271"/>
      <c r="H191" s="274">
        <v>4.9000000000000004</v>
      </c>
      <c r="I191" s="275"/>
      <c r="J191" s="271"/>
      <c r="K191" s="271"/>
      <c r="L191" s="276"/>
      <c r="M191" s="277"/>
      <c r="N191" s="278"/>
      <c r="O191" s="278"/>
      <c r="P191" s="278"/>
      <c r="Q191" s="278"/>
      <c r="R191" s="278"/>
      <c r="S191" s="278"/>
      <c r="T191" s="27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0" t="s">
        <v>150</v>
      </c>
      <c r="AU191" s="280" t="s">
        <v>82</v>
      </c>
      <c r="AV191" s="14" t="s">
        <v>148</v>
      </c>
      <c r="AW191" s="14" t="s">
        <v>30</v>
      </c>
      <c r="AX191" s="14" t="s">
        <v>80</v>
      </c>
      <c r="AY191" s="280" t="s">
        <v>141</v>
      </c>
    </row>
    <row r="192" s="2" customFormat="1" ht="16.5" customHeight="1">
      <c r="A192" s="38"/>
      <c r="B192" s="39"/>
      <c r="C192" s="281" t="s">
        <v>7</v>
      </c>
      <c r="D192" s="281" t="s">
        <v>167</v>
      </c>
      <c r="E192" s="282" t="s">
        <v>457</v>
      </c>
      <c r="F192" s="283" t="s">
        <v>458</v>
      </c>
      <c r="G192" s="284" t="s">
        <v>155</v>
      </c>
      <c r="H192" s="285">
        <v>3.7200000000000002</v>
      </c>
      <c r="I192" s="286"/>
      <c r="J192" s="287">
        <f>ROUND(I192*H192,2)</f>
        <v>0</v>
      </c>
      <c r="K192" s="288"/>
      <c r="L192" s="289"/>
      <c r="M192" s="290" t="s">
        <v>1</v>
      </c>
      <c r="N192" s="291" t="s">
        <v>38</v>
      </c>
      <c r="O192" s="91"/>
      <c r="P192" s="254">
        <f>O192*H192</f>
        <v>0</v>
      </c>
      <c r="Q192" s="254">
        <v>2.234</v>
      </c>
      <c r="R192" s="254">
        <f>Q192*H192</f>
        <v>8.3104800000000001</v>
      </c>
      <c r="S192" s="254">
        <v>0</v>
      </c>
      <c r="T192" s="25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6" t="s">
        <v>171</v>
      </c>
      <c r="AT192" s="256" t="s">
        <v>167</v>
      </c>
      <c r="AU192" s="256" t="s">
        <v>82</v>
      </c>
      <c r="AY192" s="17" t="s">
        <v>141</v>
      </c>
      <c r="BE192" s="257">
        <f>IF(N192="základní",J192,0)</f>
        <v>0</v>
      </c>
      <c r="BF192" s="257">
        <f>IF(N192="snížená",J192,0)</f>
        <v>0</v>
      </c>
      <c r="BG192" s="257">
        <f>IF(N192="zákl. přenesená",J192,0)</f>
        <v>0</v>
      </c>
      <c r="BH192" s="257">
        <f>IF(N192="sníž. přenesená",J192,0)</f>
        <v>0</v>
      </c>
      <c r="BI192" s="257">
        <f>IF(N192="nulová",J192,0)</f>
        <v>0</v>
      </c>
      <c r="BJ192" s="17" t="s">
        <v>80</v>
      </c>
      <c r="BK192" s="257">
        <f>ROUND(I192*H192,2)</f>
        <v>0</v>
      </c>
      <c r="BL192" s="17" t="s">
        <v>148</v>
      </c>
      <c r="BM192" s="256" t="s">
        <v>651</v>
      </c>
    </row>
    <row r="193" s="13" customFormat="1">
      <c r="A193" s="13"/>
      <c r="B193" s="258"/>
      <c r="C193" s="259"/>
      <c r="D193" s="260" t="s">
        <v>150</v>
      </c>
      <c r="E193" s="261" t="s">
        <v>1</v>
      </c>
      <c r="F193" s="262" t="s">
        <v>652</v>
      </c>
      <c r="G193" s="259"/>
      <c r="H193" s="263">
        <v>2.52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150</v>
      </c>
      <c r="AU193" s="269" t="s">
        <v>82</v>
      </c>
      <c r="AV193" s="13" t="s">
        <v>82</v>
      </c>
      <c r="AW193" s="13" t="s">
        <v>30</v>
      </c>
      <c r="AX193" s="13" t="s">
        <v>73</v>
      </c>
      <c r="AY193" s="269" t="s">
        <v>141</v>
      </c>
    </row>
    <row r="194" s="13" customFormat="1">
      <c r="A194" s="13"/>
      <c r="B194" s="258"/>
      <c r="C194" s="259"/>
      <c r="D194" s="260" t="s">
        <v>150</v>
      </c>
      <c r="E194" s="261" t="s">
        <v>1</v>
      </c>
      <c r="F194" s="262" t="s">
        <v>653</v>
      </c>
      <c r="G194" s="259"/>
      <c r="H194" s="263">
        <v>1.2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150</v>
      </c>
      <c r="AU194" s="269" t="s">
        <v>82</v>
      </c>
      <c r="AV194" s="13" t="s">
        <v>82</v>
      </c>
      <c r="AW194" s="13" t="s">
        <v>30</v>
      </c>
      <c r="AX194" s="13" t="s">
        <v>73</v>
      </c>
      <c r="AY194" s="269" t="s">
        <v>141</v>
      </c>
    </row>
    <row r="195" s="14" customFormat="1">
      <c r="A195" s="14"/>
      <c r="B195" s="270"/>
      <c r="C195" s="271"/>
      <c r="D195" s="260" t="s">
        <v>150</v>
      </c>
      <c r="E195" s="272" t="s">
        <v>1</v>
      </c>
      <c r="F195" s="273" t="s">
        <v>152</v>
      </c>
      <c r="G195" s="271"/>
      <c r="H195" s="274">
        <v>3.7200000000000002</v>
      </c>
      <c r="I195" s="275"/>
      <c r="J195" s="271"/>
      <c r="K195" s="271"/>
      <c r="L195" s="276"/>
      <c r="M195" s="277"/>
      <c r="N195" s="278"/>
      <c r="O195" s="278"/>
      <c r="P195" s="278"/>
      <c r="Q195" s="278"/>
      <c r="R195" s="278"/>
      <c r="S195" s="278"/>
      <c r="T195" s="27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0" t="s">
        <v>150</v>
      </c>
      <c r="AU195" s="280" t="s">
        <v>82</v>
      </c>
      <c r="AV195" s="14" t="s">
        <v>148</v>
      </c>
      <c r="AW195" s="14" t="s">
        <v>30</v>
      </c>
      <c r="AX195" s="14" t="s">
        <v>80</v>
      </c>
      <c r="AY195" s="280" t="s">
        <v>141</v>
      </c>
    </row>
    <row r="196" s="2" customFormat="1" ht="44.25" customHeight="1">
      <c r="A196" s="38"/>
      <c r="B196" s="39"/>
      <c r="C196" s="244" t="s">
        <v>259</v>
      </c>
      <c r="D196" s="244" t="s">
        <v>144</v>
      </c>
      <c r="E196" s="245" t="s">
        <v>654</v>
      </c>
      <c r="F196" s="246" t="s">
        <v>655</v>
      </c>
      <c r="G196" s="247" t="s">
        <v>147</v>
      </c>
      <c r="H196" s="248">
        <v>87.5</v>
      </c>
      <c r="I196" s="249"/>
      <c r="J196" s="250">
        <f>ROUND(I196*H196,2)</f>
        <v>0</v>
      </c>
      <c r="K196" s="251"/>
      <c r="L196" s="44"/>
      <c r="M196" s="252" t="s">
        <v>1</v>
      </c>
      <c r="N196" s="253" t="s">
        <v>38</v>
      </c>
      <c r="O196" s="91"/>
      <c r="P196" s="254">
        <f>O196*H196</f>
        <v>0</v>
      </c>
      <c r="Q196" s="254">
        <v>0</v>
      </c>
      <c r="R196" s="254">
        <f>Q196*H196</f>
        <v>0</v>
      </c>
      <c r="S196" s="254">
        <v>0</v>
      </c>
      <c r="T196" s="25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6" t="s">
        <v>148</v>
      </c>
      <c r="AT196" s="256" t="s">
        <v>144</v>
      </c>
      <c r="AU196" s="256" t="s">
        <v>82</v>
      </c>
      <c r="AY196" s="17" t="s">
        <v>141</v>
      </c>
      <c r="BE196" s="257">
        <f>IF(N196="základní",J196,0)</f>
        <v>0</v>
      </c>
      <c r="BF196" s="257">
        <f>IF(N196="snížená",J196,0)</f>
        <v>0</v>
      </c>
      <c r="BG196" s="257">
        <f>IF(N196="zákl. přenesená",J196,0)</f>
        <v>0</v>
      </c>
      <c r="BH196" s="257">
        <f>IF(N196="sníž. přenesená",J196,0)</f>
        <v>0</v>
      </c>
      <c r="BI196" s="257">
        <f>IF(N196="nulová",J196,0)</f>
        <v>0</v>
      </c>
      <c r="BJ196" s="17" t="s">
        <v>80</v>
      </c>
      <c r="BK196" s="257">
        <f>ROUND(I196*H196,2)</f>
        <v>0</v>
      </c>
      <c r="BL196" s="17" t="s">
        <v>148</v>
      </c>
      <c r="BM196" s="256" t="s">
        <v>656</v>
      </c>
    </row>
    <row r="197" s="13" customFormat="1">
      <c r="A197" s="13"/>
      <c r="B197" s="258"/>
      <c r="C197" s="259"/>
      <c r="D197" s="260" t="s">
        <v>150</v>
      </c>
      <c r="E197" s="261" t="s">
        <v>1</v>
      </c>
      <c r="F197" s="262" t="s">
        <v>657</v>
      </c>
      <c r="G197" s="259"/>
      <c r="H197" s="263">
        <v>87.5</v>
      </c>
      <c r="I197" s="264"/>
      <c r="J197" s="259"/>
      <c r="K197" s="259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150</v>
      </c>
      <c r="AU197" s="269" t="s">
        <v>82</v>
      </c>
      <c r="AV197" s="13" t="s">
        <v>82</v>
      </c>
      <c r="AW197" s="13" t="s">
        <v>30</v>
      </c>
      <c r="AX197" s="13" t="s">
        <v>73</v>
      </c>
      <c r="AY197" s="269" t="s">
        <v>141</v>
      </c>
    </row>
    <row r="198" s="14" customFormat="1">
      <c r="A198" s="14"/>
      <c r="B198" s="270"/>
      <c r="C198" s="271"/>
      <c r="D198" s="260" t="s">
        <v>150</v>
      </c>
      <c r="E198" s="272" t="s">
        <v>1</v>
      </c>
      <c r="F198" s="273" t="s">
        <v>152</v>
      </c>
      <c r="G198" s="271"/>
      <c r="H198" s="274">
        <v>87.5</v>
      </c>
      <c r="I198" s="275"/>
      <c r="J198" s="271"/>
      <c r="K198" s="271"/>
      <c r="L198" s="276"/>
      <c r="M198" s="277"/>
      <c r="N198" s="278"/>
      <c r="O198" s="278"/>
      <c r="P198" s="278"/>
      <c r="Q198" s="278"/>
      <c r="R198" s="278"/>
      <c r="S198" s="278"/>
      <c r="T198" s="27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80" t="s">
        <v>150</v>
      </c>
      <c r="AU198" s="280" t="s">
        <v>82</v>
      </c>
      <c r="AV198" s="14" t="s">
        <v>148</v>
      </c>
      <c r="AW198" s="14" t="s">
        <v>30</v>
      </c>
      <c r="AX198" s="14" t="s">
        <v>80</v>
      </c>
      <c r="AY198" s="280" t="s">
        <v>141</v>
      </c>
    </row>
    <row r="199" s="2" customFormat="1" ht="66.75" customHeight="1">
      <c r="A199" s="38"/>
      <c r="B199" s="39"/>
      <c r="C199" s="244" t="s">
        <v>266</v>
      </c>
      <c r="D199" s="244" t="s">
        <v>144</v>
      </c>
      <c r="E199" s="245" t="s">
        <v>282</v>
      </c>
      <c r="F199" s="246" t="s">
        <v>283</v>
      </c>
      <c r="G199" s="247" t="s">
        <v>170</v>
      </c>
      <c r="H199" s="248">
        <v>6</v>
      </c>
      <c r="I199" s="249"/>
      <c r="J199" s="250">
        <f>ROUND(I199*H199,2)</f>
        <v>0</v>
      </c>
      <c r="K199" s="251"/>
      <c r="L199" s="44"/>
      <c r="M199" s="252" t="s">
        <v>1</v>
      </c>
      <c r="N199" s="253" t="s">
        <v>38</v>
      </c>
      <c r="O199" s="91"/>
      <c r="P199" s="254">
        <f>O199*H199</f>
        <v>0</v>
      </c>
      <c r="Q199" s="254">
        <v>0</v>
      </c>
      <c r="R199" s="254">
        <f>Q199*H199</f>
        <v>0</v>
      </c>
      <c r="S199" s="254">
        <v>0</v>
      </c>
      <c r="T199" s="25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6" t="s">
        <v>148</v>
      </c>
      <c r="AT199" s="256" t="s">
        <v>144</v>
      </c>
      <c r="AU199" s="256" t="s">
        <v>82</v>
      </c>
      <c r="AY199" s="17" t="s">
        <v>141</v>
      </c>
      <c r="BE199" s="257">
        <f>IF(N199="základní",J199,0)</f>
        <v>0</v>
      </c>
      <c r="BF199" s="257">
        <f>IF(N199="snížená",J199,0)</f>
        <v>0</v>
      </c>
      <c r="BG199" s="257">
        <f>IF(N199="zákl. přenesená",J199,0)</f>
        <v>0</v>
      </c>
      <c r="BH199" s="257">
        <f>IF(N199="sníž. přenesená",J199,0)</f>
        <v>0</v>
      </c>
      <c r="BI199" s="257">
        <f>IF(N199="nulová",J199,0)</f>
        <v>0</v>
      </c>
      <c r="BJ199" s="17" t="s">
        <v>80</v>
      </c>
      <c r="BK199" s="257">
        <f>ROUND(I199*H199,2)</f>
        <v>0</v>
      </c>
      <c r="BL199" s="17" t="s">
        <v>148</v>
      </c>
      <c r="BM199" s="256" t="s">
        <v>658</v>
      </c>
    </row>
    <row r="200" s="13" customFormat="1">
      <c r="A200" s="13"/>
      <c r="B200" s="258"/>
      <c r="C200" s="259"/>
      <c r="D200" s="260" t="s">
        <v>150</v>
      </c>
      <c r="E200" s="261" t="s">
        <v>1</v>
      </c>
      <c r="F200" s="262" t="s">
        <v>659</v>
      </c>
      <c r="G200" s="259"/>
      <c r="H200" s="263">
        <v>6</v>
      </c>
      <c r="I200" s="264"/>
      <c r="J200" s="259"/>
      <c r="K200" s="259"/>
      <c r="L200" s="265"/>
      <c r="M200" s="266"/>
      <c r="N200" s="267"/>
      <c r="O200" s="267"/>
      <c r="P200" s="267"/>
      <c r="Q200" s="267"/>
      <c r="R200" s="267"/>
      <c r="S200" s="267"/>
      <c r="T200" s="26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9" t="s">
        <v>150</v>
      </c>
      <c r="AU200" s="269" t="s">
        <v>82</v>
      </c>
      <c r="AV200" s="13" t="s">
        <v>82</v>
      </c>
      <c r="AW200" s="13" t="s">
        <v>30</v>
      </c>
      <c r="AX200" s="13" t="s">
        <v>73</v>
      </c>
      <c r="AY200" s="269" t="s">
        <v>141</v>
      </c>
    </row>
    <row r="201" s="14" customFormat="1">
      <c r="A201" s="14"/>
      <c r="B201" s="270"/>
      <c r="C201" s="271"/>
      <c r="D201" s="260" t="s">
        <v>150</v>
      </c>
      <c r="E201" s="272" t="s">
        <v>1</v>
      </c>
      <c r="F201" s="273" t="s">
        <v>152</v>
      </c>
      <c r="G201" s="271"/>
      <c r="H201" s="274">
        <v>6</v>
      </c>
      <c r="I201" s="275"/>
      <c r="J201" s="271"/>
      <c r="K201" s="271"/>
      <c r="L201" s="276"/>
      <c r="M201" s="277"/>
      <c r="N201" s="278"/>
      <c r="O201" s="278"/>
      <c r="P201" s="278"/>
      <c r="Q201" s="278"/>
      <c r="R201" s="278"/>
      <c r="S201" s="278"/>
      <c r="T201" s="27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0" t="s">
        <v>150</v>
      </c>
      <c r="AU201" s="280" t="s">
        <v>82</v>
      </c>
      <c r="AV201" s="14" t="s">
        <v>148</v>
      </c>
      <c r="AW201" s="14" t="s">
        <v>30</v>
      </c>
      <c r="AX201" s="14" t="s">
        <v>80</v>
      </c>
      <c r="AY201" s="280" t="s">
        <v>141</v>
      </c>
    </row>
    <row r="202" s="2" customFormat="1" ht="55.5" customHeight="1">
      <c r="A202" s="38"/>
      <c r="B202" s="39"/>
      <c r="C202" s="244" t="s">
        <v>271</v>
      </c>
      <c r="D202" s="244" t="s">
        <v>144</v>
      </c>
      <c r="E202" s="245" t="s">
        <v>287</v>
      </c>
      <c r="F202" s="246" t="s">
        <v>288</v>
      </c>
      <c r="G202" s="247" t="s">
        <v>170</v>
      </c>
      <c r="H202" s="248">
        <v>13</v>
      </c>
      <c r="I202" s="249"/>
      <c r="J202" s="250">
        <f>ROUND(I202*H202,2)</f>
        <v>0</v>
      </c>
      <c r="K202" s="251"/>
      <c r="L202" s="44"/>
      <c r="M202" s="252" t="s">
        <v>1</v>
      </c>
      <c r="N202" s="253" t="s">
        <v>38</v>
      </c>
      <c r="O202" s="91"/>
      <c r="P202" s="254">
        <f>O202*H202</f>
        <v>0</v>
      </c>
      <c r="Q202" s="254">
        <v>0</v>
      </c>
      <c r="R202" s="254">
        <f>Q202*H202</f>
        <v>0</v>
      </c>
      <c r="S202" s="254">
        <v>0</v>
      </c>
      <c r="T202" s="25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6" t="s">
        <v>148</v>
      </c>
      <c r="AT202" s="256" t="s">
        <v>144</v>
      </c>
      <c r="AU202" s="256" t="s">
        <v>82</v>
      </c>
      <c r="AY202" s="17" t="s">
        <v>141</v>
      </c>
      <c r="BE202" s="257">
        <f>IF(N202="základní",J202,0)</f>
        <v>0</v>
      </c>
      <c r="BF202" s="257">
        <f>IF(N202="snížená",J202,0)</f>
        <v>0</v>
      </c>
      <c r="BG202" s="257">
        <f>IF(N202="zákl. přenesená",J202,0)</f>
        <v>0</v>
      </c>
      <c r="BH202" s="257">
        <f>IF(N202="sníž. přenesená",J202,0)</f>
        <v>0</v>
      </c>
      <c r="BI202" s="257">
        <f>IF(N202="nulová",J202,0)</f>
        <v>0</v>
      </c>
      <c r="BJ202" s="17" t="s">
        <v>80</v>
      </c>
      <c r="BK202" s="257">
        <f>ROUND(I202*H202,2)</f>
        <v>0</v>
      </c>
      <c r="BL202" s="17" t="s">
        <v>148</v>
      </c>
      <c r="BM202" s="256" t="s">
        <v>660</v>
      </c>
    </row>
    <row r="203" s="13" customFormat="1">
      <c r="A203" s="13"/>
      <c r="B203" s="258"/>
      <c r="C203" s="259"/>
      <c r="D203" s="260" t="s">
        <v>150</v>
      </c>
      <c r="E203" s="261" t="s">
        <v>1</v>
      </c>
      <c r="F203" s="262" t="s">
        <v>213</v>
      </c>
      <c r="G203" s="259"/>
      <c r="H203" s="263">
        <v>13</v>
      </c>
      <c r="I203" s="264"/>
      <c r="J203" s="259"/>
      <c r="K203" s="259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150</v>
      </c>
      <c r="AU203" s="269" t="s">
        <v>82</v>
      </c>
      <c r="AV203" s="13" t="s">
        <v>82</v>
      </c>
      <c r="AW203" s="13" t="s">
        <v>30</v>
      </c>
      <c r="AX203" s="13" t="s">
        <v>73</v>
      </c>
      <c r="AY203" s="269" t="s">
        <v>141</v>
      </c>
    </row>
    <row r="204" s="14" customFormat="1">
      <c r="A204" s="14"/>
      <c r="B204" s="270"/>
      <c r="C204" s="271"/>
      <c r="D204" s="260" t="s">
        <v>150</v>
      </c>
      <c r="E204" s="272" t="s">
        <v>1</v>
      </c>
      <c r="F204" s="273" t="s">
        <v>152</v>
      </c>
      <c r="G204" s="271"/>
      <c r="H204" s="274">
        <v>13</v>
      </c>
      <c r="I204" s="275"/>
      <c r="J204" s="271"/>
      <c r="K204" s="271"/>
      <c r="L204" s="276"/>
      <c r="M204" s="277"/>
      <c r="N204" s="278"/>
      <c r="O204" s="278"/>
      <c r="P204" s="278"/>
      <c r="Q204" s="278"/>
      <c r="R204" s="278"/>
      <c r="S204" s="278"/>
      <c r="T204" s="27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0" t="s">
        <v>150</v>
      </c>
      <c r="AU204" s="280" t="s">
        <v>82</v>
      </c>
      <c r="AV204" s="14" t="s">
        <v>148</v>
      </c>
      <c r="AW204" s="14" t="s">
        <v>30</v>
      </c>
      <c r="AX204" s="14" t="s">
        <v>80</v>
      </c>
      <c r="AY204" s="280" t="s">
        <v>141</v>
      </c>
    </row>
    <row r="205" s="12" customFormat="1" ht="25.92" customHeight="1">
      <c r="A205" s="12"/>
      <c r="B205" s="228"/>
      <c r="C205" s="229"/>
      <c r="D205" s="230" t="s">
        <v>72</v>
      </c>
      <c r="E205" s="231" t="s">
        <v>291</v>
      </c>
      <c r="F205" s="231" t="s">
        <v>292</v>
      </c>
      <c r="G205" s="229"/>
      <c r="H205" s="229"/>
      <c r="I205" s="232"/>
      <c r="J205" s="233">
        <f>BK205</f>
        <v>0</v>
      </c>
      <c r="K205" s="229"/>
      <c r="L205" s="234"/>
      <c r="M205" s="235"/>
      <c r="N205" s="236"/>
      <c r="O205" s="236"/>
      <c r="P205" s="237">
        <f>SUM(P206:P225)</f>
        <v>0</v>
      </c>
      <c r="Q205" s="236"/>
      <c r="R205" s="237">
        <f>SUM(R206:R225)</f>
        <v>0</v>
      </c>
      <c r="S205" s="236"/>
      <c r="T205" s="238">
        <f>SUM(T206:T225)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9" t="s">
        <v>148</v>
      </c>
      <c r="AT205" s="240" t="s">
        <v>72</v>
      </c>
      <c r="AU205" s="240" t="s">
        <v>73</v>
      </c>
      <c r="AY205" s="239" t="s">
        <v>141</v>
      </c>
      <c r="BK205" s="241">
        <f>SUM(BK206:BK225)</f>
        <v>0</v>
      </c>
    </row>
    <row r="206" s="2" customFormat="1" ht="156.75" customHeight="1">
      <c r="A206" s="38"/>
      <c r="B206" s="39"/>
      <c r="C206" s="244" t="s">
        <v>276</v>
      </c>
      <c r="D206" s="244" t="s">
        <v>144</v>
      </c>
      <c r="E206" s="245" t="s">
        <v>299</v>
      </c>
      <c r="F206" s="246" t="s">
        <v>410</v>
      </c>
      <c r="G206" s="247" t="s">
        <v>170</v>
      </c>
      <c r="H206" s="248">
        <v>222.53200000000001</v>
      </c>
      <c r="I206" s="249"/>
      <c r="J206" s="250">
        <f>ROUND(I206*H206,2)</f>
        <v>0</v>
      </c>
      <c r="K206" s="251"/>
      <c r="L206" s="44"/>
      <c r="M206" s="252" t="s">
        <v>1</v>
      </c>
      <c r="N206" s="253" t="s">
        <v>38</v>
      </c>
      <c r="O206" s="91"/>
      <c r="P206" s="254">
        <f>O206*H206</f>
        <v>0</v>
      </c>
      <c r="Q206" s="254">
        <v>0</v>
      </c>
      <c r="R206" s="254">
        <f>Q206*H206</f>
        <v>0</v>
      </c>
      <c r="S206" s="254">
        <v>0</v>
      </c>
      <c r="T206" s="25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6" t="s">
        <v>295</v>
      </c>
      <c r="AT206" s="256" t="s">
        <v>144</v>
      </c>
      <c r="AU206" s="256" t="s">
        <v>80</v>
      </c>
      <c r="AY206" s="17" t="s">
        <v>141</v>
      </c>
      <c r="BE206" s="257">
        <f>IF(N206="základní",J206,0)</f>
        <v>0</v>
      </c>
      <c r="BF206" s="257">
        <f>IF(N206="snížená",J206,0)</f>
        <v>0</v>
      </c>
      <c r="BG206" s="257">
        <f>IF(N206="zákl. přenesená",J206,0)</f>
        <v>0</v>
      </c>
      <c r="BH206" s="257">
        <f>IF(N206="sníž. přenesená",J206,0)</f>
        <v>0</v>
      </c>
      <c r="BI206" s="257">
        <f>IF(N206="nulová",J206,0)</f>
        <v>0</v>
      </c>
      <c r="BJ206" s="17" t="s">
        <v>80</v>
      </c>
      <c r="BK206" s="257">
        <f>ROUND(I206*H206,2)</f>
        <v>0</v>
      </c>
      <c r="BL206" s="17" t="s">
        <v>295</v>
      </c>
      <c r="BM206" s="256" t="s">
        <v>661</v>
      </c>
    </row>
    <row r="207" s="13" customFormat="1">
      <c r="A207" s="13"/>
      <c r="B207" s="258"/>
      <c r="C207" s="259"/>
      <c r="D207" s="260" t="s">
        <v>150</v>
      </c>
      <c r="E207" s="261" t="s">
        <v>1</v>
      </c>
      <c r="F207" s="262" t="s">
        <v>662</v>
      </c>
      <c r="G207" s="259"/>
      <c r="H207" s="263">
        <v>92.322000000000003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150</v>
      </c>
      <c r="AU207" s="269" t="s">
        <v>80</v>
      </c>
      <c r="AV207" s="13" t="s">
        <v>82</v>
      </c>
      <c r="AW207" s="13" t="s">
        <v>30</v>
      </c>
      <c r="AX207" s="13" t="s">
        <v>73</v>
      </c>
      <c r="AY207" s="269" t="s">
        <v>141</v>
      </c>
    </row>
    <row r="208" s="13" customFormat="1">
      <c r="A208" s="13"/>
      <c r="B208" s="258"/>
      <c r="C208" s="259"/>
      <c r="D208" s="260" t="s">
        <v>150</v>
      </c>
      <c r="E208" s="261" t="s">
        <v>1</v>
      </c>
      <c r="F208" s="262" t="s">
        <v>663</v>
      </c>
      <c r="G208" s="259"/>
      <c r="H208" s="263">
        <v>9.25</v>
      </c>
      <c r="I208" s="264"/>
      <c r="J208" s="259"/>
      <c r="K208" s="259"/>
      <c r="L208" s="265"/>
      <c r="M208" s="266"/>
      <c r="N208" s="267"/>
      <c r="O208" s="267"/>
      <c r="P208" s="267"/>
      <c r="Q208" s="267"/>
      <c r="R208" s="267"/>
      <c r="S208" s="267"/>
      <c r="T208" s="26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9" t="s">
        <v>150</v>
      </c>
      <c r="AU208" s="269" t="s">
        <v>80</v>
      </c>
      <c r="AV208" s="13" t="s">
        <v>82</v>
      </c>
      <c r="AW208" s="13" t="s">
        <v>30</v>
      </c>
      <c r="AX208" s="13" t="s">
        <v>73</v>
      </c>
      <c r="AY208" s="269" t="s">
        <v>141</v>
      </c>
    </row>
    <row r="209" s="13" customFormat="1">
      <c r="A209" s="13"/>
      <c r="B209" s="258"/>
      <c r="C209" s="259"/>
      <c r="D209" s="260" t="s">
        <v>150</v>
      </c>
      <c r="E209" s="261" t="s">
        <v>1</v>
      </c>
      <c r="F209" s="262" t="s">
        <v>664</v>
      </c>
      <c r="G209" s="259"/>
      <c r="H209" s="263">
        <v>120.95999999999999</v>
      </c>
      <c r="I209" s="264"/>
      <c r="J209" s="259"/>
      <c r="K209" s="259"/>
      <c r="L209" s="265"/>
      <c r="M209" s="266"/>
      <c r="N209" s="267"/>
      <c r="O209" s="267"/>
      <c r="P209" s="267"/>
      <c r="Q209" s="267"/>
      <c r="R209" s="267"/>
      <c r="S209" s="267"/>
      <c r="T209" s="26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9" t="s">
        <v>150</v>
      </c>
      <c r="AU209" s="269" t="s">
        <v>80</v>
      </c>
      <c r="AV209" s="13" t="s">
        <v>82</v>
      </c>
      <c r="AW209" s="13" t="s">
        <v>30</v>
      </c>
      <c r="AX209" s="13" t="s">
        <v>73</v>
      </c>
      <c r="AY209" s="269" t="s">
        <v>141</v>
      </c>
    </row>
    <row r="210" s="14" customFormat="1">
      <c r="A210" s="14"/>
      <c r="B210" s="270"/>
      <c r="C210" s="271"/>
      <c r="D210" s="260" t="s">
        <v>150</v>
      </c>
      <c r="E210" s="272" t="s">
        <v>1</v>
      </c>
      <c r="F210" s="273" t="s">
        <v>152</v>
      </c>
      <c r="G210" s="271"/>
      <c r="H210" s="274">
        <v>222.53200000000001</v>
      </c>
      <c r="I210" s="275"/>
      <c r="J210" s="271"/>
      <c r="K210" s="271"/>
      <c r="L210" s="276"/>
      <c r="M210" s="277"/>
      <c r="N210" s="278"/>
      <c r="O210" s="278"/>
      <c r="P210" s="278"/>
      <c r="Q210" s="278"/>
      <c r="R210" s="278"/>
      <c r="S210" s="278"/>
      <c r="T210" s="27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0" t="s">
        <v>150</v>
      </c>
      <c r="AU210" s="280" t="s">
        <v>80</v>
      </c>
      <c r="AV210" s="14" t="s">
        <v>148</v>
      </c>
      <c r="AW210" s="14" t="s">
        <v>30</v>
      </c>
      <c r="AX210" s="14" t="s">
        <v>80</v>
      </c>
      <c r="AY210" s="280" t="s">
        <v>141</v>
      </c>
    </row>
    <row r="211" s="2" customFormat="1" ht="168" customHeight="1">
      <c r="A211" s="38"/>
      <c r="B211" s="39"/>
      <c r="C211" s="244" t="s">
        <v>281</v>
      </c>
      <c r="D211" s="244" t="s">
        <v>144</v>
      </c>
      <c r="E211" s="245" t="s">
        <v>665</v>
      </c>
      <c r="F211" s="246" t="s">
        <v>666</v>
      </c>
      <c r="G211" s="247" t="s">
        <v>170</v>
      </c>
      <c r="H211" s="248">
        <v>1.5600000000000001</v>
      </c>
      <c r="I211" s="249"/>
      <c r="J211" s="250">
        <f>ROUND(I211*H211,2)</f>
        <v>0</v>
      </c>
      <c r="K211" s="251"/>
      <c r="L211" s="44"/>
      <c r="M211" s="252" t="s">
        <v>1</v>
      </c>
      <c r="N211" s="253" t="s">
        <v>38</v>
      </c>
      <c r="O211" s="91"/>
      <c r="P211" s="254">
        <f>O211*H211</f>
        <v>0</v>
      </c>
      <c r="Q211" s="254">
        <v>0</v>
      </c>
      <c r="R211" s="254">
        <f>Q211*H211</f>
        <v>0</v>
      </c>
      <c r="S211" s="254">
        <v>0</v>
      </c>
      <c r="T211" s="25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6" t="s">
        <v>295</v>
      </c>
      <c r="AT211" s="256" t="s">
        <v>144</v>
      </c>
      <c r="AU211" s="256" t="s">
        <v>80</v>
      </c>
      <c r="AY211" s="17" t="s">
        <v>141</v>
      </c>
      <c r="BE211" s="257">
        <f>IF(N211="základní",J211,0)</f>
        <v>0</v>
      </c>
      <c r="BF211" s="257">
        <f>IF(N211="snížená",J211,0)</f>
        <v>0</v>
      </c>
      <c r="BG211" s="257">
        <f>IF(N211="zákl. přenesená",J211,0)</f>
        <v>0</v>
      </c>
      <c r="BH211" s="257">
        <f>IF(N211="sníž. přenesená",J211,0)</f>
        <v>0</v>
      </c>
      <c r="BI211" s="257">
        <f>IF(N211="nulová",J211,0)</f>
        <v>0</v>
      </c>
      <c r="BJ211" s="17" t="s">
        <v>80</v>
      </c>
      <c r="BK211" s="257">
        <f>ROUND(I211*H211,2)</f>
        <v>0</v>
      </c>
      <c r="BL211" s="17" t="s">
        <v>295</v>
      </c>
      <c r="BM211" s="256" t="s">
        <v>667</v>
      </c>
    </row>
    <row r="212" s="13" customFormat="1">
      <c r="A212" s="13"/>
      <c r="B212" s="258"/>
      <c r="C212" s="259"/>
      <c r="D212" s="260" t="s">
        <v>150</v>
      </c>
      <c r="E212" s="261" t="s">
        <v>1</v>
      </c>
      <c r="F212" s="262" t="s">
        <v>668</v>
      </c>
      <c r="G212" s="259"/>
      <c r="H212" s="263">
        <v>1.5600000000000001</v>
      </c>
      <c r="I212" s="264"/>
      <c r="J212" s="259"/>
      <c r="K212" s="259"/>
      <c r="L212" s="265"/>
      <c r="M212" s="266"/>
      <c r="N212" s="267"/>
      <c r="O212" s="267"/>
      <c r="P212" s="267"/>
      <c r="Q212" s="267"/>
      <c r="R212" s="267"/>
      <c r="S212" s="267"/>
      <c r="T212" s="26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9" t="s">
        <v>150</v>
      </c>
      <c r="AU212" s="269" t="s">
        <v>80</v>
      </c>
      <c r="AV212" s="13" t="s">
        <v>82</v>
      </c>
      <c r="AW212" s="13" t="s">
        <v>30</v>
      </c>
      <c r="AX212" s="13" t="s">
        <v>73</v>
      </c>
      <c r="AY212" s="269" t="s">
        <v>141</v>
      </c>
    </row>
    <row r="213" s="14" customFormat="1">
      <c r="A213" s="14"/>
      <c r="B213" s="270"/>
      <c r="C213" s="271"/>
      <c r="D213" s="260" t="s">
        <v>150</v>
      </c>
      <c r="E213" s="272" t="s">
        <v>1</v>
      </c>
      <c r="F213" s="273" t="s">
        <v>152</v>
      </c>
      <c r="G213" s="271"/>
      <c r="H213" s="274">
        <v>1.5600000000000001</v>
      </c>
      <c r="I213" s="275"/>
      <c r="J213" s="271"/>
      <c r="K213" s="271"/>
      <c r="L213" s="276"/>
      <c r="M213" s="277"/>
      <c r="N213" s="278"/>
      <c r="O213" s="278"/>
      <c r="P213" s="278"/>
      <c r="Q213" s="278"/>
      <c r="R213" s="278"/>
      <c r="S213" s="278"/>
      <c r="T213" s="27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80" t="s">
        <v>150</v>
      </c>
      <c r="AU213" s="280" t="s">
        <v>80</v>
      </c>
      <c r="AV213" s="14" t="s">
        <v>148</v>
      </c>
      <c r="AW213" s="14" t="s">
        <v>30</v>
      </c>
      <c r="AX213" s="14" t="s">
        <v>80</v>
      </c>
      <c r="AY213" s="280" t="s">
        <v>141</v>
      </c>
    </row>
    <row r="214" s="2" customFormat="1" ht="168" customHeight="1">
      <c r="A214" s="38"/>
      <c r="B214" s="39"/>
      <c r="C214" s="244" t="s">
        <v>286</v>
      </c>
      <c r="D214" s="244" t="s">
        <v>144</v>
      </c>
      <c r="E214" s="245" t="s">
        <v>304</v>
      </c>
      <c r="F214" s="246" t="s">
        <v>413</v>
      </c>
      <c r="G214" s="247" t="s">
        <v>170</v>
      </c>
      <c r="H214" s="248">
        <v>16.199999999999999</v>
      </c>
      <c r="I214" s="249"/>
      <c r="J214" s="250">
        <f>ROUND(I214*H214,2)</f>
        <v>0</v>
      </c>
      <c r="K214" s="251"/>
      <c r="L214" s="44"/>
      <c r="M214" s="252" t="s">
        <v>1</v>
      </c>
      <c r="N214" s="253" t="s">
        <v>38</v>
      </c>
      <c r="O214" s="91"/>
      <c r="P214" s="254">
        <f>O214*H214</f>
        <v>0</v>
      </c>
      <c r="Q214" s="254">
        <v>0</v>
      </c>
      <c r="R214" s="254">
        <f>Q214*H214</f>
        <v>0</v>
      </c>
      <c r="S214" s="254">
        <v>0</v>
      </c>
      <c r="T214" s="25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6" t="s">
        <v>295</v>
      </c>
      <c r="AT214" s="256" t="s">
        <v>144</v>
      </c>
      <c r="AU214" s="256" t="s">
        <v>80</v>
      </c>
      <c r="AY214" s="17" t="s">
        <v>141</v>
      </c>
      <c r="BE214" s="257">
        <f>IF(N214="základní",J214,0)</f>
        <v>0</v>
      </c>
      <c r="BF214" s="257">
        <f>IF(N214="snížená",J214,0)</f>
        <v>0</v>
      </c>
      <c r="BG214" s="257">
        <f>IF(N214="zákl. přenesená",J214,0)</f>
        <v>0</v>
      </c>
      <c r="BH214" s="257">
        <f>IF(N214="sníž. přenesená",J214,0)</f>
        <v>0</v>
      </c>
      <c r="BI214" s="257">
        <f>IF(N214="nulová",J214,0)</f>
        <v>0</v>
      </c>
      <c r="BJ214" s="17" t="s">
        <v>80</v>
      </c>
      <c r="BK214" s="257">
        <f>ROUND(I214*H214,2)</f>
        <v>0</v>
      </c>
      <c r="BL214" s="17" t="s">
        <v>295</v>
      </c>
      <c r="BM214" s="256" t="s">
        <v>669</v>
      </c>
    </row>
    <row r="215" s="13" customFormat="1">
      <c r="A215" s="13"/>
      <c r="B215" s="258"/>
      <c r="C215" s="259"/>
      <c r="D215" s="260" t="s">
        <v>150</v>
      </c>
      <c r="E215" s="261" t="s">
        <v>1</v>
      </c>
      <c r="F215" s="262" t="s">
        <v>670</v>
      </c>
      <c r="G215" s="259"/>
      <c r="H215" s="263">
        <v>16.199999999999999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150</v>
      </c>
      <c r="AU215" s="269" t="s">
        <v>80</v>
      </c>
      <c r="AV215" s="13" t="s">
        <v>82</v>
      </c>
      <c r="AW215" s="13" t="s">
        <v>30</v>
      </c>
      <c r="AX215" s="13" t="s">
        <v>73</v>
      </c>
      <c r="AY215" s="269" t="s">
        <v>141</v>
      </c>
    </row>
    <row r="216" s="14" customFormat="1">
      <c r="A216" s="14"/>
      <c r="B216" s="270"/>
      <c r="C216" s="271"/>
      <c r="D216" s="260" t="s">
        <v>150</v>
      </c>
      <c r="E216" s="272" t="s">
        <v>1</v>
      </c>
      <c r="F216" s="273" t="s">
        <v>152</v>
      </c>
      <c r="G216" s="271"/>
      <c r="H216" s="274">
        <v>16.199999999999999</v>
      </c>
      <c r="I216" s="275"/>
      <c r="J216" s="271"/>
      <c r="K216" s="271"/>
      <c r="L216" s="276"/>
      <c r="M216" s="277"/>
      <c r="N216" s="278"/>
      <c r="O216" s="278"/>
      <c r="P216" s="278"/>
      <c r="Q216" s="278"/>
      <c r="R216" s="278"/>
      <c r="S216" s="278"/>
      <c r="T216" s="27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0" t="s">
        <v>150</v>
      </c>
      <c r="AU216" s="280" t="s">
        <v>80</v>
      </c>
      <c r="AV216" s="14" t="s">
        <v>148</v>
      </c>
      <c r="AW216" s="14" t="s">
        <v>30</v>
      </c>
      <c r="AX216" s="14" t="s">
        <v>80</v>
      </c>
      <c r="AY216" s="280" t="s">
        <v>141</v>
      </c>
    </row>
    <row r="217" s="2" customFormat="1" ht="78" customHeight="1">
      <c r="A217" s="38"/>
      <c r="B217" s="39"/>
      <c r="C217" s="244" t="s">
        <v>265</v>
      </c>
      <c r="D217" s="244" t="s">
        <v>144</v>
      </c>
      <c r="E217" s="245" t="s">
        <v>309</v>
      </c>
      <c r="F217" s="246" t="s">
        <v>415</v>
      </c>
      <c r="G217" s="247" t="s">
        <v>177</v>
      </c>
      <c r="H217" s="248">
        <v>1</v>
      </c>
      <c r="I217" s="249"/>
      <c r="J217" s="250">
        <f>ROUND(I217*H217,2)</f>
        <v>0</v>
      </c>
      <c r="K217" s="251"/>
      <c r="L217" s="44"/>
      <c r="M217" s="252" t="s">
        <v>1</v>
      </c>
      <c r="N217" s="253" t="s">
        <v>38</v>
      </c>
      <c r="O217" s="91"/>
      <c r="P217" s="254">
        <f>O217*H217</f>
        <v>0</v>
      </c>
      <c r="Q217" s="254">
        <v>0</v>
      </c>
      <c r="R217" s="254">
        <f>Q217*H217</f>
        <v>0</v>
      </c>
      <c r="S217" s="254">
        <v>0</v>
      </c>
      <c r="T217" s="25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6" t="s">
        <v>295</v>
      </c>
      <c r="AT217" s="256" t="s">
        <v>144</v>
      </c>
      <c r="AU217" s="256" t="s">
        <v>80</v>
      </c>
      <c r="AY217" s="17" t="s">
        <v>141</v>
      </c>
      <c r="BE217" s="257">
        <f>IF(N217="základní",J217,0)</f>
        <v>0</v>
      </c>
      <c r="BF217" s="257">
        <f>IF(N217="snížená",J217,0)</f>
        <v>0</v>
      </c>
      <c r="BG217" s="257">
        <f>IF(N217="zákl. přenesená",J217,0)</f>
        <v>0</v>
      </c>
      <c r="BH217" s="257">
        <f>IF(N217="sníž. přenesená",J217,0)</f>
        <v>0</v>
      </c>
      <c r="BI217" s="257">
        <f>IF(N217="nulová",J217,0)</f>
        <v>0</v>
      </c>
      <c r="BJ217" s="17" t="s">
        <v>80</v>
      </c>
      <c r="BK217" s="257">
        <f>ROUND(I217*H217,2)</f>
        <v>0</v>
      </c>
      <c r="BL217" s="17" t="s">
        <v>295</v>
      </c>
      <c r="BM217" s="256" t="s">
        <v>671</v>
      </c>
    </row>
    <row r="218" s="13" customFormat="1">
      <c r="A218" s="13"/>
      <c r="B218" s="258"/>
      <c r="C218" s="259"/>
      <c r="D218" s="260" t="s">
        <v>150</v>
      </c>
      <c r="E218" s="261" t="s">
        <v>1</v>
      </c>
      <c r="F218" s="262" t="s">
        <v>80</v>
      </c>
      <c r="G218" s="259"/>
      <c r="H218" s="263">
        <v>1</v>
      </c>
      <c r="I218" s="264"/>
      <c r="J218" s="259"/>
      <c r="K218" s="259"/>
      <c r="L218" s="265"/>
      <c r="M218" s="266"/>
      <c r="N218" s="267"/>
      <c r="O218" s="267"/>
      <c r="P218" s="267"/>
      <c r="Q218" s="267"/>
      <c r="R218" s="267"/>
      <c r="S218" s="267"/>
      <c r="T218" s="26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9" t="s">
        <v>150</v>
      </c>
      <c r="AU218" s="269" t="s">
        <v>80</v>
      </c>
      <c r="AV218" s="13" t="s">
        <v>82</v>
      </c>
      <c r="AW218" s="13" t="s">
        <v>30</v>
      </c>
      <c r="AX218" s="13" t="s">
        <v>73</v>
      </c>
      <c r="AY218" s="269" t="s">
        <v>141</v>
      </c>
    </row>
    <row r="219" s="14" customFormat="1">
      <c r="A219" s="14"/>
      <c r="B219" s="270"/>
      <c r="C219" s="271"/>
      <c r="D219" s="260" t="s">
        <v>150</v>
      </c>
      <c r="E219" s="272" t="s">
        <v>1</v>
      </c>
      <c r="F219" s="273" t="s">
        <v>152</v>
      </c>
      <c r="G219" s="271"/>
      <c r="H219" s="274">
        <v>1</v>
      </c>
      <c r="I219" s="275"/>
      <c r="J219" s="271"/>
      <c r="K219" s="271"/>
      <c r="L219" s="276"/>
      <c r="M219" s="277"/>
      <c r="N219" s="278"/>
      <c r="O219" s="278"/>
      <c r="P219" s="278"/>
      <c r="Q219" s="278"/>
      <c r="R219" s="278"/>
      <c r="S219" s="278"/>
      <c r="T219" s="27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0" t="s">
        <v>150</v>
      </c>
      <c r="AU219" s="280" t="s">
        <v>80</v>
      </c>
      <c r="AV219" s="14" t="s">
        <v>148</v>
      </c>
      <c r="AW219" s="14" t="s">
        <v>30</v>
      </c>
      <c r="AX219" s="14" t="s">
        <v>80</v>
      </c>
      <c r="AY219" s="280" t="s">
        <v>141</v>
      </c>
    </row>
    <row r="220" s="2" customFormat="1" ht="78" customHeight="1">
      <c r="A220" s="38"/>
      <c r="B220" s="39"/>
      <c r="C220" s="244" t="s">
        <v>298</v>
      </c>
      <c r="D220" s="244" t="s">
        <v>144</v>
      </c>
      <c r="E220" s="245" t="s">
        <v>417</v>
      </c>
      <c r="F220" s="246" t="s">
        <v>418</v>
      </c>
      <c r="G220" s="247" t="s">
        <v>170</v>
      </c>
      <c r="H220" s="248">
        <v>22.68</v>
      </c>
      <c r="I220" s="249"/>
      <c r="J220" s="250">
        <f>ROUND(I220*H220,2)</f>
        <v>0</v>
      </c>
      <c r="K220" s="251"/>
      <c r="L220" s="44"/>
      <c r="M220" s="252" t="s">
        <v>1</v>
      </c>
      <c r="N220" s="253" t="s">
        <v>38</v>
      </c>
      <c r="O220" s="91"/>
      <c r="P220" s="254">
        <f>O220*H220</f>
        <v>0</v>
      </c>
      <c r="Q220" s="254">
        <v>0</v>
      </c>
      <c r="R220" s="254">
        <f>Q220*H220</f>
        <v>0</v>
      </c>
      <c r="S220" s="254">
        <v>0</v>
      </c>
      <c r="T220" s="25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6" t="s">
        <v>295</v>
      </c>
      <c r="AT220" s="256" t="s">
        <v>144</v>
      </c>
      <c r="AU220" s="256" t="s">
        <v>80</v>
      </c>
      <c r="AY220" s="17" t="s">
        <v>141</v>
      </c>
      <c r="BE220" s="257">
        <f>IF(N220="základní",J220,0)</f>
        <v>0</v>
      </c>
      <c r="BF220" s="257">
        <f>IF(N220="snížená",J220,0)</f>
        <v>0</v>
      </c>
      <c r="BG220" s="257">
        <f>IF(N220="zákl. přenesená",J220,0)</f>
        <v>0</v>
      </c>
      <c r="BH220" s="257">
        <f>IF(N220="sníž. přenesená",J220,0)</f>
        <v>0</v>
      </c>
      <c r="BI220" s="257">
        <f>IF(N220="nulová",J220,0)</f>
        <v>0</v>
      </c>
      <c r="BJ220" s="17" t="s">
        <v>80</v>
      </c>
      <c r="BK220" s="257">
        <f>ROUND(I220*H220,2)</f>
        <v>0</v>
      </c>
      <c r="BL220" s="17" t="s">
        <v>295</v>
      </c>
      <c r="BM220" s="256" t="s">
        <v>672</v>
      </c>
    </row>
    <row r="221" s="13" customFormat="1">
      <c r="A221" s="13"/>
      <c r="B221" s="258"/>
      <c r="C221" s="259"/>
      <c r="D221" s="260" t="s">
        <v>150</v>
      </c>
      <c r="E221" s="261" t="s">
        <v>1</v>
      </c>
      <c r="F221" s="262" t="s">
        <v>673</v>
      </c>
      <c r="G221" s="259"/>
      <c r="H221" s="263">
        <v>22.68</v>
      </c>
      <c r="I221" s="264"/>
      <c r="J221" s="259"/>
      <c r="K221" s="259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150</v>
      </c>
      <c r="AU221" s="269" t="s">
        <v>80</v>
      </c>
      <c r="AV221" s="13" t="s">
        <v>82</v>
      </c>
      <c r="AW221" s="13" t="s">
        <v>30</v>
      </c>
      <c r="AX221" s="13" t="s">
        <v>73</v>
      </c>
      <c r="AY221" s="269" t="s">
        <v>141</v>
      </c>
    </row>
    <row r="222" s="14" customFormat="1">
      <c r="A222" s="14"/>
      <c r="B222" s="270"/>
      <c r="C222" s="271"/>
      <c r="D222" s="260" t="s">
        <v>150</v>
      </c>
      <c r="E222" s="272" t="s">
        <v>1</v>
      </c>
      <c r="F222" s="273" t="s">
        <v>152</v>
      </c>
      <c r="G222" s="271"/>
      <c r="H222" s="274">
        <v>22.68</v>
      </c>
      <c r="I222" s="275"/>
      <c r="J222" s="271"/>
      <c r="K222" s="271"/>
      <c r="L222" s="276"/>
      <c r="M222" s="277"/>
      <c r="N222" s="278"/>
      <c r="O222" s="278"/>
      <c r="P222" s="278"/>
      <c r="Q222" s="278"/>
      <c r="R222" s="278"/>
      <c r="S222" s="278"/>
      <c r="T222" s="27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0" t="s">
        <v>150</v>
      </c>
      <c r="AU222" s="280" t="s">
        <v>80</v>
      </c>
      <c r="AV222" s="14" t="s">
        <v>148</v>
      </c>
      <c r="AW222" s="14" t="s">
        <v>30</v>
      </c>
      <c r="AX222" s="14" t="s">
        <v>80</v>
      </c>
      <c r="AY222" s="280" t="s">
        <v>141</v>
      </c>
    </row>
    <row r="223" s="2" customFormat="1" ht="78" customHeight="1">
      <c r="A223" s="38"/>
      <c r="B223" s="39"/>
      <c r="C223" s="244" t="s">
        <v>303</v>
      </c>
      <c r="D223" s="244" t="s">
        <v>144</v>
      </c>
      <c r="E223" s="245" t="s">
        <v>479</v>
      </c>
      <c r="F223" s="246" t="s">
        <v>480</v>
      </c>
      <c r="G223" s="247" t="s">
        <v>170</v>
      </c>
      <c r="H223" s="248">
        <v>37.259999999999998</v>
      </c>
      <c r="I223" s="249"/>
      <c r="J223" s="250">
        <f>ROUND(I223*H223,2)</f>
        <v>0</v>
      </c>
      <c r="K223" s="251"/>
      <c r="L223" s="44"/>
      <c r="M223" s="252" t="s">
        <v>1</v>
      </c>
      <c r="N223" s="253" t="s">
        <v>38</v>
      </c>
      <c r="O223" s="91"/>
      <c r="P223" s="254">
        <f>O223*H223</f>
        <v>0</v>
      </c>
      <c r="Q223" s="254">
        <v>0</v>
      </c>
      <c r="R223" s="254">
        <f>Q223*H223</f>
        <v>0</v>
      </c>
      <c r="S223" s="254">
        <v>0</v>
      </c>
      <c r="T223" s="25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6" t="s">
        <v>295</v>
      </c>
      <c r="AT223" s="256" t="s">
        <v>144</v>
      </c>
      <c r="AU223" s="256" t="s">
        <v>80</v>
      </c>
      <c r="AY223" s="17" t="s">
        <v>141</v>
      </c>
      <c r="BE223" s="257">
        <f>IF(N223="základní",J223,0)</f>
        <v>0</v>
      </c>
      <c r="BF223" s="257">
        <f>IF(N223="snížená",J223,0)</f>
        <v>0</v>
      </c>
      <c r="BG223" s="257">
        <f>IF(N223="zákl. přenesená",J223,0)</f>
        <v>0</v>
      </c>
      <c r="BH223" s="257">
        <f>IF(N223="sníž. přenesená",J223,0)</f>
        <v>0</v>
      </c>
      <c r="BI223" s="257">
        <f>IF(N223="nulová",J223,0)</f>
        <v>0</v>
      </c>
      <c r="BJ223" s="17" t="s">
        <v>80</v>
      </c>
      <c r="BK223" s="257">
        <f>ROUND(I223*H223,2)</f>
        <v>0</v>
      </c>
      <c r="BL223" s="17" t="s">
        <v>295</v>
      </c>
      <c r="BM223" s="256" t="s">
        <v>674</v>
      </c>
    </row>
    <row r="224" s="13" customFormat="1">
      <c r="A224" s="13"/>
      <c r="B224" s="258"/>
      <c r="C224" s="259"/>
      <c r="D224" s="260" t="s">
        <v>150</v>
      </c>
      <c r="E224" s="261" t="s">
        <v>1</v>
      </c>
      <c r="F224" s="262" t="s">
        <v>675</v>
      </c>
      <c r="G224" s="259"/>
      <c r="H224" s="263">
        <v>37.259999999999998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150</v>
      </c>
      <c r="AU224" s="269" t="s">
        <v>80</v>
      </c>
      <c r="AV224" s="13" t="s">
        <v>82</v>
      </c>
      <c r="AW224" s="13" t="s">
        <v>30</v>
      </c>
      <c r="AX224" s="13" t="s">
        <v>73</v>
      </c>
      <c r="AY224" s="269" t="s">
        <v>141</v>
      </c>
    </row>
    <row r="225" s="14" customFormat="1">
      <c r="A225" s="14"/>
      <c r="B225" s="270"/>
      <c r="C225" s="271"/>
      <c r="D225" s="260" t="s">
        <v>150</v>
      </c>
      <c r="E225" s="272" t="s">
        <v>1</v>
      </c>
      <c r="F225" s="273" t="s">
        <v>152</v>
      </c>
      <c r="G225" s="271"/>
      <c r="H225" s="274">
        <v>37.259999999999998</v>
      </c>
      <c r="I225" s="275"/>
      <c r="J225" s="271"/>
      <c r="K225" s="271"/>
      <c r="L225" s="276"/>
      <c r="M225" s="277"/>
      <c r="N225" s="278"/>
      <c r="O225" s="278"/>
      <c r="P225" s="278"/>
      <c r="Q225" s="278"/>
      <c r="R225" s="278"/>
      <c r="S225" s="278"/>
      <c r="T225" s="27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0" t="s">
        <v>150</v>
      </c>
      <c r="AU225" s="280" t="s">
        <v>80</v>
      </c>
      <c r="AV225" s="14" t="s">
        <v>148</v>
      </c>
      <c r="AW225" s="14" t="s">
        <v>30</v>
      </c>
      <c r="AX225" s="14" t="s">
        <v>80</v>
      </c>
      <c r="AY225" s="280" t="s">
        <v>141</v>
      </c>
    </row>
    <row r="226" s="12" customFormat="1" ht="25.92" customHeight="1">
      <c r="A226" s="12"/>
      <c r="B226" s="228"/>
      <c r="C226" s="229"/>
      <c r="D226" s="230" t="s">
        <v>72</v>
      </c>
      <c r="E226" s="231" t="s">
        <v>111</v>
      </c>
      <c r="F226" s="231" t="s">
        <v>365</v>
      </c>
      <c r="G226" s="229"/>
      <c r="H226" s="229"/>
      <c r="I226" s="232"/>
      <c r="J226" s="233">
        <f>BK226</f>
        <v>0</v>
      </c>
      <c r="K226" s="229"/>
      <c r="L226" s="234"/>
      <c r="M226" s="235"/>
      <c r="N226" s="236"/>
      <c r="O226" s="236"/>
      <c r="P226" s="237">
        <f>SUM(P227:P231)</f>
        <v>0</v>
      </c>
      <c r="Q226" s="236"/>
      <c r="R226" s="237">
        <f>SUM(R227:R231)</f>
        <v>0</v>
      </c>
      <c r="S226" s="236"/>
      <c r="T226" s="238">
        <f>SUM(T227:T231)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9" t="s">
        <v>142</v>
      </c>
      <c r="AT226" s="240" t="s">
        <v>72</v>
      </c>
      <c r="AU226" s="240" t="s">
        <v>73</v>
      </c>
      <c r="AY226" s="239" t="s">
        <v>141</v>
      </c>
      <c r="BK226" s="241">
        <f>SUM(BK227:BK231)</f>
        <v>0</v>
      </c>
    </row>
    <row r="227" s="2" customFormat="1" ht="66.75" customHeight="1">
      <c r="A227" s="38"/>
      <c r="B227" s="39"/>
      <c r="C227" s="244" t="s">
        <v>308</v>
      </c>
      <c r="D227" s="244" t="s">
        <v>144</v>
      </c>
      <c r="E227" s="245" t="s">
        <v>366</v>
      </c>
      <c r="F227" s="246" t="s">
        <v>367</v>
      </c>
      <c r="G227" s="247" t="s">
        <v>177</v>
      </c>
      <c r="H227" s="248">
        <v>1</v>
      </c>
      <c r="I227" s="249"/>
      <c r="J227" s="250">
        <f>ROUND(I227*H227,2)</f>
        <v>0</v>
      </c>
      <c r="K227" s="251"/>
      <c r="L227" s="44"/>
      <c r="M227" s="252" t="s">
        <v>1</v>
      </c>
      <c r="N227" s="253" t="s">
        <v>38</v>
      </c>
      <c r="O227" s="91"/>
      <c r="P227" s="254">
        <f>O227*H227</f>
        <v>0</v>
      </c>
      <c r="Q227" s="254">
        <v>0</v>
      </c>
      <c r="R227" s="254">
        <f>Q227*H227</f>
        <v>0</v>
      </c>
      <c r="S227" s="254">
        <v>0</v>
      </c>
      <c r="T227" s="25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6" t="s">
        <v>148</v>
      </c>
      <c r="AT227" s="256" t="s">
        <v>144</v>
      </c>
      <c r="AU227" s="256" t="s">
        <v>80</v>
      </c>
      <c r="AY227" s="17" t="s">
        <v>141</v>
      </c>
      <c r="BE227" s="257">
        <f>IF(N227="základní",J227,0)</f>
        <v>0</v>
      </c>
      <c r="BF227" s="257">
        <f>IF(N227="snížená",J227,0)</f>
        <v>0</v>
      </c>
      <c r="BG227" s="257">
        <f>IF(N227="zákl. přenesená",J227,0)</f>
        <v>0</v>
      </c>
      <c r="BH227" s="257">
        <f>IF(N227="sníž. přenesená",J227,0)</f>
        <v>0</v>
      </c>
      <c r="BI227" s="257">
        <f>IF(N227="nulová",J227,0)</f>
        <v>0</v>
      </c>
      <c r="BJ227" s="17" t="s">
        <v>80</v>
      </c>
      <c r="BK227" s="257">
        <f>ROUND(I227*H227,2)</f>
        <v>0</v>
      </c>
      <c r="BL227" s="17" t="s">
        <v>148</v>
      </c>
      <c r="BM227" s="256" t="s">
        <v>676</v>
      </c>
    </row>
    <row r="228" s="13" customFormat="1">
      <c r="A228" s="13"/>
      <c r="B228" s="258"/>
      <c r="C228" s="259"/>
      <c r="D228" s="260" t="s">
        <v>150</v>
      </c>
      <c r="E228" s="261" t="s">
        <v>1</v>
      </c>
      <c r="F228" s="262" t="s">
        <v>80</v>
      </c>
      <c r="G228" s="259"/>
      <c r="H228" s="263">
        <v>1</v>
      </c>
      <c r="I228" s="264"/>
      <c r="J228" s="259"/>
      <c r="K228" s="259"/>
      <c r="L228" s="265"/>
      <c r="M228" s="266"/>
      <c r="N228" s="267"/>
      <c r="O228" s="267"/>
      <c r="P228" s="267"/>
      <c r="Q228" s="267"/>
      <c r="R228" s="267"/>
      <c r="S228" s="267"/>
      <c r="T228" s="26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9" t="s">
        <v>150</v>
      </c>
      <c r="AU228" s="269" t="s">
        <v>80</v>
      </c>
      <c r="AV228" s="13" t="s">
        <v>82</v>
      </c>
      <c r="AW228" s="13" t="s">
        <v>30</v>
      </c>
      <c r="AX228" s="13" t="s">
        <v>73</v>
      </c>
      <c r="AY228" s="269" t="s">
        <v>141</v>
      </c>
    </row>
    <row r="229" s="14" customFormat="1">
      <c r="A229" s="14"/>
      <c r="B229" s="270"/>
      <c r="C229" s="271"/>
      <c r="D229" s="260" t="s">
        <v>150</v>
      </c>
      <c r="E229" s="272" t="s">
        <v>1</v>
      </c>
      <c r="F229" s="273" t="s">
        <v>152</v>
      </c>
      <c r="G229" s="271"/>
      <c r="H229" s="274">
        <v>1</v>
      </c>
      <c r="I229" s="275"/>
      <c r="J229" s="271"/>
      <c r="K229" s="271"/>
      <c r="L229" s="276"/>
      <c r="M229" s="277"/>
      <c r="N229" s="278"/>
      <c r="O229" s="278"/>
      <c r="P229" s="278"/>
      <c r="Q229" s="278"/>
      <c r="R229" s="278"/>
      <c r="S229" s="278"/>
      <c r="T229" s="27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0" t="s">
        <v>150</v>
      </c>
      <c r="AU229" s="280" t="s">
        <v>80</v>
      </c>
      <c r="AV229" s="14" t="s">
        <v>148</v>
      </c>
      <c r="AW229" s="14" t="s">
        <v>30</v>
      </c>
      <c r="AX229" s="14" t="s">
        <v>80</v>
      </c>
      <c r="AY229" s="280" t="s">
        <v>141</v>
      </c>
    </row>
    <row r="230" s="2" customFormat="1" ht="21.75" customHeight="1">
      <c r="A230" s="38"/>
      <c r="B230" s="39"/>
      <c r="C230" s="244" t="s">
        <v>677</v>
      </c>
      <c r="D230" s="244" t="s">
        <v>144</v>
      </c>
      <c r="E230" s="245" t="s">
        <v>422</v>
      </c>
      <c r="F230" s="246" t="s">
        <v>423</v>
      </c>
      <c r="G230" s="247" t="s">
        <v>424</v>
      </c>
      <c r="H230" s="248">
        <v>1</v>
      </c>
      <c r="I230" s="249"/>
      <c r="J230" s="250">
        <f>ROUND(I230*H230,2)</f>
        <v>0</v>
      </c>
      <c r="K230" s="251"/>
      <c r="L230" s="44"/>
      <c r="M230" s="252" t="s">
        <v>1</v>
      </c>
      <c r="N230" s="253" t="s">
        <v>38</v>
      </c>
      <c r="O230" s="91"/>
      <c r="P230" s="254">
        <f>O230*H230</f>
        <v>0</v>
      </c>
      <c r="Q230" s="254">
        <v>0</v>
      </c>
      <c r="R230" s="254">
        <f>Q230*H230</f>
        <v>0</v>
      </c>
      <c r="S230" s="254">
        <v>0</v>
      </c>
      <c r="T230" s="25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6" t="s">
        <v>148</v>
      </c>
      <c r="AT230" s="256" t="s">
        <v>144</v>
      </c>
      <c r="AU230" s="256" t="s">
        <v>80</v>
      </c>
      <c r="AY230" s="17" t="s">
        <v>141</v>
      </c>
      <c r="BE230" s="257">
        <f>IF(N230="základní",J230,0)</f>
        <v>0</v>
      </c>
      <c r="BF230" s="257">
        <f>IF(N230="snížená",J230,0)</f>
        <v>0</v>
      </c>
      <c r="BG230" s="257">
        <f>IF(N230="zákl. přenesená",J230,0)</f>
        <v>0</v>
      </c>
      <c r="BH230" s="257">
        <f>IF(N230="sníž. přenesená",J230,0)</f>
        <v>0</v>
      </c>
      <c r="BI230" s="257">
        <f>IF(N230="nulová",J230,0)</f>
        <v>0</v>
      </c>
      <c r="BJ230" s="17" t="s">
        <v>80</v>
      </c>
      <c r="BK230" s="257">
        <f>ROUND(I230*H230,2)</f>
        <v>0</v>
      </c>
      <c r="BL230" s="17" t="s">
        <v>148</v>
      </c>
      <c r="BM230" s="256" t="s">
        <v>678</v>
      </c>
    </row>
    <row r="231" s="13" customFormat="1">
      <c r="A231" s="13"/>
      <c r="B231" s="258"/>
      <c r="C231" s="259"/>
      <c r="D231" s="260" t="s">
        <v>150</v>
      </c>
      <c r="E231" s="261" t="s">
        <v>1</v>
      </c>
      <c r="F231" s="262" t="s">
        <v>80</v>
      </c>
      <c r="G231" s="259"/>
      <c r="H231" s="263">
        <v>1</v>
      </c>
      <c r="I231" s="264"/>
      <c r="J231" s="259"/>
      <c r="K231" s="259"/>
      <c r="L231" s="265"/>
      <c r="M231" s="308"/>
      <c r="N231" s="309"/>
      <c r="O231" s="309"/>
      <c r="P231" s="309"/>
      <c r="Q231" s="309"/>
      <c r="R231" s="309"/>
      <c r="S231" s="309"/>
      <c r="T231" s="31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9" t="s">
        <v>150</v>
      </c>
      <c r="AU231" s="269" t="s">
        <v>80</v>
      </c>
      <c r="AV231" s="13" t="s">
        <v>82</v>
      </c>
      <c r="AW231" s="13" t="s">
        <v>30</v>
      </c>
      <c r="AX231" s="13" t="s">
        <v>73</v>
      </c>
      <c r="AY231" s="269" t="s">
        <v>141</v>
      </c>
    </row>
    <row r="232" s="2" customFormat="1" ht="6.96" customHeight="1">
      <c r="A232" s="38"/>
      <c r="B232" s="66"/>
      <c r="C232" s="67"/>
      <c r="D232" s="67"/>
      <c r="E232" s="67"/>
      <c r="F232" s="67"/>
      <c r="G232" s="67"/>
      <c r="H232" s="67"/>
      <c r="I232" s="192"/>
      <c r="J232" s="67"/>
      <c r="K232" s="67"/>
      <c r="L232" s="44"/>
      <c r="M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</row>
  </sheetData>
  <sheetProtection sheet="1" autoFilter="0" formatColumns="0" formatRows="0" objects="1" scenarios="1" spinCount="100000" saltValue="vgFKXuLQUlszDwvUGmS6pCjKjYbSKKnFTJQcxTy9/gcOJbKFnhr6R47oKqo6vOZDuLzmm4BsvWrC1/APK4F/IQ==" hashValue="UYD6d5QB5Z6vGGtR1GFuSEXAgXVU5zDnv7+lmAgAwQZeZkyVCAWiZ1o9RlyVZYETyMokDI1jsa+eqe7+zUhxNw==" algorithmName="SHA-512" password="CC35"/>
  <autoFilter ref="C123:K2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82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87 - Oprava traťového úseku Chrášťany - Svojetín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114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679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26. 3. 2020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6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27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29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31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32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33</v>
      </c>
      <c r="E30" s="38"/>
      <c r="F30" s="38"/>
      <c r="G30" s="38"/>
      <c r="H30" s="38"/>
      <c r="I30" s="154"/>
      <c r="J30" s="166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35</v>
      </c>
      <c r="G32" s="38"/>
      <c r="H32" s="38"/>
      <c r="I32" s="168" t="s">
        <v>34</v>
      </c>
      <c r="J32" s="167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37</v>
      </c>
      <c r="E33" s="152" t="s">
        <v>38</v>
      </c>
      <c r="F33" s="170">
        <f>ROUND((SUM(BE117:BE127)),  2)</f>
        <v>0</v>
      </c>
      <c r="G33" s="38"/>
      <c r="H33" s="38"/>
      <c r="I33" s="171">
        <v>0.20999999999999999</v>
      </c>
      <c r="J33" s="170">
        <f>ROUND(((SUM(BE117:BE127))*I33),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39</v>
      </c>
      <c r="F34" s="170">
        <f>ROUND((SUM(BF117:BF127)),  2)</f>
        <v>0</v>
      </c>
      <c r="G34" s="38"/>
      <c r="H34" s="38"/>
      <c r="I34" s="171">
        <v>0.14999999999999999</v>
      </c>
      <c r="J34" s="170">
        <f>ROUND(((SUM(BF117:BF127))*I34),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40</v>
      </c>
      <c r="F35" s="170">
        <f>ROUND((SUM(BG117:BG127)),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41</v>
      </c>
      <c r="F36" s="170">
        <f>ROUND((SUM(BH117:BH127)),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ROUND((SUM(BI117:BI127)),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43</v>
      </c>
      <c r="E39" s="174"/>
      <c r="F39" s="174"/>
      <c r="G39" s="175" t="s">
        <v>44</v>
      </c>
      <c r="H39" s="176" t="s">
        <v>45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46</v>
      </c>
      <c r="E50" s="181"/>
      <c r="F50" s="181"/>
      <c r="G50" s="180" t="s">
        <v>47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48</v>
      </c>
      <c r="E61" s="184"/>
      <c r="F61" s="185" t="s">
        <v>49</v>
      </c>
      <c r="G61" s="183" t="s">
        <v>48</v>
      </c>
      <c r="H61" s="184"/>
      <c r="I61" s="186"/>
      <c r="J61" s="187" t="s">
        <v>49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50</v>
      </c>
      <c r="E65" s="188"/>
      <c r="F65" s="188"/>
      <c r="G65" s="180" t="s">
        <v>51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48</v>
      </c>
      <c r="E76" s="184"/>
      <c r="F76" s="185" t="s">
        <v>49</v>
      </c>
      <c r="G76" s="183" t="s">
        <v>48</v>
      </c>
      <c r="H76" s="184"/>
      <c r="I76" s="186"/>
      <c r="J76" s="187" t="s">
        <v>49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87 - Oprava traťového úseku Chrášťany - Svojetín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VRN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26. 3. 2020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56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56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119</v>
      </c>
      <c r="D94" s="198"/>
      <c r="E94" s="198"/>
      <c r="F94" s="198"/>
      <c r="G94" s="198"/>
      <c r="H94" s="198"/>
      <c r="I94" s="199"/>
      <c r="J94" s="200" t="s">
        <v>120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121</v>
      </c>
      <c r="D96" s="40"/>
      <c r="E96" s="40"/>
      <c r="F96" s="40"/>
      <c r="G96" s="40"/>
      <c r="H96" s="40"/>
      <c r="I96" s="154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s="9" customFormat="1" ht="24.96" customHeight="1">
      <c r="A97" s="9"/>
      <c r="B97" s="202"/>
      <c r="C97" s="203"/>
      <c r="D97" s="204" t="s">
        <v>313</v>
      </c>
      <c r="E97" s="205"/>
      <c r="F97" s="205"/>
      <c r="G97" s="205"/>
      <c r="H97" s="205"/>
      <c r="I97" s="206"/>
      <c r="J97" s="207">
        <f>J118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5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92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95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126</v>
      </c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96" t="str">
        <f>E7</f>
        <v>87 - Oprava traťového úseku Chrášťany - Svojetín</v>
      </c>
      <c r="F107" s="32"/>
      <c r="G107" s="32"/>
      <c r="H107" s="32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114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03 - VRN</v>
      </c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156" t="s">
        <v>22</v>
      </c>
      <c r="J111" s="79" t="str">
        <f>IF(J12="","",J12)</f>
        <v>26. 3. 2020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156" t="s">
        <v>29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27</v>
      </c>
      <c r="D114" s="40"/>
      <c r="E114" s="40"/>
      <c r="F114" s="27" t="str">
        <f>IF(E18="","",E18)</f>
        <v>Vyplň údaj</v>
      </c>
      <c r="G114" s="40"/>
      <c r="H114" s="40"/>
      <c r="I114" s="156" t="s">
        <v>31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15"/>
      <c r="B116" s="216"/>
      <c r="C116" s="217" t="s">
        <v>127</v>
      </c>
      <c r="D116" s="218" t="s">
        <v>58</v>
      </c>
      <c r="E116" s="218" t="s">
        <v>54</v>
      </c>
      <c r="F116" s="218" t="s">
        <v>55</v>
      </c>
      <c r="G116" s="218" t="s">
        <v>128</v>
      </c>
      <c r="H116" s="218" t="s">
        <v>129</v>
      </c>
      <c r="I116" s="219" t="s">
        <v>130</v>
      </c>
      <c r="J116" s="220" t="s">
        <v>120</v>
      </c>
      <c r="K116" s="221" t="s">
        <v>131</v>
      </c>
      <c r="L116" s="222"/>
      <c r="M116" s="100" t="s">
        <v>1</v>
      </c>
      <c r="N116" s="101" t="s">
        <v>37</v>
      </c>
      <c r="O116" s="101" t="s">
        <v>132</v>
      </c>
      <c r="P116" s="101" t="s">
        <v>133</v>
      </c>
      <c r="Q116" s="101" t="s">
        <v>134</v>
      </c>
      <c r="R116" s="101" t="s">
        <v>135</v>
      </c>
      <c r="S116" s="101" t="s">
        <v>136</v>
      </c>
      <c r="T116" s="102" t="s">
        <v>137</v>
      </c>
      <c r="U116" s="215"/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/>
    </row>
    <row r="117" s="2" customFormat="1" ht="22.8" customHeight="1">
      <c r="A117" s="38"/>
      <c r="B117" s="39"/>
      <c r="C117" s="107" t="s">
        <v>138</v>
      </c>
      <c r="D117" s="40"/>
      <c r="E117" s="40"/>
      <c r="F117" s="40"/>
      <c r="G117" s="40"/>
      <c r="H117" s="40"/>
      <c r="I117" s="154"/>
      <c r="J117" s="223">
        <f>BK117</f>
        <v>0</v>
      </c>
      <c r="K117" s="40"/>
      <c r="L117" s="44"/>
      <c r="M117" s="103"/>
      <c r="N117" s="224"/>
      <c r="O117" s="104"/>
      <c r="P117" s="225">
        <f>P118</f>
        <v>0</v>
      </c>
      <c r="Q117" s="104"/>
      <c r="R117" s="225">
        <f>R118</f>
        <v>0</v>
      </c>
      <c r="S117" s="104"/>
      <c r="T117" s="226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72</v>
      </c>
      <c r="AU117" s="17" t="s">
        <v>122</v>
      </c>
      <c r="BK117" s="227">
        <f>BK118</f>
        <v>0</v>
      </c>
    </row>
    <row r="118" s="12" customFormat="1" ht="25.92" customHeight="1">
      <c r="A118" s="12"/>
      <c r="B118" s="228"/>
      <c r="C118" s="229"/>
      <c r="D118" s="230" t="s">
        <v>72</v>
      </c>
      <c r="E118" s="231" t="s">
        <v>111</v>
      </c>
      <c r="F118" s="231" t="s">
        <v>365</v>
      </c>
      <c r="G118" s="229"/>
      <c r="H118" s="229"/>
      <c r="I118" s="232"/>
      <c r="J118" s="233">
        <f>BK118</f>
        <v>0</v>
      </c>
      <c r="K118" s="229"/>
      <c r="L118" s="234"/>
      <c r="M118" s="235"/>
      <c r="N118" s="236"/>
      <c r="O118" s="236"/>
      <c r="P118" s="237">
        <f>SUM(P119:P127)</f>
        <v>0</v>
      </c>
      <c r="Q118" s="236"/>
      <c r="R118" s="237">
        <f>SUM(R119:R127)</f>
        <v>0</v>
      </c>
      <c r="S118" s="236"/>
      <c r="T118" s="238">
        <f>SUM(T119:T127)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9" t="s">
        <v>142</v>
      </c>
      <c r="AT118" s="240" t="s">
        <v>72</v>
      </c>
      <c r="AU118" s="240" t="s">
        <v>73</v>
      </c>
      <c r="AY118" s="239" t="s">
        <v>141</v>
      </c>
      <c r="BK118" s="241">
        <f>SUM(BK119:BK127)</f>
        <v>0</v>
      </c>
    </row>
    <row r="119" s="2" customFormat="1" ht="16.5" customHeight="1">
      <c r="A119" s="38"/>
      <c r="B119" s="39"/>
      <c r="C119" s="244" t="s">
        <v>80</v>
      </c>
      <c r="D119" s="244" t="s">
        <v>144</v>
      </c>
      <c r="E119" s="245" t="s">
        <v>680</v>
      </c>
      <c r="F119" s="246" t="s">
        <v>681</v>
      </c>
      <c r="G119" s="247" t="s">
        <v>424</v>
      </c>
      <c r="H119" s="248">
        <v>1</v>
      </c>
      <c r="I119" s="249"/>
      <c r="J119" s="250">
        <f>ROUND(I119*H119,2)</f>
        <v>0</v>
      </c>
      <c r="K119" s="251"/>
      <c r="L119" s="44"/>
      <c r="M119" s="252" t="s">
        <v>1</v>
      </c>
      <c r="N119" s="253" t="s">
        <v>38</v>
      </c>
      <c r="O119" s="91"/>
      <c r="P119" s="254">
        <f>O119*H119</f>
        <v>0</v>
      </c>
      <c r="Q119" s="254">
        <v>0</v>
      </c>
      <c r="R119" s="254">
        <f>Q119*H119</f>
        <v>0</v>
      </c>
      <c r="S119" s="254">
        <v>0</v>
      </c>
      <c r="T119" s="25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56" t="s">
        <v>148</v>
      </c>
      <c r="AT119" s="256" t="s">
        <v>144</v>
      </c>
      <c r="AU119" s="256" t="s">
        <v>80</v>
      </c>
      <c r="AY119" s="17" t="s">
        <v>141</v>
      </c>
      <c r="BE119" s="257">
        <f>IF(N119="základní",J119,0)</f>
        <v>0</v>
      </c>
      <c r="BF119" s="257">
        <f>IF(N119="snížená",J119,0)</f>
        <v>0</v>
      </c>
      <c r="BG119" s="257">
        <f>IF(N119="zákl. přenesená",J119,0)</f>
        <v>0</v>
      </c>
      <c r="BH119" s="257">
        <f>IF(N119="sníž. přenesená",J119,0)</f>
        <v>0</v>
      </c>
      <c r="BI119" s="257">
        <f>IF(N119="nulová",J119,0)</f>
        <v>0</v>
      </c>
      <c r="BJ119" s="17" t="s">
        <v>80</v>
      </c>
      <c r="BK119" s="257">
        <f>ROUND(I119*H119,2)</f>
        <v>0</v>
      </c>
      <c r="BL119" s="17" t="s">
        <v>148</v>
      </c>
      <c r="BM119" s="256" t="s">
        <v>682</v>
      </c>
    </row>
    <row r="120" s="13" customFormat="1">
      <c r="A120" s="13"/>
      <c r="B120" s="258"/>
      <c r="C120" s="259"/>
      <c r="D120" s="260" t="s">
        <v>150</v>
      </c>
      <c r="E120" s="261" t="s">
        <v>1</v>
      </c>
      <c r="F120" s="262" t="s">
        <v>80</v>
      </c>
      <c r="G120" s="259"/>
      <c r="H120" s="263">
        <v>1</v>
      </c>
      <c r="I120" s="264"/>
      <c r="J120" s="259"/>
      <c r="K120" s="259"/>
      <c r="L120" s="265"/>
      <c r="M120" s="266"/>
      <c r="N120" s="267"/>
      <c r="O120" s="267"/>
      <c r="P120" s="267"/>
      <c r="Q120" s="267"/>
      <c r="R120" s="267"/>
      <c r="S120" s="267"/>
      <c r="T120" s="26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69" t="s">
        <v>150</v>
      </c>
      <c r="AU120" s="269" t="s">
        <v>80</v>
      </c>
      <c r="AV120" s="13" t="s">
        <v>82</v>
      </c>
      <c r="AW120" s="13" t="s">
        <v>30</v>
      </c>
      <c r="AX120" s="13" t="s">
        <v>73</v>
      </c>
      <c r="AY120" s="269" t="s">
        <v>141</v>
      </c>
    </row>
    <row r="121" s="14" customFormat="1">
      <c r="A121" s="14"/>
      <c r="B121" s="270"/>
      <c r="C121" s="271"/>
      <c r="D121" s="260" t="s">
        <v>150</v>
      </c>
      <c r="E121" s="272" t="s">
        <v>1</v>
      </c>
      <c r="F121" s="273" t="s">
        <v>152</v>
      </c>
      <c r="G121" s="271"/>
      <c r="H121" s="274">
        <v>1</v>
      </c>
      <c r="I121" s="275"/>
      <c r="J121" s="271"/>
      <c r="K121" s="271"/>
      <c r="L121" s="276"/>
      <c r="M121" s="277"/>
      <c r="N121" s="278"/>
      <c r="O121" s="278"/>
      <c r="P121" s="278"/>
      <c r="Q121" s="278"/>
      <c r="R121" s="278"/>
      <c r="S121" s="278"/>
      <c r="T121" s="27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80" t="s">
        <v>150</v>
      </c>
      <c r="AU121" s="280" t="s">
        <v>80</v>
      </c>
      <c r="AV121" s="14" t="s">
        <v>148</v>
      </c>
      <c r="AW121" s="14" t="s">
        <v>30</v>
      </c>
      <c r="AX121" s="14" t="s">
        <v>80</v>
      </c>
      <c r="AY121" s="280" t="s">
        <v>141</v>
      </c>
    </row>
    <row r="122" s="2" customFormat="1" ht="100.5" customHeight="1">
      <c r="A122" s="38"/>
      <c r="B122" s="39"/>
      <c r="C122" s="244" t="s">
        <v>82</v>
      </c>
      <c r="D122" s="244" t="s">
        <v>144</v>
      </c>
      <c r="E122" s="245" t="s">
        <v>683</v>
      </c>
      <c r="F122" s="246" t="s">
        <v>684</v>
      </c>
      <c r="G122" s="247" t="s">
        <v>216</v>
      </c>
      <c r="H122" s="248">
        <v>7</v>
      </c>
      <c r="I122" s="249"/>
      <c r="J122" s="250">
        <f>ROUND(I122*H122,2)</f>
        <v>0</v>
      </c>
      <c r="K122" s="251"/>
      <c r="L122" s="44"/>
      <c r="M122" s="252" t="s">
        <v>1</v>
      </c>
      <c r="N122" s="253" t="s">
        <v>38</v>
      </c>
      <c r="O122" s="91"/>
      <c r="P122" s="254">
        <f>O122*H122</f>
        <v>0</v>
      </c>
      <c r="Q122" s="254">
        <v>0</v>
      </c>
      <c r="R122" s="254">
        <f>Q122*H122</f>
        <v>0</v>
      </c>
      <c r="S122" s="254">
        <v>0</v>
      </c>
      <c r="T122" s="25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56" t="s">
        <v>148</v>
      </c>
      <c r="AT122" s="256" t="s">
        <v>144</v>
      </c>
      <c r="AU122" s="256" t="s">
        <v>80</v>
      </c>
      <c r="AY122" s="17" t="s">
        <v>141</v>
      </c>
      <c r="BE122" s="257">
        <f>IF(N122="základní",J122,0)</f>
        <v>0</v>
      </c>
      <c r="BF122" s="257">
        <f>IF(N122="snížená",J122,0)</f>
        <v>0</v>
      </c>
      <c r="BG122" s="257">
        <f>IF(N122="zákl. přenesená",J122,0)</f>
        <v>0</v>
      </c>
      <c r="BH122" s="257">
        <f>IF(N122="sníž. přenesená",J122,0)</f>
        <v>0</v>
      </c>
      <c r="BI122" s="257">
        <f>IF(N122="nulová",J122,0)</f>
        <v>0</v>
      </c>
      <c r="BJ122" s="17" t="s">
        <v>80</v>
      </c>
      <c r="BK122" s="257">
        <f>ROUND(I122*H122,2)</f>
        <v>0</v>
      </c>
      <c r="BL122" s="17" t="s">
        <v>148</v>
      </c>
      <c r="BM122" s="256" t="s">
        <v>685</v>
      </c>
    </row>
    <row r="123" s="13" customFormat="1">
      <c r="A123" s="13"/>
      <c r="B123" s="258"/>
      <c r="C123" s="259"/>
      <c r="D123" s="260" t="s">
        <v>150</v>
      </c>
      <c r="E123" s="261" t="s">
        <v>1</v>
      </c>
      <c r="F123" s="262" t="s">
        <v>183</v>
      </c>
      <c r="G123" s="259"/>
      <c r="H123" s="263">
        <v>7</v>
      </c>
      <c r="I123" s="264"/>
      <c r="J123" s="259"/>
      <c r="K123" s="259"/>
      <c r="L123" s="265"/>
      <c r="M123" s="266"/>
      <c r="N123" s="267"/>
      <c r="O123" s="267"/>
      <c r="P123" s="267"/>
      <c r="Q123" s="267"/>
      <c r="R123" s="267"/>
      <c r="S123" s="267"/>
      <c r="T123" s="26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9" t="s">
        <v>150</v>
      </c>
      <c r="AU123" s="269" t="s">
        <v>80</v>
      </c>
      <c r="AV123" s="13" t="s">
        <v>82</v>
      </c>
      <c r="AW123" s="13" t="s">
        <v>30</v>
      </c>
      <c r="AX123" s="13" t="s">
        <v>73</v>
      </c>
      <c r="AY123" s="269" t="s">
        <v>141</v>
      </c>
    </row>
    <row r="124" s="14" customFormat="1">
      <c r="A124" s="14"/>
      <c r="B124" s="270"/>
      <c r="C124" s="271"/>
      <c r="D124" s="260" t="s">
        <v>150</v>
      </c>
      <c r="E124" s="272" t="s">
        <v>1</v>
      </c>
      <c r="F124" s="273" t="s">
        <v>152</v>
      </c>
      <c r="G124" s="271"/>
      <c r="H124" s="274">
        <v>7</v>
      </c>
      <c r="I124" s="275"/>
      <c r="J124" s="271"/>
      <c r="K124" s="271"/>
      <c r="L124" s="276"/>
      <c r="M124" s="277"/>
      <c r="N124" s="278"/>
      <c r="O124" s="278"/>
      <c r="P124" s="278"/>
      <c r="Q124" s="278"/>
      <c r="R124" s="278"/>
      <c r="S124" s="278"/>
      <c r="T124" s="27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80" t="s">
        <v>150</v>
      </c>
      <c r="AU124" s="280" t="s">
        <v>80</v>
      </c>
      <c r="AV124" s="14" t="s">
        <v>148</v>
      </c>
      <c r="AW124" s="14" t="s">
        <v>30</v>
      </c>
      <c r="AX124" s="14" t="s">
        <v>80</v>
      </c>
      <c r="AY124" s="280" t="s">
        <v>141</v>
      </c>
    </row>
    <row r="125" s="2" customFormat="1" ht="78" customHeight="1">
      <c r="A125" s="38"/>
      <c r="B125" s="39"/>
      <c r="C125" s="244" t="s">
        <v>158</v>
      </c>
      <c r="D125" s="244" t="s">
        <v>144</v>
      </c>
      <c r="E125" s="245" t="s">
        <v>686</v>
      </c>
      <c r="F125" s="246" t="s">
        <v>687</v>
      </c>
      <c r="G125" s="247" t="s">
        <v>216</v>
      </c>
      <c r="H125" s="248">
        <v>7</v>
      </c>
      <c r="I125" s="249"/>
      <c r="J125" s="250">
        <f>ROUND(I125*H125,2)</f>
        <v>0</v>
      </c>
      <c r="K125" s="251"/>
      <c r="L125" s="44"/>
      <c r="M125" s="252" t="s">
        <v>1</v>
      </c>
      <c r="N125" s="253" t="s">
        <v>38</v>
      </c>
      <c r="O125" s="91"/>
      <c r="P125" s="254">
        <f>O125*H125</f>
        <v>0</v>
      </c>
      <c r="Q125" s="254">
        <v>0</v>
      </c>
      <c r="R125" s="254">
        <f>Q125*H125</f>
        <v>0</v>
      </c>
      <c r="S125" s="254">
        <v>0</v>
      </c>
      <c r="T125" s="25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6" t="s">
        <v>148</v>
      </c>
      <c r="AT125" s="256" t="s">
        <v>144</v>
      </c>
      <c r="AU125" s="256" t="s">
        <v>80</v>
      </c>
      <c r="AY125" s="17" t="s">
        <v>141</v>
      </c>
      <c r="BE125" s="257">
        <f>IF(N125="základní",J125,0)</f>
        <v>0</v>
      </c>
      <c r="BF125" s="257">
        <f>IF(N125="snížená",J125,0)</f>
        <v>0</v>
      </c>
      <c r="BG125" s="257">
        <f>IF(N125="zákl. přenesená",J125,0)</f>
        <v>0</v>
      </c>
      <c r="BH125" s="257">
        <f>IF(N125="sníž. přenesená",J125,0)</f>
        <v>0</v>
      </c>
      <c r="BI125" s="257">
        <f>IF(N125="nulová",J125,0)</f>
        <v>0</v>
      </c>
      <c r="BJ125" s="17" t="s">
        <v>80</v>
      </c>
      <c r="BK125" s="257">
        <f>ROUND(I125*H125,2)</f>
        <v>0</v>
      </c>
      <c r="BL125" s="17" t="s">
        <v>148</v>
      </c>
      <c r="BM125" s="256" t="s">
        <v>688</v>
      </c>
    </row>
    <row r="126" s="13" customFormat="1">
      <c r="A126" s="13"/>
      <c r="B126" s="258"/>
      <c r="C126" s="259"/>
      <c r="D126" s="260" t="s">
        <v>150</v>
      </c>
      <c r="E126" s="261" t="s">
        <v>1</v>
      </c>
      <c r="F126" s="262" t="s">
        <v>183</v>
      </c>
      <c r="G126" s="259"/>
      <c r="H126" s="263">
        <v>7</v>
      </c>
      <c r="I126" s="264"/>
      <c r="J126" s="259"/>
      <c r="K126" s="259"/>
      <c r="L126" s="265"/>
      <c r="M126" s="266"/>
      <c r="N126" s="267"/>
      <c r="O126" s="267"/>
      <c r="P126" s="267"/>
      <c r="Q126" s="267"/>
      <c r="R126" s="267"/>
      <c r="S126" s="267"/>
      <c r="T126" s="26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9" t="s">
        <v>150</v>
      </c>
      <c r="AU126" s="269" t="s">
        <v>80</v>
      </c>
      <c r="AV126" s="13" t="s">
        <v>82</v>
      </c>
      <c r="AW126" s="13" t="s">
        <v>30</v>
      </c>
      <c r="AX126" s="13" t="s">
        <v>73</v>
      </c>
      <c r="AY126" s="269" t="s">
        <v>141</v>
      </c>
    </row>
    <row r="127" s="14" customFormat="1">
      <c r="A127" s="14"/>
      <c r="B127" s="270"/>
      <c r="C127" s="271"/>
      <c r="D127" s="260" t="s">
        <v>150</v>
      </c>
      <c r="E127" s="272" t="s">
        <v>1</v>
      </c>
      <c r="F127" s="273" t="s">
        <v>152</v>
      </c>
      <c r="G127" s="271"/>
      <c r="H127" s="274">
        <v>7</v>
      </c>
      <c r="I127" s="275"/>
      <c r="J127" s="271"/>
      <c r="K127" s="271"/>
      <c r="L127" s="276"/>
      <c r="M127" s="305"/>
      <c r="N127" s="306"/>
      <c r="O127" s="306"/>
      <c r="P127" s="306"/>
      <c r="Q127" s="306"/>
      <c r="R127" s="306"/>
      <c r="S127" s="306"/>
      <c r="T127" s="30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80" t="s">
        <v>150</v>
      </c>
      <c r="AU127" s="280" t="s">
        <v>80</v>
      </c>
      <c r="AV127" s="14" t="s">
        <v>148</v>
      </c>
      <c r="AW127" s="14" t="s">
        <v>30</v>
      </c>
      <c r="AX127" s="14" t="s">
        <v>80</v>
      </c>
      <c r="AY127" s="280" t="s">
        <v>141</v>
      </c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192"/>
      <c r="J128" s="67"/>
      <c r="K128" s="67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gHdcr/eATIL2WAj/Wrahmcsxgvfv6aOnit2cq05I5EhKqSVv/3LDRw9RhWlY46FWeqGsldT75nqwKCCC2+SW6A==" hashValue="Ay6rf2VKd/lbROEeN9g/6t65ne81zD+7yboF5wIpkmtIG++/UvdA4IhGaWjT49ZCQSttSihuaABMxLmh5maj6A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82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87 - Oprava traťového úseku Chrášťany - Svojetín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117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26. 3. 2020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6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27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29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31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32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33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35</v>
      </c>
      <c r="G34" s="38"/>
      <c r="H34" s="38"/>
      <c r="I34" s="168" t="s">
        <v>34</v>
      </c>
      <c r="J34" s="167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37</v>
      </c>
      <c r="E35" s="152" t="s">
        <v>38</v>
      </c>
      <c r="F35" s="170">
        <f>ROUND((SUM(BE123:BE232)),  2)</f>
        <v>0</v>
      </c>
      <c r="G35" s="38"/>
      <c r="H35" s="38"/>
      <c r="I35" s="171">
        <v>0.20999999999999999</v>
      </c>
      <c r="J35" s="170">
        <f>ROUND(((SUM(BE123:BE232))*I35),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39</v>
      </c>
      <c r="F36" s="170">
        <f>ROUND((SUM(BF123:BF232)),  2)</f>
        <v>0</v>
      </c>
      <c r="G36" s="38"/>
      <c r="H36" s="38"/>
      <c r="I36" s="171">
        <v>0.14999999999999999</v>
      </c>
      <c r="J36" s="170">
        <f>ROUND(((SUM(BF123:BF232))*I36),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40</v>
      </c>
      <c r="F37" s="170">
        <f>ROUND((SUM(BG123:BG232)),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41</v>
      </c>
      <c r="F38" s="170">
        <f>ROUND((SUM(BH123:BH232)),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42</v>
      </c>
      <c r="F39" s="170">
        <f>ROUND((SUM(BI123:BI232)),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43</v>
      </c>
      <c r="E41" s="174"/>
      <c r="F41" s="174"/>
      <c r="G41" s="175" t="s">
        <v>44</v>
      </c>
      <c r="H41" s="176" t="s">
        <v>45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46</v>
      </c>
      <c r="E50" s="181"/>
      <c r="F50" s="181"/>
      <c r="G50" s="180" t="s">
        <v>47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48</v>
      </c>
      <c r="E61" s="184"/>
      <c r="F61" s="185" t="s">
        <v>49</v>
      </c>
      <c r="G61" s="183" t="s">
        <v>48</v>
      </c>
      <c r="H61" s="184"/>
      <c r="I61" s="186"/>
      <c r="J61" s="187" t="s">
        <v>49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50</v>
      </c>
      <c r="E65" s="188"/>
      <c r="F65" s="188"/>
      <c r="G65" s="180" t="s">
        <v>51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48</v>
      </c>
      <c r="E76" s="184"/>
      <c r="F76" s="185" t="s">
        <v>49</v>
      </c>
      <c r="G76" s="183" t="s">
        <v>48</v>
      </c>
      <c r="H76" s="184"/>
      <c r="I76" s="186"/>
      <c r="J76" s="187" t="s">
        <v>49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87 - Oprava traťového úseku Chrášťany - Svojetín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Oprava žel. svršku Chrášťany - Hořesedly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26. 3. 2020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156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156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125</v>
      </c>
      <c r="E101" s="205"/>
      <c r="F101" s="205"/>
      <c r="G101" s="205"/>
      <c r="H101" s="205"/>
      <c r="I101" s="206"/>
      <c r="J101" s="207">
        <f>J220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87 - Oprava traťového úseku Chrášťany - Svojetín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115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01 - Oprava žel. svršku Chrášťany - Hořesedly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26. 3. 2020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 xml:space="preserve"> </v>
      </c>
      <c r="G119" s="40"/>
      <c r="H119" s="40"/>
      <c r="I119" s="156" t="s">
        <v>29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IF(E20="","",E20)</f>
        <v>Vyplň údaj</v>
      </c>
      <c r="G120" s="40"/>
      <c r="H120" s="40"/>
      <c r="I120" s="156" t="s">
        <v>31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127</v>
      </c>
      <c r="D122" s="218" t="s">
        <v>58</v>
      </c>
      <c r="E122" s="218" t="s">
        <v>54</v>
      </c>
      <c r="F122" s="218" t="s">
        <v>55</v>
      </c>
      <c r="G122" s="218" t="s">
        <v>128</v>
      </c>
      <c r="H122" s="218" t="s">
        <v>129</v>
      </c>
      <c r="I122" s="219" t="s">
        <v>130</v>
      </c>
      <c r="J122" s="220" t="s">
        <v>120</v>
      </c>
      <c r="K122" s="221" t="s">
        <v>131</v>
      </c>
      <c r="L122" s="222"/>
      <c r="M122" s="100" t="s">
        <v>1</v>
      </c>
      <c r="N122" s="101" t="s">
        <v>37</v>
      </c>
      <c r="O122" s="101" t="s">
        <v>132</v>
      </c>
      <c r="P122" s="101" t="s">
        <v>133</v>
      </c>
      <c r="Q122" s="101" t="s">
        <v>134</v>
      </c>
      <c r="R122" s="101" t="s">
        <v>135</v>
      </c>
      <c r="S122" s="101" t="s">
        <v>136</v>
      </c>
      <c r="T122" s="102" t="s">
        <v>137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138</v>
      </c>
      <c r="D123" s="40"/>
      <c r="E123" s="40"/>
      <c r="F123" s="40"/>
      <c r="G123" s="40"/>
      <c r="H123" s="40"/>
      <c r="I123" s="154"/>
      <c r="J123" s="223">
        <f>BK123</f>
        <v>0</v>
      </c>
      <c r="K123" s="40"/>
      <c r="L123" s="44"/>
      <c r="M123" s="103"/>
      <c r="N123" s="224"/>
      <c r="O123" s="104"/>
      <c r="P123" s="225">
        <f>P124+P220</f>
        <v>0</v>
      </c>
      <c r="Q123" s="104"/>
      <c r="R123" s="225">
        <f>R124+R220</f>
        <v>7500.3625799999991</v>
      </c>
      <c r="S123" s="104"/>
      <c r="T123" s="226">
        <f>T124+T220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122</v>
      </c>
      <c r="BK123" s="227">
        <f>BK124+BK220</f>
        <v>0</v>
      </c>
    </row>
    <row r="124" s="12" customFormat="1" ht="25.92" customHeight="1">
      <c r="A124" s="12"/>
      <c r="B124" s="228"/>
      <c r="C124" s="229"/>
      <c r="D124" s="230" t="s">
        <v>72</v>
      </c>
      <c r="E124" s="231" t="s">
        <v>139</v>
      </c>
      <c r="F124" s="231" t="s">
        <v>140</v>
      </c>
      <c r="G124" s="229"/>
      <c r="H124" s="229"/>
      <c r="I124" s="232"/>
      <c r="J124" s="23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7500.3625799999991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80</v>
      </c>
      <c r="AT124" s="240" t="s">
        <v>72</v>
      </c>
      <c r="AU124" s="240" t="s">
        <v>73</v>
      </c>
      <c r="AY124" s="239" t="s">
        <v>141</v>
      </c>
      <c r="BK124" s="241">
        <f>BK125</f>
        <v>0</v>
      </c>
    </row>
    <row r="125" s="12" customFormat="1" ht="22.8" customHeight="1">
      <c r="A125" s="12"/>
      <c r="B125" s="228"/>
      <c r="C125" s="229"/>
      <c r="D125" s="230" t="s">
        <v>72</v>
      </c>
      <c r="E125" s="242" t="s">
        <v>142</v>
      </c>
      <c r="F125" s="242" t="s">
        <v>143</v>
      </c>
      <c r="G125" s="229"/>
      <c r="H125" s="229"/>
      <c r="I125" s="232"/>
      <c r="J125" s="243">
        <f>BK125</f>
        <v>0</v>
      </c>
      <c r="K125" s="229"/>
      <c r="L125" s="234"/>
      <c r="M125" s="235"/>
      <c r="N125" s="236"/>
      <c r="O125" s="236"/>
      <c r="P125" s="237">
        <f>SUM(P126:P219)</f>
        <v>0</v>
      </c>
      <c r="Q125" s="236"/>
      <c r="R125" s="237">
        <f>SUM(R126:R219)</f>
        <v>7500.3625799999991</v>
      </c>
      <c r="S125" s="236"/>
      <c r="T125" s="238">
        <f>SUM(T126:T219)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80</v>
      </c>
      <c r="AT125" s="240" t="s">
        <v>72</v>
      </c>
      <c r="AU125" s="240" t="s">
        <v>80</v>
      </c>
      <c r="AY125" s="239" t="s">
        <v>141</v>
      </c>
      <c r="BK125" s="241">
        <f>SUM(BK126:BK219)</f>
        <v>0</v>
      </c>
    </row>
    <row r="126" s="2" customFormat="1" ht="55.5" customHeight="1">
      <c r="A126" s="38"/>
      <c r="B126" s="39"/>
      <c r="C126" s="244" t="s">
        <v>80</v>
      </c>
      <c r="D126" s="244" t="s">
        <v>144</v>
      </c>
      <c r="E126" s="245" t="s">
        <v>145</v>
      </c>
      <c r="F126" s="246" t="s">
        <v>146</v>
      </c>
      <c r="G126" s="247" t="s">
        <v>147</v>
      </c>
      <c r="H126" s="248">
        <v>2915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38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148</v>
      </c>
      <c r="AT126" s="256" t="s">
        <v>144</v>
      </c>
      <c r="AU126" s="256" t="s">
        <v>82</v>
      </c>
      <c r="AY126" s="17" t="s">
        <v>141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80</v>
      </c>
      <c r="BK126" s="257">
        <f>ROUND(I126*H126,2)</f>
        <v>0</v>
      </c>
      <c r="BL126" s="17" t="s">
        <v>148</v>
      </c>
      <c r="BM126" s="256" t="s">
        <v>149</v>
      </c>
    </row>
    <row r="127" s="13" customFormat="1">
      <c r="A127" s="13"/>
      <c r="B127" s="258"/>
      <c r="C127" s="259"/>
      <c r="D127" s="260" t="s">
        <v>150</v>
      </c>
      <c r="E127" s="261" t="s">
        <v>1</v>
      </c>
      <c r="F127" s="262" t="s">
        <v>151</v>
      </c>
      <c r="G127" s="259"/>
      <c r="H127" s="263">
        <v>2915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150</v>
      </c>
      <c r="AU127" s="269" t="s">
        <v>82</v>
      </c>
      <c r="AV127" s="13" t="s">
        <v>82</v>
      </c>
      <c r="AW127" s="13" t="s">
        <v>30</v>
      </c>
      <c r="AX127" s="13" t="s">
        <v>73</v>
      </c>
      <c r="AY127" s="269" t="s">
        <v>141</v>
      </c>
    </row>
    <row r="128" s="14" customFormat="1">
      <c r="A128" s="14"/>
      <c r="B128" s="270"/>
      <c r="C128" s="271"/>
      <c r="D128" s="260" t="s">
        <v>150</v>
      </c>
      <c r="E128" s="272" t="s">
        <v>1</v>
      </c>
      <c r="F128" s="273" t="s">
        <v>152</v>
      </c>
      <c r="G128" s="271"/>
      <c r="H128" s="274">
        <v>2915</v>
      </c>
      <c r="I128" s="275"/>
      <c r="J128" s="271"/>
      <c r="K128" s="271"/>
      <c r="L128" s="276"/>
      <c r="M128" s="277"/>
      <c r="N128" s="278"/>
      <c r="O128" s="278"/>
      <c r="P128" s="278"/>
      <c r="Q128" s="278"/>
      <c r="R128" s="278"/>
      <c r="S128" s="278"/>
      <c r="T128" s="27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80" t="s">
        <v>150</v>
      </c>
      <c r="AU128" s="280" t="s">
        <v>82</v>
      </c>
      <c r="AV128" s="14" t="s">
        <v>148</v>
      </c>
      <c r="AW128" s="14" t="s">
        <v>30</v>
      </c>
      <c r="AX128" s="14" t="s">
        <v>80</v>
      </c>
      <c r="AY128" s="280" t="s">
        <v>141</v>
      </c>
    </row>
    <row r="129" s="2" customFormat="1" ht="100.5" customHeight="1">
      <c r="A129" s="38"/>
      <c r="B129" s="39"/>
      <c r="C129" s="244" t="s">
        <v>82</v>
      </c>
      <c r="D129" s="244" t="s">
        <v>144</v>
      </c>
      <c r="E129" s="245" t="s">
        <v>153</v>
      </c>
      <c r="F129" s="246" t="s">
        <v>154</v>
      </c>
      <c r="G129" s="247" t="s">
        <v>155</v>
      </c>
      <c r="H129" s="248">
        <v>2090</v>
      </c>
      <c r="I129" s="249"/>
      <c r="J129" s="250">
        <f>ROUND(I129*H129,2)</f>
        <v>0</v>
      </c>
      <c r="K129" s="251"/>
      <c r="L129" s="44"/>
      <c r="M129" s="252" t="s">
        <v>1</v>
      </c>
      <c r="N129" s="253" t="s">
        <v>38</v>
      </c>
      <c r="O129" s="91"/>
      <c r="P129" s="254">
        <f>O129*H129</f>
        <v>0</v>
      </c>
      <c r="Q129" s="254">
        <v>0</v>
      </c>
      <c r="R129" s="254">
        <f>Q129*H129</f>
        <v>0</v>
      </c>
      <c r="S129" s="254">
        <v>0</v>
      </c>
      <c r="T129" s="25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6" t="s">
        <v>148</v>
      </c>
      <c r="AT129" s="256" t="s">
        <v>144</v>
      </c>
      <c r="AU129" s="256" t="s">
        <v>82</v>
      </c>
      <c r="AY129" s="17" t="s">
        <v>141</v>
      </c>
      <c r="BE129" s="257">
        <f>IF(N129="základní",J129,0)</f>
        <v>0</v>
      </c>
      <c r="BF129" s="257">
        <f>IF(N129="snížená",J129,0)</f>
        <v>0</v>
      </c>
      <c r="BG129" s="257">
        <f>IF(N129="zákl. přenesená",J129,0)</f>
        <v>0</v>
      </c>
      <c r="BH129" s="257">
        <f>IF(N129="sníž. přenesená",J129,0)</f>
        <v>0</v>
      </c>
      <c r="BI129" s="257">
        <f>IF(N129="nulová",J129,0)</f>
        <v>0</v>
      </c>
      <c r="BJ129" s="17" t="s">
        <v>80</v>
      </c>
      <c r="BK129" s="257">
        <f>ROUND(I129*H129,2)</f>
        <v>0</v>
      </c>
      <c r="BL129" s="17" t="s">
        <v>148</v>
      </c>
      <c r="BM129" s="256" t="s">
        <v>156</v>
      </c>
    </row>
    <row r="130" s="13" customFormat="1">
      <c r="A130" s="13"/>
      <c r="B130" s="258"/>
      <c r="C130" s="259"/>
      <c r="D130" s="260" t="s">
        <v>150</v>
      </c>
      <c r="E130" s="261" t="s">
        <v>1</v>
      </c>
      <c r="F130" s="262" t="s">
        <v>157</v>
      </c>
      <c r="G130" s="259"/>
      <c r="H130" s="263">
        <v>2090</v>
      </c>
      <c r="I130" s="264"/>
      <c r="J130" s="259"/>
      <c r="K130" s="259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150</v>
      </c>
      <c r="AU130" s="269" t="s">
        <v>82</v>
      </c>
      <c r="AV130" s="13" t="s">
        <v>82</v>
      </c>
      <c r="AW130" s="13" t="s">
        <v>30</v>
      </c>
      <c r="AX130" s="13" t="s">
        <v>73</v>
      </c>
      <c r="AY130" s="269" t="s">
        <v>141</v>
      </c>
    </row>
    <row r="131" s="14" customFormat="1">
      <c r="A131" s="14"/>
      <c r="B131" s="270"/>
      <c r="C131" s="271"/>
      <c r="D131" s="260" t="s">
        <v>150</v>
      </c>
      <c r="E131" s="272" t="s">
        <v>1</v>
      </c>
      <c r="F131" s="273" t="s">
        <v>152</v>
      </c>
      <c r="G131" s="271"/>
      <c r="H131" s="274">
        <v>2090</v>
      </c>
      <c r="I131" s="275"/>
      <c r="J131" s="271"/>
      <c r="K131" s="271"/>
      <c r="L131" s="276"/>
      <c r="M131" s="277"/>
      <c r="N131" s="278"/>
      <c r="O131" s="278"/>
      <c r="P131" s="278"/>
      <c r="Q131" s="278"/>
      <c r="R131" s="278"/>
      <c r="S131" s="278"/>
      <c r="T131" s="27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80" t="s">
        <v>150</v>
      </c>
      <c r="AU131" s="280" t="s">
        <v>82</v>
      </c>
      <c r="AV131" s="14" t="s">
        <v>148</v>
      </c>
      <c r="AW131" s="14" t="s">
        <v>30</v>
      </c>
      <c r="AX131" s="14" t="s">
        <v>80</v>
      </c>
      <c r="AY131" s="280" t="s">
        <v>141</v>
      </c>
    </row>
    <row r="132" s="2" customFormat="1" ht="55.5" customHeight="1">
      <c r="A132" s="38"/>
      <c r="B132" s="39"/>
      <c r="C132" s="244" t="s">
        <v>158</v>
      </c>
      <c r="D132" s="244" t="s">
        <v>144</v>
      </c>
      <c r="E132" s="245" t="s">
        <v>159</v>
      </c>
      <c r="F132" s="246" t="s">
        <v>160</v>
      </c>
      <c r="G132" s="247" t="s">
        <v>147</v>
      </c>
      <c r="H132" s="248">
        <v>3657.5</v>
      </c>
      <c r="I132" s="249"/>
      <c r="J132" s="250">
        <f>ROUND(I132*H132,2)</f>
        <v>0</v>
      </c>
      <c r="K132" s="251"/>
      <c r="L132" s="44"/>
      <c r="M132" s="252" t="s">
        <v>1</v>
      </c>
      <c r="N132" s="253" t="s">
        <v>38</v>
      </c>
      <c r="O132" s="91"/>
      <c r="P132" s="254">
        <f>O132*H132</f>
        <v>0</v>
      </c>
      <c r="Q132" s="254">
        <v>0</v>
      </c>
      <c r="R132" s="254">
        <f>Q132*H132</f>
        <v>0</v>
      </c>
      <c r="S132" s="254">
        <v>0</v>
      </c>
      <c r="T132" s="25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6" t="s">
        <v>148</v>
      </c>
      <c r="AT132" s="256" t="s">
        <v>144</v>
      </c>
      <c r="AU132" s="256" t="s">
        <v>82</v>
      </c>
      <c r="AY132" s="17" t="s">
        <v>141</v>
      </c>
      <c r="BE132" s="257">
        <f>IF(N132="základní",J132,0)</f>
        <v>0</v>
      </c>
      <c r="BF132" s="257">
        <f>IF(N132="snížená",J132,0)</f>
        <v>0</v>
      </c>
      <c r="BG132" s="257">
        <f>IF(N132="zákl. přenesená",J132,0)</f>
        <v>0</v>
      </c>
      <c r="BH132" s="257">
        <f>IF(N132="sníž. přenesená",J132,0)</f>
        <v>0</v>
      </c>
      <c r="BI132" s="257">
        <f>IF(N132="nulová",J132,0)</f>
        <v>0</v>
      </c>
      <c r="BJ132" s="17" t="s">
        <v>80</v>
      </c>
      <c r="BK132" s="257">
        <f>ROUND(I132*H132,2)</f>
        <v>0</v>
      </c>
      <c r="BL132" s="17" t="s">
        <v>148</v>
      </c>
      <c r="BM132" s="256" t="s">
        <v>161</v>
      </c>
    </row>
    <row r="133" s="13" customFormat="1">
      <c r="A133" s="13"/>
      <c r="B133" s="258"/>
      <c r="C133" s="259"/>
      <c r="D133" s="260" t="s">
        <v>150</v>
      </c>
      <c r="E133" s="261" t="s">
        <v>1</v>
      </c>
      <c r="F133" s="262" t="s">
        <v>162</v>
      </c>
      <c r="G133" s="259"/>
      <c r="H133" s="263">
        <v>3657.5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150</v>
      </c>
      <c r="AU133" s="269" t="s">
        <v>82</v>
      </c>
      <c r="AV133" s="13" t="s">
        <v>82</v>
      </c>
      <c r="AW133" s="13" t="s">
        <v>30</v>
      </c>
      <c r="AX133" s="13" t="s">
        <v>73</v>
      </c>
      <c r="AY133" s="269" t="s">
        <v>141</v>
      </c>
    </row>
    <row r="134" s="14" customFormat="1">
      <c r="A134" s="14"/>
      <c r="B134" s="270"/>
      <c r="C134" s="271"/>
      <c r="D134" s="260" t="s">
        <v>150</v>
      </c>
      <c r="E134" s="272" t="s">
        <v>1</v>
      </c>
      <c r="F134" s="273" t="s">
        <v>152</v>
      </c>
      <c r="G134" s="271"/>
      <c r="H134" s="274">
        <v>3657.5</v>
      </c>
      <c r="I134" s="275"/>
      <c r="J134" s="271"/>
      <c r="K134" s="271"/>
      <c r="L134" s="276"/>
      <c r="M134" s="277"/>
      <c r="N134" s="278"/>
      <c r="O134" s="278"/>
      <c r="P134" s="278"/>
      <c r="Q134" s="278"/>
      <c r="R134" s="278"/>
      <c r="S134" s="278"/>
      <c r="T134" s="27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0" t="s">
        <v>150</v>
      </c>
      <c r="AU134" s="280" t="s">
        <v>82</v>
      </c>
      <c r="AV134" s="14" t="s">
        <v>148</v>
      </c>
      <c r="AW134" s="14" t="s">
        <v>30</v>
      </c>
      <c r="AX134" s="14" t="s">
        <v>80</v>
      </c>
      <c r="AY134" s="280" t="s">
        <v>141</v>
      </c>
    </row>
    <row r="135" s="2" customFormat="1" ht="66.75" customHeight="1">
      <c r="A135" s="38"/>
      <c r="B135" s="39"/>
      <c r="C135" s="244" t="s">
        <v>148</v>
      </c>
      <c r="D135" s="244" t="s">
        <v>144</v>
      </c>
      <c r="E135" s="245" t="s">
        <v>163</v>
      </c>
      <c r="F135" s="246" t="s">
        <v>164</v>
      </c>
      <c r="G135" s="247" t="s">
        <v>155</v>
      </c>
      <c r="H135" s="248">
        <v>3773</v>
      </c>
      <c r="I135" s="249"/>
      <c r="J135" s="250">
        <f>ROUND(I135*H135,2)</f>
        <v>0</v>
      </c>
      <c r="K135" s="251"/>
      <c r="L135" s="44"/>
      <c r="M135" s="252" t="s">
        <v>1</v>
      </c>
      <c r="N135" s="253" t="s">
        <v>38</v>
      </c>
      <c r="O135" s="91"/>
      <c r="P135" s="254">
        <f>O135*H135</f>
        <v>0</v>
      </c>
      <c r="Q135" s="254">
        <v>0</v>
      </c>
      <c r="R135" s="254">
        <f>Q135*H135</f>
        <v>0</v>
      </c>
      <c r="S135" s="254">
        <v>0</v>
      </c>
      <c r="T135" s="25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6" t="s">
        <v>148</v>
      </c>
      <c r="AT135" s="256" t="s">
        <v>144</v>
      </c>
      <c r="AU135" s="256" t="s">
        <v>82</v>
      </c>
      <c r="AY135" s="17" t="s">
        <v>141</v>
      </c>
      <c r="BE135" s="257">
        <f>IF(N135="základní",J135,0)</f>
        <v>0</v>
      </c>
      <c r="BF135" s="257">
        <f>IF(N135="snížená",J135,0)</f>
        <v>0</v>
      </c>
      <c r="BG135" s="257">
        <f>IF(N135="zákl. přenesená",J135,0)</f>
        <v>0</v>
      </c>
      <c r="BH135" s="257">
        <f>IF(N135="sníž. přenesená",J135,0)</f>
        <v>0</v>
      </c>
      <c r="BI135" s="257">
        <f>IF(N135="nulová",J135,0)</f>
        <v>0</v>
      </c>
      <c r="BJ135" s="17" t="s">
        <v>80</v>
      </c>
      <c r="BK135" s="257">
        <f>ROUND(I135*H135,2)</f>
        <v>0</v>
      </c>
      <c r="BL135" s="17" t="s">
        <v>148</v>
      </c>
      <c r="BM135" s="256" t="s">
        <v>165</v>
      </c>
    </row>
    <row r="136" s="13" customFormat="1">
      <c r="A136" s="13"/>
      <c r="B136" s="258"/>
      <c r="C136" s="259"/>
      <c r="D136" s="260" t="s">
        <v>150</v>
      </c>
      <c r="E136" s="261" t="s">
        <v>1</v>
      </c>
      <c r="F136" s="262" t="s">
        <v>157</v>
      </c>
      <c r="G136" s="259"/>
      <c r="H136" s="263">
        <v>2090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150</v>
      </c>
      <c r="AU136" s="269" t="s">
        <v>82</v>
      </c>
      <c r="AV136" s="13" t="s">
        <v>82</v>
      </c>
      <c r="AW136" s="13" t="s">
        <v>30</v>
      </c>
      <c r="AX136" s="13" t="s">
        <v>73</v>
      </c>
      <c r="AY136" s="269" t="s">
        <v>141</v>
      </c>
    </row>
    <row r="137" s="13" customFormat="1">
      <c r="A137" s="13"/>
      <c r="B137" s="258"/>
      <c r="C137" s="259"/>
      <c r="D137" s="260" t="s">
        <v>150</v>
      </c>
      <c r="E137" s="261" t="s">
        <v>1</v>
      </c>
      <c r="F137" s="262" t="s">
        <v>166</v>
      </c>
      <c r="G137" s="259"/>
      <c r="H137" s="263">
        <v>1683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150</v>
      </c>
      <c r="AU137" s="269" t="s">
        <v>82</v>
      </c>
      <c r="AV137" s="13" t="s">
        <v>82</v>
      </c>
      <c r="AW137" s="13" t="s">
        <v>30</v>
      </c>
      <c r="AX137" s="13" t="s">
        <v>73</v>
      </c>
      <c r="AY137" s="269" t="s">
        <v>141</v>
      </c>
    </row>
    <row r="138" s="14" customFormat="1">
      <c r="A138" s="14"/>
      <c r="B138" s="270"/>
      <c r="C138" s="271"/>
      <c r="D138" s="260" t="s">
        <v>150</v>
      </c>
      <c r="E138" s="272" t="s">
        <v>1</v>
      </c>
      <c r="F138" s="273" t="s">
        <v>152</v>
      </c>
      <c r="G138" s="271"/>
      <c r="H138" s="274">
        <v>3773</v>
      </c>
      <c r="I138" s="275"/>
      <c r="J138" s="271"/>
      <c r="K138" s="271"/>
      <c r="L138" s="276"/>
      <c r="M138" s="277"/>
      <c r="N138" s="278"/>
      <c r="O138" s="278"/>
      <c r="P138" s="278"/>
      <c r="Q138" s="278"/>
      <c r="R138" s="278"/>
      <c r="S138" s="278"/>
      <c r="T138" s="27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0" t="s">
        <v>150</v>
      </c>
      <c r="AU138" s="280" t="s">
        <v>82</v>
      </c>
      <c r="AV138" s="14" t="s">
        <v>148</v>
      </c>
      <c r="AW138" s="14" t="s">
        <v>30</v>
      </c>
      <c r="AX138" s="14" t="s">
        <v>80</v>
      </c>
      <c r="AY138" s="280" t="s">
        <v>141</v>
      </c>
    </row>
    <row r="139" s="2" customFormat="1" ht="16.5" customHeight="1">
      <c r="A139" s="38"/>
      <c r="B139" s="39"/>
      <c r="C139" s="281" t="s">
        <v>142</v>
      </c>
      <c r="D139" s="281" t="s">
        <v>167</v>
      </c>
      <c r="E139" s="282" t="s">
        <v>168</v>
      </c>
      <c r="F139" s="283" t="s">
        <v>169</v>
      </c>
      <c r="G139" s="284" t="s">
        <v>170</v>
      </c>
      <c r="H139" s="285">
        <v>6791.3999999999996</v>
      </c>
      <c r="I139" s="286"/>
      <c r="J139" s="287">
        <f>ROUND(I139*H139,2)</f>
        <v>0</v>
      </c>
      <c r="K139" s="288"/>
      <c r="L139" s="289"/>
      <c r="M139" s="290" t="s">
        <v>1</v>
      </c>
      <c r="N139" s="291" t="s">
        <v>38</v>
      </c>
      <c r="O139" s="91"/>
      <c r="P139" s="254">
        <f>O139*H139</f>
        <v>0</v>
      </c>
      <c r="Q139" s="254">
        <v>1</v>
      </c>
      <c r="R139" s="254">
        <f>Q139*H139</f>
        <v>6791.3999999999996</v>
      </c>
      <c r="S139" s="254">
        <v>0</v>
      </c>
      <c r="T139" s="25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6" t="s">
        <v>171</v>
      </c>
      <c r="AT139" s="256" t="s">
        <v>167</v>
      </c>
      <c r="AU139" s="256" t="s">
        <v>82</v>
      </c>
      <c r="AY139" s="17" t="s">
        <v>141</v>
      </c>
      <c r="BE139" s="257">
        <f>IF(N139="základní",J139,0)</f>
        <v>0</v>
      </c>
      <c r="BF139" s="257">
        <f>IF(N139="snížená",J139,0)</f>
        <v>0</v>
      </c>
      <c r="BG139" s="257">
        <f>IF(N139="zákl. přenesená",J139,0)</f>
        <v>0</v>
      </c>
      <c r="BH139" s="257">
        <f>IF(N139="sníž. přenesená",J139,0)</f>
        <v>0</v>
      </c>
      <c r="BI139" s="257">
        <f>IF(N139="nulová",J139,0)</f>
        <v>0</v>
      </c>
      <c r="BJ139" s="17" t="s">
        <v>80</v>
      </c>
      <c r="BK139" s="257">
        <f>ROUND(I139*H139,2)</f>
        <v>0</v>
      </c>
      <c r="BL139" s="17" t="s">
        <v>148</v>
      </c>
      <c r="BM139" s="256" t="s">
        <v>172</v>
      </c>
    </row>
    <row r="140" s="13" customFormat="1">
      <c r="A140" s="13"/>
      <c r="B140" s="258"/>
      <c r="C140" s="259"/>
      <c r="D140" s="260" t="s">
        <v>150</v>
      </c>
      <c r="E140" s="261" t="s">
        <v>1</v>
      </c>
      <c r="F140" s="262" t="s">
        <v>173</v>
      </c>
      <c r="G140" s="259"/>
      <c r="H140" s="263">
        <v>6791.3999999999996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150</v>
      </c>
      <c r="AU140" s="269" t="s">
        <v>82</v>
      </c>
      <c r="AV140" s="13" t="s">
        <v>82</v>
      </c>
      <c r="AW140" s="13" t="s">
        <v>30</v>
      </c>
      <c r="AX140" s="13" t="s">
        <v>73</v>
      </c>
      <c r="AY140" s="269" t="s">
        <v>141</v>
      </c>
    </row>
    <row r="141" s="14" customFormat="1">
      <c r="A141" s="14"/>
      <c r="B141" s="270"/>
      <c r="C141" s="271"/>
      <c r="D141" s="260" t="s">
        <v>150</v>
      </c>
      <c r="E141" s="272" t="s">
        <v>1</v>
      </c>
      <c r="F141" s="273" t="s">
        <v>152</v>
      </c>
      <c r="G141" s="271"/>
      <c r="H141" s="274">
        <v>6791.3999999999996</v>
      </c>
      <c r="I141" s="275"/>
      <c r="J141" s="271"/>
      <c r="K141" s="271"/>
      <c r="L141" s="276"/>
      <c r="M141" s="277"/>
      <c r="N141" s="278"/>
      <c r="O141" s="278"/>
      <c r="P141" s="278"/>
      <c r="Q141" s="278"/>
      <c r="R141" s="278"/>
      <c r="S141" s="278"/>
      <c r="T141" s="27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0" t="s">
        <v>150</v>
      </c>
      <c r="AU141" s="280" t="s">
        <v>82</v>
      </c>
      <c r="AV141" s="14" t="s">
        <v>148</v>
      </c>
      <c r="AW141" s="14" t="s">
        <v>30</v>
      </c>
      <c r="AX141" s="14" t="s">
        <v>80</v>
      </c>
      <c r="AY141" s="280" t="s">
        <v>141</v>
      </c>
    </row>
    <row r="142" s="2" customFormat="1" ht="21.75" customHeight="1">
      <c r="A142" s="38"/>
      <c r="B142" s="39"/>
      <c r="C142" s="281" t="s">
        <v>174</v>
      </c>
      <c r="D142" s="281" t="s">
        <v>167</v>
      </c>
      <c r="E142" s="282" t="s">
        <v>175</v>
      </c>
      <c r="F142" s="283" t="s">
        <v>176</v>
      </c>
      <c r="G142" s="284" t="s">
        <v>177</v>
      </c>
      <c r="H142" s="285">
        <v>1805</v>
      </c>
      <c r="I142" s="286"/>
      <c r="J142" s="287">
        <f>ROUND(I142*H142,2)</f>
        <v>0</v>
      </c>
      <c r="K142" s="288"/>
      <c r="L142" s="289"/>
      <c r="M142" s="290" t="s">
        <v>1</v>
      </c>
      <c r="N142" s="291" t="s">
        <v>38</v>
      </c>
      <c r="O142" s="91"/>
      <c r="P142" s="254">
        <f>O142*H142</f>
        <v>0</v>
      </c>
      <c r="Q142" s="254">
        <v>0.32700000000000001</v>
      </c>
      <c r="R142" s="254">
        <f>Q142*H142</f>
        <v>590.23500000000001</v>
      </c>
      <c r="S142" s="254">
        <v>0</v>
      </c>
      <c r="T142" s="25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6" t="s">
        <v>171</v>
      </c>
      <c r="AT142" s="256" t="s">
        <v>167</v>
      </c>
      <c r="AU142" s="256" t="s">
        <v>82</v>
      </c>
      <c r="AY142" s="17" t="s">
        <v>141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7" t="s">
        <v>80</v>
      </c>
      <c r="BK142" s="257">
        <f>ROUND(I142*H142,2)</f>
        <v>0</v>
      </c>
      <c r="BL142" s="17" t="s">
        <v>148</v>
      </c>
      <c r="BM142" s="256" t="s">
        <v>178</v>
      </c>
    </row>
    <row r="143" s="15" customFormat="1">
      <c r="A143" s="15"/>
      <c r="B143" s="292"/>
      <c r="C143" s="293"/>
      <c r="D143" s="260" t="s">
        <v>150</v>
      </c>
      <c r="E143" s="294" t="s">
        <v>1</v>
      </c>
      <c r="F143" s="295" t="s">
        <v>179</v>
      </c>
      <c r="G143" s="293"/>
      <c r="H143" s="294" t="s">
        <v>1</v>
      </c>
      <c r="I143" s="296"/>
      <c r="J143" s="293"/>
      <c r="K143" s="293"/>
      <c r="L143" s="297"/>
      <c r="M143" s="298"/>
      <c r="N143" s="299"/>
      <c r="O143" s="299"/>
      <c r="P143" s="299"/>
      <c r="Q143" s="299"/>
      <c r="R143" s="299"/>
      <c r="S143" s="299"/>
      <c r="T143" s="30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301" t="s">
        <v>150</v>
      </c>
      <c r="AU143" s="301" t="s">
        <v>82</v>
      </c>
      <c r="AV143" s="15" t="s">
        <v>80</v>
      </c>
      <c r="AW143" s="15" t="s">
        <v>30</v>
      </c>
      <c r="AX143" s="15" t="s">
        <v>73</v>
      </c>
      <c r="AY143" s="301" t="s">
        <v>141</v>
      </c>
    </row>
    <row r="144" s="13" customFormat="1">
      <c r="A144" s="13"/>
      <c r="B144" s="258"/>
      <c r="C144" s="259"/>
      <c r="D144" s="260" t="s">
        <v>150</v>
      </c>
      <c r="E144" s="261" t="s">
        <v>1</v>
      </c>
      <c r="F144" s="262" t="s">
        <v>180</v>
      </c>
      <c r="G144" s="259"/>
      <c r="H144" s="263">
        <v>1756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150</v>
      </c>
      <c r="AU144" s="269" t="s">
        <v>82</v>
      </c>
      <c r="AV144" s="13" t="s">
        <v>82</v>
      </c>
      <c r="AW144" s="13" t="s">
        <v>30</v>
      </c>
      <c r="AX144" s="13" t="s">
        <v>73</v>
      </c>
      <c r="AY144" s="269" t="s">
        <v>141</v>
      </c>
    </row>
    <row r="145" s="13" customFormat="1">
      <c r="A145" s="13"/>
      <c r="B145" s="258"/>
      <c r="C145" s="259"/>
      <c r="D145" s="260" t="s">
        <v>150</v>
      </c>
      <c r="E145" s="261" t="s">
        <v>1</v>
      </c>
      <c r="F145" s="262" t="s">
        <v>181</v>
      </c>
      <c r="G145" s="259"/>
      <c r="H145" s="263">
        <v>71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150</v>
      </c>
      <c r="AU145" s="269" t="s">
        <v>82</v>
      </c>
      <c r="AV145" s="13" t="s">
        <v>82</v>
      </c>
      <c r="AW145" s="13" t="s">
        <v>30</v>
      </c>
      <c r="AX145" s="13" t="s">
        <v>73</v>
      </c>
      <c r="AY145" s="269" t="s">
        <v>141</v>
      </c>
    </row>
    <row r="146" s="13" customFormat="1">
      <c r="A146" s="13"/>
      <c r="B146" s="258"/>
      <c r="C146" s="259"/>
      <c r="D146" s="260" t="s">
        <v>150</v>
      </c>
      <c r="E146" s="261" t="s">
        <v>1</v>
      </c>
      <c r="F146" s="262" t="s">
        <v>182</v>
      </c>
      <c r="G146" s="259"/>
      <c r="H146" s="263">
        <v>-22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150</v>
      </c>
      <c r="AU146" s="269" t="s">
        <v>82</v>
      </c>
      <c r="AV146" s="13" t="s">
        <v>82</v>
      </c>
      <c r="AW146" s="13" t="s">
        <v>30</v>
      </c>
      <c r="AX146" s="13" t="s">
        <v>73</v>
      </c>
      <c r="AY146" s="269" t="s">
        <v>141</v>
      </c>
    </row>
    <row r="147" s="14" customFormat="1">
      <c r="A147" s="14"/>
      <c r="B147" s="270"/>
      <c r="C147" s="271"/>
      <c r="D147" s="260" t="s">
        <v>150</v>
      </c>
      <c r="E147" s="272" t="s">
        <v>1</v>
      </c>
      <c r="F147" s="273" t="s">
        <v>152</v>
      </c>
      <c r="G147" s="271"/>
      <c r="H147" s="274">
        <v>1805</v>
      </c>
      <c r="I147" s="275"/>
      <c r="J147" s="271"/>
      <c r="K147" s="271"/>
      <c r="L147" s="276"/>
      <c r="M147" s="277"/>
      <c r="N147" s="278"/>
      <c r="O147" s="278"/>
      <c r="P147" s="278"/>
      <c r="Q147" s="278"/>
      <c r="R147" s="278"/>
      <c r="S147" s="278"/>
      <c r="T147" s="27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80" t="s">
        <v>150</v>
      </c>
      <c r="AU147" s="280" t="s">
        <v>82</v>
      </c>
      <c r="AV147" s="14" t="s">
        <v>148</v>
      </c>
      <c r="AW147" s="14" t="s">
        <v>30</v>
      </c>
      <c r="AX147" s="14" t="s">
        <v>80</v>
      </c>
      <c r="AY147" s="280" t="s">
        <v>141</v>
      </c>
    </row>
    <row r="148" s="2" customFormat="1" ht="16.5" customHeight="1">
      <c r="A148" s="38"/>
      <c r="B148" s="39"/>
      <c r="C148" s="281" t="s">
        <v>183</v>
      </c>
      <c r="D148" s="281" t="s">
        <v>167</v>
      </c>
      <c r="E148" s="282" t="s">
        <v>184</v>
      </c>
      <c r="F148" s="283" t="s">
        <v>185</v>
      </c>
      <c r="G148" s="284" t="s">
        <v>177</v>
      </c>
      <c r="H148" s="285">
        <v>75</v>
      </c>
      <c r="I148" s="286"/>
      <c r="J148" s="287">
        <f>ROUND(I148*H148,2)</f>
        <v>0</v>
      </c>
      <c r="K148" s="288"/>
      <c r="L148" s="289"/>
      <c r="M148" s="290" t="s">
        <v>1</v>
      </c>
      <c r="N148" s="291" t="s">
        <v>38</v>
      </c>
      <c r="O148" s="91"/>
      <c r="P148" s="254">
        <f>O148*H148</f>
        <v>0</v>
      </c>
      <c r="Q148" s="254">
        <v>0</v>
      </c>
      <c r="R148" s="254">
        <f>Q148*H148</f>
        <v>0</v>
      </c>
      <c r="S148" s="254">
        <v>0</v>
      </c>
      <c r="T148" s="25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6" t="s">
        <v>171</v>
      </c>
      <c r="AT148" s="256" t="s">
        <v>167</v>
      </c>
      <c r="AU148" s="256" t="s">
        <v>82</v>
      </c>
      <c r="AY148" s="17" t="s">
        <v>141</v>
      </c>
      <c r="BE148" s="257">
        <f>IF(N148="základní",J148,0)</f>
        <v>0</v>
      </c>
      <c r="BF148" s="257">
        <f>IF(N148="snížená",J148,0)</f>
        <v>0</v>
      </c>
      <c r="BG148" s="257">
        <f>IF(N148="zákl. přenesená",J148,0)</f>
        <v>0</v>
      </c>
      <c r="BH148" s="257">
        <f>IF(N148="sníž. přenesená",J148,0)</f>
        <v>0</v>
      </c>
      <c r="BI148" s="257">
        <f>IF(N148="nulová",J148,0)</f>
        <v>0</v>
      </c>
      <c r="BJ148" s="17" t="s">
        <v>80</v>
      </c>
      <c r="BK148" s="257">
        <f>ROUND(I148*H148,2)</f>
        <v>0</v>
      </c>
      <c r="BL148" s="17" t="s">
        <v>148</v>
      </c>
      <c r="BM148" s="256" t="s">
        <v>186</v>
      </c>
    </row>
    <row r="149" s="15" customFormat="1">
      <c r="A149" s="15"/>
      <c r="B149" s="292"/>
      <c r="C149" s="293"/>
      <c r="D149" s="260" t="s">
        <v>150</v>
      </c>
      <c r="E149" s="294" t="s">
        <v>1</v>
      </c>
      <c r="F149" s="295" t="s">
        <v>179</v>
      </c>
      <c r="G149" s="293"/>
      <c r="H149" s="294" t="s">
        <v>1</v>
      </c>
      <c r="I149" s="296"/>
      <c r="J149" s="293"/>
      <c r="K149" s="293"/>
      <c r="L149" s="297"/>
      <c r="M149" s="298"/>
      <c r="N149" s="299"/>
      <c r="O149" s="299"/>
      <c r="P149" s="299"/>
      <c r="Q149" s="299"/>
      <c r="R149" s="299"/>
      <c r="S149" s="299"/>
      <c r="T149" s="30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301" t="s">
        <v>150</v>
      </c>
      <c r="AU149" s="301" t="s">
        <v>82</v>
      </c>
      <c r="AV149" s="15" t="s">
        <v>80</v>
      </c>
      <c r="AW149" s="15" t="s">
        <v>30</v>
      </c>
      <c r="AX149" s="15" t="s">
        <v>73</v>
      </c>
      <c r="AY149" s="301" t="s">
        <v>141</v>
      </c>
    </row>
    <row r="150" s="13" customFormat="1">
      <c r="A150" s="13"/>
      <c r="B150" s="258"/>
      <c r="C150" s="259"/>
      <c r="D150" s="260" t="s">
        <v>150</v>
      </c>
      <c r="E150" s="261" t="s">
        <v>1</v>
      </c>
      <c r="F150" s="262" t="s">
        <v>187</v>
      </c>
      <c r="G150" s="259"/>
      <c r="H150" s="263">
        <v>75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150</v>
      </c>
      <c r="AU150" s="269" t="s">
        <v>82</v>
      </c>
      <c r="AV150" s="13" t="s">
        <v>82</v>
      </c>
      <c r="AW150" s="13" t="s">
        <v>30</v>
      </c>
      <c r="AX150" s="13" t="s">
        <v>73</v>
      </c>
      <c r="AY150" s="269" t="s">
        <v>141</v>
      </c>
    </row>
    <row r="151" s="14" customFormat="1">
      <c r="A151" s="14"/>
      <c r="B151" s="270"/>
      <c r="C151" s="271"/>
      <c r="D151" s="260" t="s">
        <v>150</v>
      </c>
      <c r="E151" s="272" t="s">
        <v>1</v>
      </c>
      <c r="F151" s="273" t="s">
        <v>152</v>
      </c>
      <c r="G151" s="271"/>
      <c r="H151" s="274">
        <v>75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0" t="s">
        <v>150</v>
      </c>
      <c r="AU151" s="280" t="s">
        <v>82</v>
      </c>
      <c r="AV151" s="14" t="s">
        <v>148</v>
      </c>
      <c r="AW151" s="14" t="s">
        <v>30</v>
      </c>
      <c r="AX151" s="14" t="s">
        <v>80</v>
      </c>
      <c r="AY151" s="280" t="s">
        <v>141</v>
      </c>
    </row>
    <row r="152" s="2" customFormat="1" ht="16.5" customHeight="1">
      <c r="A152" s="38"/>
      <c r="B152" s="39"/>
      <c r="C152" s="281" t="s">
        <v>171</v>
      </c>
      <c r="D152" s="281" t="s">
        <v>167</v>
      </c>
      <c r="E152" s="282" t="s">
        <v>188</v>
      </c>
      <c r="F152" s="283" t="s">
        <v>189</v>
      </c>
      <c r="G152" s="284" t="s">
        <v>177</v>
      </c>
      <c r="H152" s="285">
        <v>28</v>
      </c>
      <c r="I152" s="286"/>
      <c r="J152" s="287">
        <f>ROUND(I152*H152,2)</f>
        <v>0</v>
      </c>
      <c r="K152" s="288"/>
      <c r="L152" s="289"/>
      <c r="M152" s="290" t="s">
        <v>1</v>
      </c>
      <c r="N152" s="291" t="s">
        <v>38</v>
      </c>
      <c r="O152" s="91"/>
      <c r="P152" s="254">
        <f>O152*H152</f>
        <v>0</v>
      </c>
      <c r="Q152" s="254">
        <v>3.70425</v>
      </c>
      <c r="R152" s="254">
        <f>Q152*H152</f>
        <v>103.71899999999999</v>
      </c>
      <c r="S152" s="254">
        <v>0</v>
      </c>
      <c r="T152" s="25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6" t="s">
        <v>171</v>
      </c>
      <c r="AT152" s="256" t="s">
        <v>167</v>
      </c>
      <c r="AU152" s="256" t="s">
        <v>82</v>
      </c>
      <c r="AY152" s="17" t="s">
        <v>141</v>
      </c>
      <c r="BE152" s="257">
        <f>IF(N152="základní",J152,0)</f>
        <v>0</v>
      </c>
      <c r="BF152" s="257">
        <f>IF(N152="snížená",J152,0)</f>
        <v>0</v>
      </c>
      <c r="BG152" s="257">
        <f>IF(N152="zákl. přenesená",J152,0)</f>
        <v>0</v>
      </c>
      <c r="BH152" s="257">
        <f>IF(N152="sníž. přenesená",J152,0)</f>
        <v>0</v>
      </c>
      <c r="BI152" s="257">
        <f>IF(N152="nulová",J152,0)</f>
        <v>0</v>
      </c>
      <c r="BJ152" s="17" t="s">
        <v>80</v>
      </c>
      <c r="BK152" s="257">
        <f>ROUND(I152*H152,2)</f>
        <v>0</v>
      </c>
      <c r="BL152" s="17" t="s">
        <v>148</v>
      </c>
      <c r="BM152" s="256" t="s">
        <v>190</v>
      </c>
    </row>
    <row r="153" s="15" customFormat="1">
      <c r="A153" s="15"/>
      <c r="B153" s="292"/>
      <c r="C153" s="293"/>
      <c r="D153" s="260" t="s">
        <v>150</v>
      </c>
      <c r="E153" s="294" t="s">
        <v>1</v>
      </c>
      <c r="F153" s="295" t="s">
        <v>179</v>
      </c>
      <c r="G153" s="293"/>
      <c r="H153" s="294" t="s">
        <v>1</v>
      </c>
      <c r="I153" s="296"/>
      <c r="J153" s="293"/>
      <c r="K153" s="293"/>
      <c r="L153" s="297"/>
      <c r="M153" s="298"/>
      <c r="N153" s="299"/>
      <c r="O153" s="299"/>
      <c r="P153" s="299"/>
      <c r="Q153" s="299"/>
      <c r="R153" s="299"/>
      <c r="S153" s="299"/>
      <c r="T153" s="30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301" t="s">
        <v>150</v>
      </c>
      <c r="AU153" s="301" t="s">
        <v>82</v>
      </c>
      <c r="AV153" s="15" t="s">
        <v>80</v>
      </c>
      <c r="AW153" s="15" t="s">
        <v>30</v>
      </c>
      <c r="AX153" s="15" t="s">
        <v>73</v>
      </c>
      <c r="AY153" s="301" t="s">
        <v>141</v>
      </c>
    </row>
    <row r="154" s="13" customFormat="1">
      <c r="A154" s="13"/>
      <c r="B154" s="258"/>
      <c r="C154" s="259"/>
      <c r="D154" s="260" t="s">
        <v>150</v>
      </c>
      <c r="E154" s="261" t="s">
        <v>1</v>
      </c>
      <c r="F154" s="262" t="s">
        <v>191</v>
      </c>
      <c r="G154" s="259"/>
      <c r="H154" s="263">
        <v>28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150</v>
      </c>
      <c r="AU154" s="269" t="s">
        <v>82</v>
      </c>
      <c r="AV154" s="13" t="s">
        <v>82</v>
      </c>
      <c r="AW154" s="13" t="s">
        <v>30</v>
      </c>
      <c r="AX154" s="13" t="s">
        <v>73</v>
      </c>
      <c r="AY154" s="269" t="s">
        <v>141</v>
      </c>
    </row>
    <row r="155" s="14" customFormat="1">
      <c r="A155" s="14"/>
      <c r="B155" s="270"/>
      <c r="C155" s="271"/>
      <c r="D155" s="260" t="s">
        <v>150</v>
      </c>
      <c r="E155" s="272" t="s">
        <v>1</v>
      </c>
      <c r="F155" s="273" t="s">
        <v>152</v>
      </c>
      <c r="G155" s="271"/>
      <c r="H155" s="274">
        <v>28</v>
      </c>
      <c r="I155" s="275"/>
      <c r="J155" s="271"/>
      <c r="K155" s="271"/>
      <c r="L155" s="276"/>
      <c r="M155" s="277"/>
      <c r="N155" s="278"/>
      <c r="O155" s="278"/>
      <c r="P155" s="278"/>
      <c r="Q155" s="278"/>
      <c r="R155" s="278"/>
      <c r="S155" s="278"/>
      <c r="T155" s="27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0" t="s">
        <v>150</v>
      </c>
      <c r="AU155" s="280" t="s">
        <v>82</v>
      </c>
      <c r="AV155" s="14" t="s">
        <v>148</v>
      </c>
      <c r="AW155" s="14" t="s">
        <v>30</v>
      </c>
      <c r="AX155" s="14" t="s">
        <v>80</v>
      </c>
      <c r="AY155" s="280" t="s">
        <v>141</v>
      </c>
    </row>
    <row r="156" s="2" customFormat="1" ht="16.5" customHeight="1">
      <c r="A156" s="38"/>
      <c r="B156" s="39"/>
      <c r="C156" s="281" t="s">
        <v>192</v>
      </c>
      <c r="D156" s="281" t="s">
        <v>167</v>
      </c>
      <c r="E156" s="282" t="s">
        <v>193</v>
      </c>
      <c r="F156" s="283" t="s">
        <v>194</v>
      </c>
      <c r="G156" s="284" t="s">
        <v>195</v>
      </c>
      <c r="H156" s="285">
        <v>200</v>
      </c>
      <c r="I156" s="286"/>
      <c r="J156" s="287">
        <f>ROUND(I156*H156,2)</f>
        <v>0</v>
      </c>
      <c r="K156" s="288"/>
      <c r="L156" s="289"/>
      <c r="M156" s="290" t="s">
        <v>1</v>
      </c>
      <c r="N156" s="291" t="s">
        <v>38</v>
      </c>
      <c r="O156" s="91"/>
      <c r="P156" s="254">
        <f>O156*H156</f>
        <v>0</v>
      </c>
      <c r="Q156" s="254">
        <v>0</v>
      </c>
      <c r="R156" s="254">
        <f>Q156*H156</f>
        <v>0</v>
      </c>
      <c r="S156" s="254">
        <v>0</v>
      </c>
      <c r="T156" s="25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6" t="s">
        <v>171</v>
      </c>
      <c r="AT156" s="256" t="s">
        <v>167</v>
      </c>
      <c r="AU156" s="256" t="s">
        <v>82</v>
      </c>
      <c r="AY156" s="17" t="s">
        <v>141</v>
      </c>
      <c r="BE156" s="257">
        <f>IF(N156="základní",J156,0)</f>
        <v>0</v>
      </c>
      <c r="BF156" s="257">
        <f>IF(N156="snížená",J156,0)</f>
        <v>0</v>
      </c>
      <c r="BG156" s="257">
        <f>IF(N156="zákl. přenesená",J156,0)</f>
        <v>0</v>
      </c>
      <c r="BH156" s="257">
        <f>IF(N156="sníž. přenesená",J156,0)</f>
        <v>0</v>
      </c>
      <c r="BI156" s="257">
        <f>IF(N156="nulová",J156,0)</f>
        <v>0</v>
      </c>
      <c r="BJ156" s="17" t="s">
        <v>80</v>
      </c>
      <c r="BK156" s="257">
        <f>ROUND(I156*H156,2)</f>
        <v>0</v>
      </c>
      <c r="BL156" s="17" t="s">
        <v>148</v>
      </c>
      <c r="BM156" s="256" t="s">
        <v>196</v>
      </c>
    </row>
    <row r="157" s="15" customFormat="1">
      <c r="A157" s="15"/>
      <c r="B157" s="292"/>
      <c r="C157" s="293"/>
      <c r="D157" s="260" t="s">
        <v>150</v>
      </c>
      <c r="E157" s="294" t="s">
        <v>1</v>
      </c>
      <c r="F157" s="295" t="s">
        <v>179</v>
      </c>
      <c r="G157" s="293"/>
      <c r="H157" s="294" t="s">
        <v>1</v>
      </c>
      <c r="I157" s="296"/>
      <c r="J157" s="293"/>
      <c r="K157" s="293"/>
      <c r="L157" s="297"/>
      <c r="M157" s="298"/>
      <c r="N157" s="299"/>
      <c r="O157" s="299"/>
      <c r="P157" s="299"/>
      <c r="Q157" s="299"/>
      <c r="R157" s="299"/>
      <c r="S157" s="299"/>
      <c r="T157" s="30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301" t="s">
        <v>150</v>
      </c>
      <c r="AU157" s="301" t="s">
        <v>82</v>
      </c>
      <c r="AV157" s="15" t="s">
        <v>80</v>
      </c>
      <c r="AW157" s="15" t="s">
        <v>30</v>
      </c>
      <c r="AX157" s="15" t="s">
        <v>73</v>
      </c>
      <c r="AY157" s="301" t="s">
        <v>141</v>
      </c>
    </row>
    <row r="158" s="13" customFormat="1">
      <c r="A158" s="13"/>
      <c r="B158" s="258"/>
      <c r="C158" s="259"/>
      <c r="D158" s="260" t="s">
        <v>150</v>
      </c>
      <c r="E158" s="261" t="s">
        <v>1</v>
      </c>
      <c r="F158" s="262" t="s">
        <v>197</v>
      </c>
      <c r="G158" s="259"/>
      <c r="H158" s="263">
        <v>200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150</v>
      </c>
      <c r="AU158" s="269" t="s">
        <v>82</v>
      </c>
      <c r="AV158" s="13" t="s">
        <v>82</v>
      </c>
      <c r="AW158" s="13" t="s">
        <v>30</v>
      </c>
      <c r="AX158" s="13" t="s">
        <v>73</v>
      </c>
      <c r="AY158" s="269" t="s">
        <v>141</v>
      </c>
    </row>
    <row r="159" s="14" customFormat="1">
      <c r="A159" s="14"/>
      <c r="B159" s="270"/>
      <c r="C159" s="271"/>
      <c r="D159" s="260" t="s">
        <v>150</v>
      </c>
      <c r="E159" s="272" t="s">
        <v>1</v>
      </c>
      <c r="F159" s="273" t="s">
        <v>152</v>
      </c>
      <c r="G159" s="271"/>
      <c r="H159" s="274">
        <v>200</v>
      </c>
      <c r="I159" s="275"/>
      <c r="J159" s="271"/>
      <c r="K159" s="271"/>
      <c r="L159" s="276"/>
      <c r="M159" s="277"/>
      <c r="N159" s="278"/>
      <c r="O159" s="278"/>
      <c r="P159" s="278"/>
      <c r="Q159" s="278"/>
      <c r="R159" s="278"/>
      <c r="S159" s="278"/>
      <c r="T159" s="27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0" t="s">
        <v>150</v>
      </c>
      <c r="AU159" s="280" t="s">
        <v>82</v>
      </c>
      <c r="AV159" s="14" t="s">
        <v>148</v>
      </c>
      <c r="AW159" s="14" t="s">
        <v>30</v>
      </c>
      <c r="AX159" s="14" t="s">
        <v>80</v>
      </c>
      <c r="AY159" s="280" t="s">
        <v>141</v>
      </c>
    </row>
    <row r="160" s="2" customFormat="1" ht="145.5" customHeight="1">
      <c r="A160" s="38"/>
      <c r="B160" s="39"/>
      <c r="C160" s="244" t="s">
        <v>198</v>
      </c>
      <c r="D160" s="244" t="s">
        <v>144</v>
      </c>
      <c r="E160" s="245" t="s">
        <v>199</v>
      </c>
      <c r="F160" s="246" t="s">
        <v>200</v>
      </c>
      <c r="G160" s="247" t="s">
        <v>177</v>
      </c>
      <c r="H160" s="248">
        <v>75</v>
      </c>
      <c r="I160" s="249"/>
      <c r="J160" s="250">
        <f>ROUND(I160*H160,2)</f>
        <v>0</v>
      </c>
      <c r="K160" s="251"/>
      <c r="L160" s="44"/>
      <c r="M160" s="252" t="s">
        <v>1</v>
      </c>
      <c r="N160" s="253" t="s">
        <v>38</v>
      </c>
      <c r="O160" s="91"/>
      <c r="P160" s="254">
        <f>O160*H160</f>
        <v>0</v>
      </c>
      <c r="Q160" s="254">
        <v>0</v>
      </c>
      <c r="R160" s="254">
        <f>Q160*H160</f>
        <v>0</v>
      </c>
      <c r="S160" s="254">
        <v>0</v>
      </c>
      <c r="T160" s="25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6" t="s">
        <v>148</v>
      </c>
      <c r="AT160" s="256" t="s">
        <v>144</v>
      </c>
      <c r="AU160" s="256" t="s">
        <v>82</v>
      </c>
      <c r="AY160" s="17" t="s">
        <v>141</v>
      </c>
      <c r="BE160" s="257">
        <f>IF(N160="základní",J160,0)</f>
        <v>0</v>
      </c>
      <c r="BF160" s="257">
        <f>IF(N160="snížená",J160,0)</f>
        <v>0</v>
      </c>
      <c r="BG160" s="257">
        <f>IF(N160="zákl. přenesená",J160,0)</f>
        <v>0</v>
      </c>
      <c r="BH160" s="257">
        <f>IF(N160="sníž. přenesená",J160,0)</f>
        <v>0</v>
      </c>
      <c r="BI160" s="257">
        <f>IF(N160="nulová",J160,0)</f>
        <v>0</v>
      </c>
      <c r="BJ160" s="17" t="s">
        <v>80</v>
      </c>
      <c r="BK160" s="257">
        <f>ROUND(I160*H160,2)</f>
        <v>0</v>
      </c>
      <c r="BL160" s="17" t="s">
        <v>148</v>
      </c>
      <c r="BM160" s="256" t="s">
        <v>201</v>
      </c>
    </row>
    <row r="161" s="13" customFormat="1">
      <c r="A161" s="13"/>
      <c r="B161" s="258"/>
      <c r="C161" s="259"/>
      <c r="D161" s="260" t="s">
        <v>150</v>
      </c>
      <c r="E161" s="261" t="s">
        <v>1</v>
      </c>
      <c r="F161" s="262" t="s">
        <v>202</v>
      </c>
      <c r="G161" s="259"/>
      <c r="H161" s="263">
        <v>75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150</v>
      </c>
      <c r="AU161" s="269" t="s">
        <v>82</v>
      </c>
      <c r="AV161" s="13" t="s">
        <v>82</v>
      </c>
      <c r="AW161" s="13" t="s">
        <v>30</v>
      </c>
      <c r="AX161" s="13" t="s">
        <v>73</v>
      </c>
      <c r="AY161" s="269" t="s">
        <v>141</v>
      </c>
    </row>
    <row r="162" s="14" customFormat="1">
      <c r="A162" s="14"/>
      <c r="B162" s="270"/>
      <c r="C162" s="271"/>
      <c r="D162" s="260" t="s">
        <v>150</v>
      </c>
      <c r="E162" s="272" t="s">
        <v>1</v>
      </c>
      <c r="F162" s="273" t="s">
        <v>152</v>
      </c>
      <c r="G162" s="271"/>
      <c r="H162" s="274">
        <v>75</v>
      </c>
      <c r="I162" s="275"/>
      <c r="J162" s="271"/>
      <c r="K162" s="271"/>
      <c r="L162" s="276"/>
      <c r="M162" s="277"/>
      <c r="N162" s="278"/>
      <c r="O162" s="278"/>
      <c r="P162" s="278"/>
      <c r="Q162" s="278"/>
      <c r="R162" s="278"/>
      <c r="S162" s="278"/>
      <c r="T162" s="27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0" t="s">
        <v>150</v>
      </c>
      <c r="AU162" s="280" t="s">
        <v>82</v>
      </c>
      <c r="AV162" s="14" t="s">
        <v>148</v>
      </c>
      <c r="AW162" s="14" t="s">
        <v>30</v>
      </c>
      <c r="AX162" s="14" t="s">
        <v>80</v>
      </c>
      <c r="AY162" s="280" t="s">
        <v>141</v>
      </c>
    </row>
    <row r="163" s="2" customFormat="1" ht="134.25" customHeight="1">
      <c r="A163" s="38"/>
      <c r="B163" s="39"/>
      <c r="C163" s="244" t="s">
        <v>203</v>
      </c>
      <c r="D163" s="244" t="s">
        <v>144</v>
      </c>
      <c r="E163" s="245" t="s">
        <v>204</v>
      </c>
      <c r="F163" s="246" t="s">
        <v>205</v>
      </c>
      <c r="G163" s="247" t="s">
        <v>177</v>
      </c>
      <c r="H163" s="248">
        <v>71</v>
      </c>
      <c r="I163" s="249"/>
      <c r="J163" s="250">
        <f>ROUND(I163*H163,2)</f>
        <v>0</v>
      </c>
      <c r="K163" s="251"/>
      <c r="L163" s="44"/>
      <c r="M163" s="252" t="s">
        <v>1</v>
      </c>
      <c r="N163" s="253" t="s">
        <v>38</v>
      </c>
      <c r="O163" s="91"/>
      <c r="P163" s="254">
        <f>O163*H163</f>
        <v>0</v>
      </c>
      <c r="Q163" s="254">
        <v>0</v>
      </c>
      <c r="R163" s="254">
        <f>Q163*H163</f>
        <v>0</v>
      </c>
      <c r="S163" s="254">
        <v>0</v>
      </c>
      <c r="T163" s="25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6" t="s">
        <v>148</v>
      </c>
      <c r="AT163" s="256" t="s">
        <v>144</v>
      </c>
      <c r="AU163" s="256" t="s">
        <v>82</v>
      </c>
      <c r="AY163" s="17" t="s">
        <v>141</v>
      </c>
      <c r="BE163" s="257">
        <f>IF(N163="základní",J163,0)</f>
        <v>0</v>
      </c>
      <c r="BF163" s="257">
        <f>IF(N163="snížená",J163,0)</f>
        <v>0</v>
      </c>
      <c r="BG163" s="257">
        <f>IF(N163="zákl. přenesená",J163,0)</f>
        <v>0</v>
      </c>
      <c r="BH163" s="257">
        <f>IF(N163="sníž. přenesená",J163,0)</f>
        <v>0</v>
      </c>
      <c r="BI163" s="257">
        <f>IF(N163="nulová",J163,0)</f>
        <v>0</v>
      </c>
      <c r="BJ163" s="17" t="s">
        <v>80</v>
      </c>
      <c r="BK163" s="257">
        <f>ROUND(I163*H163,2)</f>
        <v>0</v>
      </c>
      <c r="BL163" s="17" t="s">
        <v>148</v>
      </c>
      <c r="BM163" s="256" t="s">
        <v>206</v>
      </c>
    </row>
    <row r="164" s="13" customFormat="1">
      <c r="A164" s="13"/>
      <c r="B164" s="258"/>
      <c r="C164" s="259"/>
      <c r="D164" s="260" t="s">
        <v>150</v>
      </c>
      <c r="E164" s="261" t="s">
        <v>1</v>
      </c>
      <c r="F164" s="262" t="s">
        <v>207</v>
      </c>
      <c r="G164" s="259"/>
      <c r="H164" s="263">
        <v>71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150</v>
      </c>
      <c r="AU164" s="269" t="s">
        <v>82</v>
      </c>
      <c r="AV164" s="13" t="s">
        <v>82</v>
      </c>
      <c r="AW164" s="13" t="s">
        <v>30</v>
      </c>
      <c r="AX164" s="13" t="s">
        <v>73</v>
      </c>
      <c r="AY164" s="269" t="s">
        <v>141</v>
      </c>
    </row>
    <row r="165" s="14" customFormat="1">
      <c r="A165" s="14"/>
      <c r="B165" s="270"/>
      <c r="C165" s="271"/>
      <c r="D165" s="260" t="s">
        <v>150</v>
      </c>
      <c r="E165" s="272" t="s">
        <v>1</v>
      </c>
      <c r="F165" s="273" t="s">
        <v>152</v>
      </c>
      <c r="G165" s="271"/>
      <c r="H165" s="274">
        <v>71</v>
      </c>
      <c r="I165" s="275"/>
      <c r="J165" s="271"/>
      <c r="K165" s="271"/>
      <c r="L165" s="276"/>
      <c r="M165" s="277"/>
      <c r="N165" s="278"/>
      <c r="O165" s="278"/>
      <c r="P165" s="278"/>
      <c r="Q165" s="278"/>
      <c r="R165" s="278"/>
      <c r="S165" s="278"/>
      <c r="T165" s="27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0" t="s">
        <v>150</v>
      </c>
      <c r="AU165" s="280" t="s">
        <v>82</v>
      </c>
      <c r="AV165" s="14" t="s">
        <v>148</v>
      </c>
      <c r="AW165" s="14" t="s">
        <v>30</v>
      </c>
      <c r="AX165" s="14" t="s">
        <v>80</v>
      </c>
      <c r="AY165" s="280" t="s">
        <v>141</v>
      </c>
    </row>
    <row r="166" s="2" customFormat="1" ht="78" customHeight="1">
      <c r="A166" s="38"/>
      <c r="B166" s="39"/>
      <c r="C166" s="244" t="s">
        <v>208</v>
      </c>
      <c r="D166" s="244" t="s">
        <v>144</v>
      </c>
      <c r="E166" s="245" t="s">
        <v>209</v>
      </c>
      <c r="F166" s="246" t="s">
        <v>210</v>
      </c>
      <c r="G166" s="247" t="s">
        <v>177</v>
      </c>
      <c r="H166" s="248">
        <v>150</v>
      </c>
      <c r="I166" s="249"/>
      <c r="J166" s="250">
        <f>ROUND(I166*H166,2)</f>
        <v>0</v>
      </c>
      <c r="K166" s="251"/>
      <c r="L166" s="44"/>
      <c r="M166" s="252" t="s">
        <v>1</v>
      </c>
      <c r="N166" s="253" t="s">
        <v>38</v>
      </c>
      <c r="O166" s="91"/>
      <c r="P166" s="254">
        <f>O166*H166</f>
        <v>0</v>
      </c>
      <c r="Q166" s="254">
        <v>0</v>
      </c>
      <c r="R166" s="254">
        <f>Q166*H166</f>
        <v>0</v>
      </c>
      <c r="S166" s="254">
        <v>0</v>
      </c>
      <c r="T166" s="25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6" t="s">
        <v>148</v>
      </c>
      <c r="AT166" s="256" t="s">
        <v>144</v>
      </c>
      <c r="AU166" s="256" t="s">
        <v>82</v>
      </c>
      <c r="AY166" s="17" t="s">
        <v>141</v>
      </c>
      <c r="BE166" s="257">
        <f>IF(N166="základní",J166,0)</f>
        <v>0</v>
      </c>
      <c r="BF166" s="257">
        <f>IF(N166="snížená",J166,0)</f>
        <v>0</v>
      </c>
      <c r="BG166" s="257">
        <f>IF(N166="zákl. přenesená",J166,0)</f>
        <v>0</v>
      </c>
      <c r="BH166" s="257">
        <f>IF(N166="sníž. přenesená",J166,0)</f>
        <v>0</v>
      </c>
      <c r="BI166" s="257">
        <f>IF(N166="nulová",J166,0)</f>
        <v>0</v>
      </c>
      <c r="BJ166" s="17" t="s">
        <v>80</v>
      </c>
      <c r="BK166" s="257">
        <f>ROUND(I166*H166,2)</f>
        <v>0</v>
      </c>
      <c r="BL166" s="17" t="s">
        <v>148</v>
      </c>
      <c r="BM166" s="256" t="s">
        <v>211</v>
      </c>
    </row>
    <row r="167" s="13" customFormat="1">
      <c r="A167" s="13"/>
      <c r="B167" s="258"/>
      <c r="C167" s="259"/>
      <c r="D167" s="260" t="s">
        <v>150</v>
      </c>
      <c r="E167" s="261" t="s">
        <v>1</v>
      </c>
      <c r="F167" s="262" t="s">
        <v>212</v>
      </c>
      <c r="G167" s="259"/>
      <c r="H167" s="263">
        <v>150</v>
      </c>
      <c r="I167" s="264"/>
      <c r="J167" s="259"/>
      <c r="K167" s="259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150</v>
      </c>
      <c r="AU167" s="269" t="s">
        <v>82</v>
      </c>
      <c r="AV167" s="13" t="s">
        <v>82</v>
      </c>
      <c r="AW167" s="13" t="s">
        <v>30</v>
      </c>
      <c r="AX167" s="13" t="s">
        <v>73</v>
      </c>
      <c r="AY167" s="269" t="s">
        <v>141</v>
      </c>
    </row>
    <row r="168" s="14" customFormat="1">
      <c r="A168" s="14"/>
      <c r="B168" s="270"/>
      <c r="C168" s="271"/>
      <c r="D168" s="260" t="s">
        <v>150</v>
      </c>
      <c r="E168" s="272" t="s">
        <v>1</v>
      </c>
      <c r="F168" s="273" t="s">
        <v>152</v>
      </c>
      <c r="G168" s="271"/>
      <c r="H168" s="274">
        <v>150</v>
      </c>
      <c r="I168" s="275"/>
      <c r="J168" s="271"/>
      <c r="K168" s="271"/>
      <c r="L168" s="276"/>
      <c r="M168" s="277"/>
      <c r="N168" s="278"/>
      <c r="O168" s="278"/>
      <c r="P168" s="278"/>
      <c r="Q168" s="278"/>
      <c r="R168" s="278"/>
      <c r="S168" s="278"/>
      <c r="T168" s="27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0" t="s">
        <v>150</v>
      </c>
      <c r="AU168" s="280" t="s">
        <v>82</v>
      </c>
      <c r="AV168" s="14" t="s">
        <v>148</v>
      </c>
      <c r="AW168" s="14" t="s">
        <v>30</v>
      </c>
      <c r="AX168" s="14" t="s">
        <v>80</v>
      </c>
      <c r="AY168" s="280" t="s">
        <v>141</v>
      </c>
    </row>
    <row r="169" s="2" customFormat="1" ht="66.75" customHeight="1">
      <c r="A169" s="38"/>
      <c r="B169" s="39"/>
      <c r="C169" s="244" t="s">
        <v>213</v>
      </c>
      <c r="D169" s="244" t="s">
        <v>144</v>
      </c>
      <c r="E169" s="245" t="s">
        <v>214</v>
      </c>
      <c r="F169" s="246" t="s">
        <v>215</v>
      </c>
      <c r="G169" s="247" t="s">
        <v>216</v>
      </c>
      <c r="H169" s="248">
        <v>1.0449999999999999</v>
      </c>
      <c r="I169" s="249"/>
      <c r="J169" s="250">
        <f>ROUND(I169*H169,2)</f>
        <v>0</v>
      </c>
      <c r="K169" s="251"/>
      <c r="L169" s="44"/>
      <c r="M169" s="252" t="s">
        <v>1</v>
      </c>
      <c r="N169" s="253" t="s">
        <v>38</v>
      </c>
      <c r="O169" s="91"/>
      <c r="P169" s="254">
        <f>O169*H169</f>
        <v>0</v>
      </c>
      <c r="Q169" s="254">
        <v>0</v>
      </c>
      <c r="R169" s="254">
        <f>Q169*H169</f>
        <v>0</v>
      </c>
      <c r="S169" s="254">
        <v>0</v>
      </c>
      <c r="T169" s="25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6" t="s">
        <v>148</v>
      </c>
      <c r="AT169" s="256" t="s">
        <v>144</v>
      </c>
      <c r="AU169" s="256" t="s">
        <v>82</v>
      </c>
      <c r="AY169" s="17" t="s">
        <v>141</v>
      </c>
      <c r="BE169" s="257">
        <f>IF(N169="základní",J169,0)</f>
        <v>0</v>
      </c>
      <c r="BF169" s="257">
        <f>IF(N169="snížená",J169,0)</f>
        <v>0</v>
      </c>
      <c r="BG169" s="257">
        <f>IF(N169="zákl. přenesená",J169,0)</f>
        <v>0</v>
      </c>
      <c r="BH169" s="257">
        <f>IF(N169="sníž. přenesená",J169,0)</f>
        <v>0</v>
      </c>
      <c r="BI169" s="257">
        <f>IF(N169="nulová",J169,0)</f>
        <v>0</v>
      </c>
      <c r="BJ169" s="17" t="s">
        <v>80</v>
      </c>
      <c r="BK169" s="257">
        <f>ROUND(I169*H169,2)</f>
        <v>0</v>
      </c>
      <c r="BL169" s="17" t="s">
        <v>148</v>
      </c>
      <c r="BM169" s="256" t="s">
        <v>217</v>
      </c>
    </row>
    <row r="170" s="13" customFormat="1">
      <c r="A170" s="13"/>
      <c r="B170" s="258"/>
      <c r="C170" s="259"/>
      <c r="D170" s="260" t="s">
        <v>150</v>
      </c>
      <c r="E170" s="261" t="s">
        <v>1</v>
      </c>
      <c r="F170" s="262" t="s">
        <v>218</v>
      </c>
      <c r="G170" s="259"/>
      <c r="H170" s="263">
        <v>1.0449999999999999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150</v>
      </c>
      <c r="AU170" s="269" t="s">
        <v>82</v>
      </c>
      <c r="AV170" s="13" t="s">
        <v>82</v>
      </c>
      <c r="AW170" s="13" t="s">
        <v>30</v>
      </c>
      <c r="AX170" s="13" t="s">
        <v>73</v>
      </c>
      <c r="AY170" s="269" t="s">
        <v>141</v>
      </c>
    </row>
    <row r="171" s="14" customFormat="1">
      <c r="A171" s="14"/>
      <c r="B171" s="270"/>
      <c r="C171" s="271"/>
      <c r="D171" s="260" t="s">
        <v>150</v>
      </c>
      <c r="E171" s="272" t="s">
        <v>1</v>
      </c>
      <c r="F171" s="273" t="s">
        <v>152</v>
      </c>
      <c r="G171" s="271"/>
      <c r="H171" s="274">
        <v>1.0449999999999999</v>
      </c>
      <c r="I171" s="275"/>
      <c r="J171" s="271"/>
      <c r="K171" s="271"/>
      <c r="L171" s="276"/>
      <c r="M171" s="277"/>
      <c r="N171" s="278"/>
      <c r="O171" s="278"/>
      <c r="P171" s="278"/>
      <c r="Q171" s="278"/>
      <c r="R171" s="278"/>
      <c r="S171" s="278"/>
      <c r="T171" s="27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0" t="s">
        <v>150</v>
      </c>
      <c r="AU171" s="280" t="s">
        <v>82</v>
      </c>
      <c r="AV171" s="14" t="s">
        <v>148</v>
      </c>
      <c r="AW171" s="14" t="s">
        <v>30</v>
      </c>
      <c r="AX171" s="14" t="s">
        <v>80</v>
      </c>
      <c r="AY171" s="280" t="s">
        <v>141</v>
      </c>
    </row>
    <row r="172" s="2" customFormat="1" ht="78" customHeight="1">
      <c r="A172" s="38"/>
      <c r="B172" s="39"/>
      <c r="C172" s="244" t="s">
        <v>219</v>
      </c>
      <c r="D172" s="244" t="s">
        <v>144</v>
      </c>
      <c r="E172" s="245" t="s">
        <v>220</v>
      </c>
      <c r="F172" s="246" t="s">
        <v>221</v>
      </c>
      <c r="G172" s="247" t="s">
        <v>216</v>
      </c>
      <c r="H172" s="248">
        <v>1.0449999999999999</v>
      </c>
      <c r="I172" s="249"/>
      <c r="J172" s="250">
        <f>ROUND(I172*H172,2)</f>
        <v>0</v>
      </c>
      <c r="K172" s="251"/>
      <c r="L172" s="44"/>
      <c r="M172" s="252" t="s">
        <v>1</v>
      </c>
      <c r="N172" s="253" t="s">
        <v>38</v>
      </c>
      <c r="O172" s="91"/>
      <c r="P172" s="254">
        <f>O172*H172</f>
        <v>0</v>
      </c>
      <c r="Q172" s="254">
        <v>0</v>
      </c>
      <c r="R172" s="254">
        <f>Q172*H172</f>
        <v>0</v>
      </c>
      <c r="S172" s="254">
        <v>0</v>
      </c>
      <c r="T172" s="25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6" t="s">
        <v>148</v>
      </c>
      <c r="AT172" s="256" t="s">
        <v>144</v>
      </c>
      <c r="AU172" s="256" t="s">
        <v>82</v>
      </c>
      <c r="AY172" s="17" t="s">
        <v>141</v>
      </c>
      <c r="BE172" s="257">
        <f>IF(N172="základní",J172,0)</f>
        <v>0</v>
      </c>
      <c r="BF172" s="257">
        <f>IF(N172="snížená",J172,0)</f>
        <v>0</v>
      </c>
      <c r="BG172" s="257">
        <f>IF(N172="zákl. přenesená",J172,0)</f>
        <v>0</v>
      </c>
      <c r="BH172" s="257">
        <f>IF(N172="sníž. přenesená",J172,0)</f>
        <v>0</v>
      </c>
      <c r="BI172" s="257">
        <f>IF(N172="nulová",J172,0)</f>
        <v>0</v>
      </c>
      <c r="BJ172" s="17" t="s">
        <v>80</v>
      </c>
      <c r="BK172" s="257">
        <f>ROUND(I172*H172,2)</f>
        <v>0</v>
      </c>
      <c r="BL172" s="17" t="s">
        <v>148</v>
      </c>
      <c r="BM172" s="256" t="s">
        <v>222</v>
      </c>
    </row>
    <row r="173" s="13" customFormat="1">
      <c r="A173" s="13"/>
      <c r="B173" s="258"/>
      <c r="C173" s="259"/>
      <c r="D173" s="260" t="s">
        <v>150</v>
      </c>
      <c r="E173" s="261" t="s">
        <v>1</v>
      </c>
      <c r="F173" s="262" t="s">
        <v>218</v>
      </c>
      <c r="G173" s="259"/>
      <c r="H173" s="263">
        <v>1.0449999999999999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150</v>
      </c>
      <c r="AU173" s="269" t="s">
        <v>82</v>
      </c>
      <c r="AV173" s="13" t="s">
        <v>82</v>
      </c>
      <c r="AW173" s="13" t="s">
        <v>30</v>
      </c>
      <c r="AX173" s="13" t="s">
        <v>73</v>
      </c>
      <c r="AY173" s="269" t="s">
        <v>141</v>
      </c>
    </row>
    <row r="174" s="14" customFormat="1">
      <c r="A174" s="14"/>
      <c r="B174" s="270"/>
      <c r="C174" s="271"/>
      <c r="D174" s="260" t="s">
        <v>150</v>
      </c>
      <c r="E174" s="272" t="s">
        <v>1</v>
      </c>
      <c r="F174" s="273" t="s">
        <v>152</v>
      </c>
      <c r="G174" s="271"/>
      <c r="H174" s="274">
        <v>1.0449999999999999</v>
      </c>
      <c r="I174" s="275"/>
      <c r="J174" s="271"/>
      <c r="K174" s="271"/>
      <c r="L174" s="276"/>
      <c r="M174" s="277"/>
      <c r="N174" s="278"/>
      <c r="O174" s="278"/>
      <c r="P174" s="278"/>
      <c r="Q174" s="278"/>
      <c r="R174" s="278"/>
      <c r="S174" s="278"/>
      <c r="T174" s="27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0" t="s">
        <v>150</v>
      </c>
      <c r="AU174" s="280" t="s">
        <v>82</v>
      </c>
      <c r="AV174" s="14" t="s">
        <v>148</v>
      </c>
      <c r="AW174" s="14" t="s">
        <v>30</v>
      </c>
      <c r="AX174" s="14" t="s">
        <v>80</v>
      </c>
      <c r="AY174" s="280" t="s">
        <v>141</v>
      </c>
    </row>
    <row r="175" s="2" customFormat="1" ht="100.5" customHeight="1">
      <c r="A175" s="38"/>
      <c r="B175" s="39"/>
      <c r="C175" s="244" t="s">
        <v>8</v>
      </c>
      <c r="D175" s="244" t="s">
        <v>144</v>
      </c>
      <c r="E175" s="245" t="s">
        <v>223</v>
      </c>
      <c r="F175" s="246" t="s">
        <v>224</v>
      </c>
      <c r="G175" s="247" t="s">
        <v>195</v>
      </c>
      <c r="H175" s="248">
        <v>2090</v>
      </c>
      <c r="I175" s="249"/>
      <c r="J175" s="250">
        <f>ROUND(I175*H175,2)</f>
        <v>0</v>
      </c>
      <c r="K175" s="251"/>
      <c r="L175" s="44"/>
      <c r="M175" s="252" t="s">
        <v>1</v>
      </c>
      <c r="N175" s="253" t="s">
        <v>38</v>
      </c>
      <c r="O175" s="91"/>
      <c r="P175" s="254">
        <f>O175*H175</f>
        <v>0</v>
      </c>
      <c r="Q175" s="254">
        <v>0</v>
      </c>
      <c r="R175" s="254">
        <f>Q175*H175</f>
        <v>0</v>
      </c>
      <c r="S175" s="254">
        <v>0</v>
      </c>
      <c r="T175" s="25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6" t="s">
        <v>148</v>
      </c>
      <c r="AT175" s="256" t="s">
        <v>144</v>
      </c>
      <c r="AU175" s="256" t="s">
        <v>82</v>
      </c>
      <c r="AY175" s="17" t="s">
        <v>141</v>
      </c>
      <c r="BE175" s="257">
        <f>IF(N175="základní",J175,0)</f>
        <v>0</v>
      </c>
      <c r="BF175" s="257">
        <f>IF(N175="snížená",J175,0)</f>
        <v>0</v>
      </c>
      <c r="BG175" s="257">
        <f>IF(N175="zákl. přenesená",J175,0)</f>
        <v>0</v>
      </c>
      <c r="BH175" s="257">
        <f>IF(N175="sníž. přenesená",J175,0)</f>
        <v>0</v>
      </c>
      <c r="BI175" s="257">
        <f>IF(N175="nulová",J175,0)</f>
        <v>0</v>
      </c>
      <c r="BJ175" s="17" t="s">
        <v>80</v>
      </c>
      <c r="BK175" s="257">
        <f>ROUND(I175*H175,2)</f>
        <v>0</v>
      </c>
      <c r="BL175" s="17" t="s">
        <v>148</v>
      </c>
      <c r="BM175" s="256" t="s">
        <v>225</v>
      </c>
    </row>
    <row r="176" s="13" customFormat="1">
      <c r="A176" s="13"/>
      <c r="B176" s="258"/>
      <c r="C176" s="259"/>
      <c r="D176" s="260" t="s">
        <v>150</v>
      </c>
      <c r="E176" s="261" t="s">
        <v>1</v>
      </c>
      <c r="F176" s="262" t="s">
        <v>157</v>
      </c>
      <c r="G176" s="259"/>
      <c r="H176" s="263">
        <v>2090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150</v>
      </c>
      <c r="AU176" s="269" t="s">
        <v>82</v>
      </c>
      <c r="AV176" s="13" t="s">
        <v>82</v>
      </c>
      <c r="AW176" s="13" t="s">
        <v>30</v>
      </c>
      <c r="AX176" s="13" t="s">
        <v>73</v>
      </c>
      <c r="AY176" s="269" t="s">
        <v>141</v>
      </c>
    </row>
    <row r="177" s="14" customFormat="1">
      <c r="A177" s="14"/>
      <c r="B177" s="270"/>
      <c r="C177" s="271"/>
      <c r="D177" s="260" t="s">
        <v>150</v>
      </c>
      <c r="E177" s="272" t="s">
        <v>1</v>
      </c>
      <c r="F177" s="273" t="s">
        <v>152</v>
      </c>
      <c r="G177" s="271"/>
      <c r="H177" s="274">
        <v>2090</v>
      </c>
      <c r="I177" s="275"/>
      <c r="J177" s="271"/>
      <c r="K177" s="271"/>
      <c r="L177" s="276"/>
      <c r="M177" s="277"/>
      <c r="N177" s="278"/>
      <c r="O177" s="278"/>
      <c r="P177" s="278"/>
      <c r="Q177" s="278"/>
      <c r="R177" s="278"/>
      <c r="S177" s="278"/>
      <c r="T177" s="27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0" t="s">
        <v>150</v>
      </c>
      <c r="AU177" s="280" t="s">
        <v>82</v>
      </c>
      <c r="AV177" s="14" t="s">
        <v>148</v>
      </c>
      <c r="AW177" s="14" t="s">
        <v>30</v>
      </c>
      <c r="AX177" s="14" t="s">
        <v>80</v>
      </c>
      <c r="AY177" s="280" t="s">
        <v>141</v>
      </c>
    </row>
    <row r="178" s="2" customFormat="1" ht="78" customHeight="1">
      <c r="A178" s="38"/>
      <c r="B178" s="39"/>
      <c r="C178" s="244" t="s">
        <v>226</v>
      </c>
      <c r="D178" s="244" t="s">
        <v>144</v>
      </c>
      <c r="E178" s="245" t="s">
        <v>227</v>
      </c>
      <c r="F178" s="246" t="s">
        <v>228</v>
      </c>
      <c r="G178" s="247" t="s">
        <v>195</v>
      </c>
      <c r="H178" s="248">
        <v>3740</v>
      </c>
      <c r="I178" s="249"/>
      <c r="J178" s="250">
        <f>ROUND(I178*H178,2)</f>
        <v>0</v>
      </c>
      <c r="K178" s="251"/>
      <c r="L178" s="44"/>
      <c r="M178" s="252" t="s">
        <v>1</v>
      </c>
      <c r="N178" s="253" t="s">
        <v>38</v>
      </c>
      <c r="O178" s="91"/>
      <c r="P178" s="254">
        <f>O178*H178</f>
        <v>0</v>
      </c>
      <c r="Q178" s="254">
        <v>0</v>
      </c>
      <c r="R178" s="254">
        <f>Q178*H178</f>
        <v>0</v>
      </c>
      <c r="S178" s="254">
        <v>0</v>
      </c>
      <c r="T178" s="25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6" t="s">
        <v>148</v>
      </c>
      <c r="AT178" s="256" t="s">
        <v>144</v>
      </c>
      <c r="AU178" s="256" t="s">
        <v>82</v>
      </c>
      <c r="AY178" s="17" t="s">
        <v>141</v>
      </c>
      <c r="BE178" s="257">
        <f>IF(N178="základní",J178,0)</f>
        <v>0</v>
      </c>
      <c r="BF178" s="257">
        <f>IF(N178="snížená",J178,0)</f>
        <v>0</v>
      </c>
      <c r="BG178" s="257">
        <f>IF(N178="zákl. přenesená",J178,0)</f>
        <v>0</v>
      </c>
      <c r="BH178" s="257">
        <f>IF(N178="sníž. přenesená",J178,0)</f>
        <v>0</v>
      </c>
      <c r="BI178" s="257">
        <f>IF(N178="nulová",J178,0)</f>
        <v>0</v>
      </c>
      <c r="BJ178" s="17" t="s">
        <v>80</v>
      </c>
      <c r="BK178" s="257">
        <f>ROUND(I178*H178,2)</f>
        <v>0</v>
      </c>
      <c r="BL178" s="17" t="s">
        <v>148</v>
      </c>
      <c r="BM178" s="256" t="s">
        <v>229</v>
      </c>
    </row>
    <row r="179" s="2" customFormat="1">
      <c r="A179" s="38"/>
      <c r="B179" s="39"/>
      <c r="C179" s="40"/>
      <c r="D179" s="260" t="s">
        <v>230</v>
      </c>
      <c r="E179" s="40"/>
      <c r="F179" s="302" t="s">
        <v>231</v>
      </c>
      <c r="G179" s="40"/>
      <c r="H179" s="40"/>
      <c r="I179" s="154"/>
      <c r="J179" s="40"/>
      <c r="K179" s="40"/>
      <c r="L179" s="44"/>
      <c r="M179" s="303"/>
      <c r="N179" s="304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230</v>
      </c>
      <c r="AU179" s="17" t="s">
        <v>82</v>
      </c>
    </row>
    <row r="180" s="13" customFormat="1">
      <c r="A180" s="13"/>
      <c r="B180" s="258"/>
      <c r="C180" s="259"/>
      <c r="D180" s="260" t="s">
        <v>150</v>
      </c>
      <c r="E180" s="261" t="s">
        <v>1</v>
      </c>
      <c r="F180" s="262" t="s">
        <v>232</v>
      </c>
      <c r="G180" s="259"/>
      <c r="H180" s="263">
        <v>3740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150</v>
      </c>
      <c r="AU180" s="269" t="s">
        <v>82</v>
      </c>
      <c r="AV180" s="13" t="s">
        <v>82</v>
      </c>
      <c r="AW180" s="13" t="s">
        <v>30</v>
      </c>
      <c r="AX180" s="13" t="s">
        <v>73</v>
      </c>
      <c r="AY180" s="269" t="s">
        <v>141</v>
      </c>
    </row>
    <row r="181" s="14" customFormat="1">
      <c r="A181" s="14"/>
      <c r="B181" s="270"/>
      <c r="C181" s="271"/>
      <c r="D181" s="260" t="s">
        <v>150</v>
      </c>
      <c r="E181" s="272" t="s">
        <v>1</v>
      </c>
      <c r="F181" s="273" t="s">
        <v>152</v>
      </c>
      <c r="G181" s="271"/>
      <c r="H181" s="274">
        <v>3740</v>
      </c>
      <c r="I181" s="275"/>
      <c r="J181" s="271"/>
      <c r="K181" s="271"/>
      <c r="L181" s="276"/>
      <c r="M181" s="277"/>
      <c r="N181" s="278"/>
      <c r="O181" s="278"/>
      <c r="P181" s="278"/>
      <c r="Q181" s="278"/>
      <c r="R181" s="278"/>
      <c r="S181" s="278"/>
      <c r="T181" s="27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0" t="s">
        <v>150</v>
      </c>
      <c r="AU181" s="280" t="s">
        <v>82</v>
      </c>
      <c r="AV181" s="14" t="s">
        <v>148</v>
      </c>
      <c r="AW181" s="14" t="s">
        <v>30</v>
      </c>
      <c r="AX181" s="14" t="s">
        <v>80</v>
      </c>
      <c r="AY181" s="280" t="s">
        <v>141</v>
      </c>
    </row>
    <row r="182" s="2" customFormat="1" ht="44.25" customHeight="1">
      <c r="A182" s="38"/>
      <c r="B182" s="39"/>
      <c r="C182" s="244" t="s">
        <v>233</v>
      </c>
      <c r="D182" s="244" t="s">
        <v>144</v>
      </c>
      <c r="E182" s="245" t="s">
        <v>234</v>
      </c>
      <c r="F182" s="246" t="s">
        <v>235</v>
      </c>
      <c r="G182" s="247" t="s">
        <v>177</v>
      </c>
      <c r="H182" s="248">
        <v>168</v>
      </c>
      <c r="I182" s="249"/>
      <c r="J182" s="250">
        <f>ROUND(I182*H182,2)</f>
        <v>0</v>
      </c>
      <c r="K182" s="251"/>
      <c r="L182" s="44"/>
      <c r="M182" s="252" t="s">
        <v>1</v>
      </c>
      <c r="N182" s="253" t="s">
        <v>38</v>
      </c>
      <c r="O182" s="91"/>
      <c r="P182" s="254">
        <f>O182*H182</f>
        <v>0</v>
      </c>
      <c r="Q182" s="254">
        <v>0</v>
      </c>
      <c r="R182" s="254">
        <f>Q182*H182</f>
        <v>0</v>
      </c>
      <c r="S182" s="254">
        <v>0</v>
      </c>
      <c r="T182" s="25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6" t="s">
        <v>148</v>
      </c>
      <c r="AT182" s="256" t="s">
        <v>144</v>
      </c>
      <c r="AU182" s="256" t="s">
        <v>82</v>
      </c>
      <c r="AY182" s="17" t="s">
        <v>141</v>
      </c>
      <c r="BE182" s="257">
        <f>IF(N182="základní",J182,0)</f>
        <v>0</v>
      </c>
      <c r="BF182" s="257">
        <f>IF(N182="snížená",J182,0)</f>
        <v>0</v>
      </c>
      <c r="BG182" s="257">
        <f>IF(N182="zákl. přenesená",J182,0)</f>
        <v>0</v>
      </c>
      <c r="BH182" s="257">
        <f>IF(N182="sníž. přenesená",J182,0)</f>
        <v>0</v>
      </c>
      <c r="BI182" s="257">
        <f>IF(N182="nulová",J182,0)</f>
        <v>0</v>
      </c>
      <c r="BJ182" s="17" t="s">
        <v>80</v>
      </c>
      <c r="BK182" s="257">
        <f>ROUND(I182*H182,2)</f>
        <v>0</v>
      </c>
      <c r="BL182" s="17" t="s">
        <v>148</v>
      </c>
      <c r="BM182" s="256" t="s">
        <v>236</v>
      </c>
    </row>
    <row r="183" s="2" customFormat="1">
      <c r="A183" s="38"/>
      <c r="B183" s="39"/>
      <c r="C183" s="40"/>
      <c r="D183" s="260" t="s">
        <v>230</v>
      </c>
      <c r="E183" s="40"/>
      <c r="F183" s="302" t="s">
        <v>237</v>
      </c>
      <c r="G183" s="40"/>
      <c r="H183" s="40"/>
      <c r="I183" s="154"/>
      <c r="J183" s="40"/>
      <c r="K183" s="40"/>
      <c r="L183" s="44"/>
      <c r="M183" s="303"/>
      <c r="N183" s="304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230</v>
      </c>
      <c r="AU183" s="17" t="s">
        <v>82</v>
      </c>
    </row>
    <row r="184" s="13" customFormat="1">
      <c r="A184" s="13"/>
      <c r="B184" s="258"/>
      <c r="C184" s="259"/>
      <c r="D184" s="260" t="s">
        <v>150</v>
      </c>
      <c r="E184" s="261" t="s">
        <v>1</v>
      </c>
      <c r="F184" s="262" t="s">
        <v>238</v>
      </c>
      <c r="G184" s="259"/>
      <c r="H184" s="263">
        <v>168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150</v>
      </c>
      <c r="AU184" s="269" t="s">
        <v>82</v>
      </c>
      <c r="AV184" s="13" t="s">
        <v>82</v>
      </c>
      <c r="AW184" s="13" t="s">
        <v>30</v>
      </c>
      <c r="AX184" s="13" t="s">
        <v>73</v>
      </c>
      <c r="AY184" s="269" t="s">
        <v>141</v>
      </c>
    </row>
    <row r="185" s="14" customFormat="1">
      <c r="A185" s="14"/>
      <c r="B185" s="270"/>
      <c r="C185" s="271"/>
      <c r="D185" s="260" t="s">
        <v>150</v>
      </c>
      <c r="E185" s="272" t="s">
        <v>1</v>
      </c>
      <c r="F185" s="273" t="s">
        <v>152</v>
      </c>
      <c r="G185" s="271"/>
      <c r="H185" s="274">
        <v>168</v>
      </c>
      <c r="I185" s="275"/>
      <c r="J185" s="271"/>
      <c r="K185" s="271"/>
      <c r="L185" s="276"/>
      <c r="M185" s="277"/>
      <c r="N185" s="278"/>
      <c r="O185" s="278"/>
      <c r="P185" s="278"/>
      <c r="Q185" s="278"/>
      <c r="R185" s="278"/>
      <c r="S185" s="278"/>
      <c r="T185" s="27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0" t="s">
        <v>150</v>
      </c>
      <c r="AU185" s="280" t="s">
        <v>82</v>
      </c>
      <c r="AV185" s="14" t="s">
        <v>148</v>
      </c>
      <c r="AW185" s="14" t="s">
        <v>30</v>
      </c>
      <c r="AX185" s="14" t="s">
        <v>80</v>
      </c>
      <c r="AY185" s="280" t="s">
        <v>141</v>
      </c>
    </row>
    <row r="186" s="2" customFormat="1" ht="66.75" customHeight="1">
      <c r="A186" s="38"/>
      <c r="B186" s="39"/>
      <c r="C186" s="244" t="s">
        <v>239</v>
      </c>
      <c r="D186" s="244" t="s">
        <v>144</v>
      </c>
      <c r="E186" s="245" t="s">
        <v>240</v>
      </c>
      <c r="F186" s="246" t="s">
        <v>241</v>
      </c>
      <c r="G186" s="247" t="s">
        <v>242</v>
      </c>
      <c r="H186" s="248">
        <v>5686</v>
      </c>
      <c r="I186" s="249"/>
      <c r="J186" s="250">
        <f>ROUND(I186*H186,2)</f>
        <v>0</v>
      </c>
      <c r="K186" s="251"/>
      <c r="L186" s="44"/>
      <c r="M186" s="252" t="s">
        <v>1</v>
      </c>
      <c r="N186" s="253" t="s">
        <v>38</v>
      </c>
      <c r="O186" s="91"/>
      <c r="P186" s="254">
        <f>O186*H186</f>
        <v>0</v>
      </c>
      <c r="Q186" s="254">
        <v>0</v>
      </c>
      <c r="R186" s="254">
        <f>Q186*H186</f>
        <v>0</v>
      </c>
      <c r="S186" s="254">
        <v>0</v>
      </c>
      <c r="T186" s="25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6" t="s">
        <v>148</v>
      </c>
      <c r="AT186" s="256" t="s">
        <v>144</v>
      </c>
      <c r="AU186" s="256" t="s">
        <v>82</v>
      </c>
      <c r="AY186" s="17" t="s">
        <v>141</v>
      </c>
      <c r="BE186" s="257">
        <f>IF(N186="základní",J186,0)</f>
        <v>0</v>
      </c>
      <c r="BF186" s="257">
        <f>IF(N186="snížená",J186,0)</f>
        <v>0</v>
      </c>
      <c r="BG186" s="257">
        <f>IF(N186="zákl. přenesená",J186,0)</f>
        <v>0</v>
      </c>
      <c r="BH186" s="257">
        <f>IF(N186="sníž. přenesená",J186,0)</f>
        <v>0</v>
      </c>
      <c r="BI186" s="257">
        <f>IF(N186="nulová",J186,0)</f>
        <v>0</v>
      </c>
      <c r="BJ186" s="17" t="s">
        <v>80</v>
      </c>
      <c r="BK186" s="257">
        <f>ROUND(I186*H186,2)</f>
        <v>0</v>
      </c>
      <c r="BL186" s="17" t="s">
        <v>148</v>
      </c>
      <c r="BM186" s="256" t="s">
        <v>243</v>
      </c>
    </row>
    <row r="187" s="13" customFormat="1">
      <c r="A187" s="13"/>
      <c r="B187" s="258"/>
      <c r="C187" s="259"/>
      <c r="D187" s="260" t="s">
        <v>150</v>
      </c>
      <c r="E187" s="261" t="s">
        <v>1</v>
      </c>
      <c r="F187" s="262" t="s">
        <v>244</v>
      </c>
      <c r="G187" s="259"/>
      <c r="H187" s="263">
        <v>5686</v>
      </c>
      <c r="I187" s="264"/>
      <c r="J187" s="259"/>
      <c r="K187" s="259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150</v>
      </c>
      <c r="AU187" s="269" t="s">
        <v>82</v>
      </c>
      <c r="AV187" s="13" t="s">
        <v>82</v>
      </c>
      <c r="AW187" s="13" t="s">
        <v>30</v>
      </c>
      <c r="AX187" s="13" t="s">
        <v>73</v>
      </c>
      <c r="AY187" s="269" t="s">
        <v>141</v>
      </c>
    </row>
    <row r="188" s="14" customFormat="1">
      <c r="A188" s="14"/>
      <c r="B188" s="270"/>
      <c r="C188" s="271"/>
      <c r="D188" s="260" t="s">
        <v>150</v>
      </c>
      <c r="E188" s="272" t="s">
        <v>1</v>
      </c>
      <c r="F188" s="273" t="s">
        <v>152</v>
      </c>
      <c r="G188" s="271"/>
      <c r="H188" s="274">
        <v>5686</v>
      </c>
      <c r="I188" s="275"/>
      <c r="J188" s="271"/>
      <c r="K188" s="271"/>
      <c r="L188" s="276"/>
      <c r="M188" s="277"/>
      <c r="N188" s="278"/>
      <c r="O188" s="278"/>
      <c r="P188" s="278"/>
      <c r="Q188" s="278"/>
      <c r="R188" s="278"/>
      <c r="S188" s="278"/>
      <c r="T188" s="27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0" t="s">
        <v>150</v>
      </c>
      <c r="AU188" s="280" t="s">
        <v>82</v>
      </c>
      <c r="AV188" s="14" t="s">
        <v>148</v>
      </c>
      <c r="AW188" s="14" t="s">
        <v>30</v>
      </c>
      <c r="AX188" s="14" t="s">
        <v>80</v>
      </c>
      <c r="AY188" s="280" t="s">
        <v>141</v>
      </c>
    </row>
    <row r="189" s="2" customFormat="1" ht="21.75" customHeight="1">
      <c r="A189" s="38"/>
      <c r="B189" s="39"/>
      <c r="C189" s="281" t="s">
        <v>245</v>
      </c>
      <c r="D189" s="281" t="s">
        <v>167</v>
      </c>
      <c r="E189" s="282" t="s">
        <v>246</v>
      </c>
      <c r="F189" s="283" t="s">
        <v>247</v>
      </c>
      <c r="G189" s="284" t="s">
        <v>177</v>
      </c>
      <c r="H189" s="285">
        <v>11370</v>
      </c>
      <c r="I189" s="286"/>
      <c r="J189" s="287">
        <f>ROUND(I189*H189,2)</f>
        <v>0</v>
      </c>
      <c r="K189" s="288"/>
      <c r="L189" s="289"/>
      <c r="M189" s="290" t="s">
        <v>1</v>
      </c>
      <c r="N189" s="291" t="s">
        <v>38</v>
      </c>
      <c r="O189" s="91"/>
      <c r="P189" s="254">
        <f>O189*H189</f>
        <v>0</v>
      </c>
      <c r="Q189" s="254">
        <v>0.00123</v>
      </c>
      <c r="R189" s="254">
        <f>Q189*H189</f>
        <v>13.985099999999999</v>
      </c>
      <c r="S189" s="254">
        <v>0</v>
      </c>
      <c r="T189" s="25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6" t="s">
        <v>171</v>
      </c>
      <c r="AT189" s="256" t="s">
        <v>167</v>
      </c>
      <c r="AU189" s="256" t="s">
        <v>82</v>
      </c>
      <c r="AY189" s="17" t="s">
        <v>141</v>
      </c>
      <c r="BE189" s="257">
        <f>IF(N189="základní",J189,0)</f>
        <v>0</v>
      </c>
      <c r="BF189" s="257">
        <f>IF(N189="snížená",J189,0)</f>
        <v>0</v>
      </c>
      <c r="BG189" s="257">
        <f>IF(N189="zákl. přenesená",J189,0)</f>
        <v>0</v>
      </c>
      <c r="BH189" s="257">
        <f>IF(N189="sníž. přenesená",J189,0)</f>
        <v>0</v>
      </c>
      <c r="BI189" s="257">
        <f>IF(N189="nulová",J189,0)</f>
        <v>0</v>
      </c>
      <c r="BJ189" s="17" t="s">
        <v>80</v>
      </c>
      <c r="BK189" s="257">
        <f>ROUND(I189*H189,2)</f>
        <v>0</v>
      </c>
      <c r="BL189" s="17" t="s">
        <v>148</v>
      </c>
      <c r="BM189" s="256" t="s">
        <v>248</v>
      </c>
    </row>
    <row r="190" s="13" customFormat="1">
      <c r="A190" s="13"/>
      <c r="B190" s="258"/>
      <c r="C190" s="259"/>
      <c r="D190" s="260" t="s">
        <v>150</v>
      </c>
      <c r="E190" s="261" t="s">
        <v>1</v>
      </c>
      <c r="F190" s="262" t="s">
        <v>249</v>
      </c>
      <c r="G190" s="259"/>
      <c r="H190" s="263">
        <v>11370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150</v>
      </c>
      <c r="AU190" s="269" t="s">
        <v>82</v>
      </c>
      <c r="AV190" s="13" t="s">
        <v>82</v>
      </c>
      <c r="AW190" s="13" t="s">
        <v>30</v>
      </c>
      <c r="AX190" s="13" t="s">
        <v>73</v>
      </c>
      <c r="AY190" s="269" t="s">
        <v>141</v>
      </c>
    </row>
    <row r="191" s="14" customFormat="1">
      <c r="A191" s="14"/>
      <c r="B191" s="270"/>
      <c r="C191" s="271"/>
      <c r="D191" s="260" t="s">
        <v>150</v>
      </c>
      <c r="E191" s="272" t="s">
        <v>1</v>
      </c>
      <c r="F191" s="273" t="s">
        <v>152</v>
      </c>
      <c r="G191" s="271"/>
      <c r="H191" s="274">
        <v>11370</v>
      </c>
      <c r="I191" s="275"/>
      <c r="J191" s="271"/>
      <c r="K191" s="271"/>
      <c r="L191" s="276"/>
      <c r="M191" s="277"/>
      <c r="N191" s="278"/>
      <c r="O191" s="278"/>
      <c r="P191" s="278"/>
      <c r="Q191" s="278"/>
      <c r="R191" s="278"/>
      <c r="S191" s="278"/>
      <c r="T191" s="27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0" t="s">
        <v>150</v>
      </c>
      <c r="AU191" s="280" t="s">
        <v>82</v>
      </c>
      <c r="AV191" s="14" t="s">
        <v>148</v>
      </c>
      <c r="AW191" s="14" t="s">
        <v>30</v>
      </c>
      <c r="AX191" s="14" t="s">
        <v>80</v>
      </c>
      <c r="AY191" s="280" t="s">
        <v>141</v>
      </c>
    </row>
    <row r="192" s="2" customFormat="1" ht="16.5" customHeight="1">
      <c r="A192" s="38"/>
      <c r="B192" s="39"/>
      <c r="C192" s="281" t="s">
        <v>250</v>
      </c>
      <c r="D192" s="281" t="s">
        <v>167</v>
      </c>
      <c r="E192" s="282" t="s">
        <v>251</v>
      </c>
      <c r="F192" s="283" t="s">
        <v>252</v>
      </c>
      <c r="G192" s="284" t="s">
        <v>177</v>
      </c>
      <c r="H192" s="285">
        <v>5686</v>
      </c>
      <c r="I192" s="286"/>
      <c r="J192" s="287">
        <f>ROUND(I192*H192,2)</f>
        <v>0</v>
      </c>
      <c r="K192" s="288"/>
      <c r="L192" s="289"/>
      <c r="M192" s="290" t="s">
        <v>1</v>
      </c>
      <c r="N192" s="291" t="s">
        <v>38</v>
      </c>
      <c r="O192" s="91"/>
      <c r="P192" s="254">
        <f>O192*H192</f>
        <v>0</v>
      </c>
      <c r="Q192" s="254">
        <v>0.00018000000000000001</v>
      </c>
      <c r="R192" s="254">
        <f>Q192*H192</f>
        <v>1.0234800000000002</v>
      </c>
      <c r="S192" s="254">
        <v>0</v>
      </c>
      <c r="T192" s="25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6" t="s">
        <v>171</v>
      </c>
      <c r="AT192" s="256" t="s">
        <v>167</v>
      </c>
      <c r="AU192" s="256" t="s">
        <v>82</v>
      </c>
      <c r="AY192" s="17" t="s">
        <v>141</v>
      </c>
      <c r="BE192" s="257">
        <f>IF(N192="základní",J192,0)</f>
        <v>0</v>
      </c>
      <c r="BF192" s="257">
        <f>IF(N192="snížená",J192,0)</f>
        <v>0</v>
      </c>
      <c r="BG192" s="257">
        <f>IF(N192="zákl. přenesená",J192,0)</f>
        <v>0</v>
      </c>
      <c r="BH192" s="257">
        <f>IF(N192="sníž. přenesená",J192,0)</f>
        <v>0</v>
      </c>
      <c r="BI192" s="257">
        <f>IF(N192="nulová",J192,0)</f>
        <v>0</v>
      </c>
      <c r="BJ192" s="17" t="s">
        <v>80</v>
      </c>
      <c r="BK192" s="257">
        <f>ROUND(I192*H192,2)</f>
        <v>0</v>
      </c>
      <c r="BL192" s="17" t="s">
        <v>148</v>
      </c>
      <c r="BM192" s="256" t="s">
        <v>253</v>
      </c>
    </row>
    <row r="193" s="15" customFormat="1">
      <c r="A193" s="15"/>
      <c r="B193" s="292"/>
      <c r="C193" s="293"/>
      <c r="D193" s="260" t="s">
        <v>150</v>
      </c>
      <c r="E193" s="294" t="s">
        <v>1</v>
      </c>
      <c r="F193" s="295" t="s">
        <v>179</v>
      </c>
      <c r="G193" s="293"/>
      <c r="H193" s="294" t="s">
        <v>1</v>
      </c>
      <c r="I193" s="296"/>
      <c r="J193" s="293"/>
      <c r="K193" s="293"/>
      <c r="L193" s="297"/>
      <c r="M193" s="298"/>
      <c r="N193" s="299"/>
      <c r="O193" s="299"/>
      <c r="P193" s="299"/>
      <c r="Q193" s="299"/>
      <c r="R193" s="299"/>
      <c r="S193" s="299"/>
      <c r="T193" s="30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301" t="s">
        <v>150</v>
      </c>
      <c r="AU193" s="301" t="s">
        <v>82</v>
      </c>
      <c r="AV193" s="15" t="s">
        <v>80</v>
      </c>
      <c r="AW193" s="15" t="s">
        <v>30</v>
      </c>
      <c r="AX193" s="15" t="s">
        <v>73</v>
      </c>
      <c r="AY193" s="301" t="s">
        <v>141</v>
      </c>
    </row>
    <row r="194" s="13" customFormat="1">
      <c r="A194" s="13"/>
      <c r="B194" s="258"/>
      <c r="C194" s="259"/>
      <c r="D194" s="260" t="s">
        <v>150</v>
      </c>
      <c r="E194" s="261" t="s">
        <v>1</v>
      </c>
      <c r="F194" s="262" t="s">
        <v>244</v>
      </c>
      <c r="G194" s="259"/>
      <c r="H194" s="263">
        <v>5686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150</v>
      </c>
      <c r="AU194" s="269" t="s">
        <v>82</v>
      </c>
      <c r="AV194" s="13" t="s">
        <v>82</v>
      </c>
      <c r="AW194" s="13" t="s">
        <v>30</v>
      </c>
      <c r="AX194" s="13" t="s">
        <v>73</v>
      </c>
      <c r="AY194" s="269" t="s">
        <v>141</v>
      </c>
    </row>
    <row r="195" s="14" customFormat="1">
      <c r="A195" s="14"/>
      <c r="B195" s="270"/>
      <c r="C195" s="271"/>
      <c r="D195" s="260" t="s">
        <v>150</v>
      </c>
      <c r="E195" s="272" t="s">
        <v>1</v>
      </c>
      <c r="F195" s="273" t="s">
        <v>152</v>
      </c>
      <c r="G195" s="271"/>
      <c r="H195" s="274">
        <v>5686</v>
      </c>
      <c r="I195" s="275"/>
      <c r="J195" s="271"/>
      <c r="K195" s="271"/>
      <c r="L195" s="276"/>
      <c r="M195" s="277"/>
      <c r="N195" s="278"/>
      <c r="O195" s="278"/>
      <c r="P195" s="278"/>
      <c r="Q195" s="278"/>
      <c r="R195" s="278"/>
      <c r="S195" s="278"/>
      <c r="T195" s="27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0" t="s">
        <v>150</v>
      </c>
      <c r="AU195" s="280" t="s">
        <v>82</v>
      </c>
      <c r="AV195" s="14" t="s">
        <v>148</v>
      </c>
      <c r="AW195" s="14" t="s">
        <v>30</v>
      </c>
      <c r="AX195" s="14" t="s">
        <v>80</v>
      </c>
      <c r="AY195" s="280" t="s">
        <v>141</v>
      </c>
    </row>
    <row r="196" s="2" customFormat="1" ht="111.75" customHeight="1">
      <c r="A196" s="38"/>
      <c r="B196" s="39"/>
      <c r="C196" s="244" t="s">
        <v>7</v>
      </c>
      <c r="D196" s="244" t="s">
        <v>144</v>
      </c>
      <c r="E196" s="245" t="s">
        <v>254</v>
      </c>
      <c r="F196" s="246" t="s">
        <v>255</v>
      </c>
      <c r="G196" s="247" t="s">
        <v>216</v>
      </c>
      <c r="H196" s="248">
        <v>8.7449999999999992</v>
      </c>
      <c r="I196" s="249"/>
      <c r="J196" s="250">
        <f>ROUND(I196*H196,2)</f>
        <v>0</v>
      </c>
      <c r="K196" s="251"/>
      <c r="L196" s="44"/>
      <c r="M196" s="252" t="s">
        <v>1</v>
      </c>
      <c r="N196" s="253" t="s">
        <v>38</v>
      </c>
      <c r="O196" s="91"/>
      <c r="P196" s="254">
        <f>O196*H196</f>
        <v>0</v>
      </c>
      <c r="Q196" s="254">
        <v>0</v>
      </c>
      <c r="R196" s="254">
        <f>Q196*H196</f>
        <v>0</v>
      </c>
      <c r="S196" s="254">
        <v>0</v>
      </c>
      <c r="T196" s="25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6" t="s">
        <v>148</v>
      </c>
      <c r="AT196" s="256" t="s">
        <v>144</v>
      </c>
      <c r="AU196" s="256" t="s">
        <v>82</v>
      </c>
      <c r="AY196" s="17" t="s">
        <v>141</v>
      </c>
      <c r="BE196" s="257">
        <f>IF(N196="základní",J196,0)</f>
        <v>0</v>
      </c>
      <c r="BF196" s="257">
        <f>IF(N196="snížená",J196,0)</f>
        <v>0</v>
      </c>
      <c r="BG196" s="257">
        <f>IF(N196="zákl. přenesená",J196,0)</f>
        <v>0</v>
      </c>
      <c r="BH196" s="257">
        <f>IF(N196="sníž. přenesená",J196,0)</f>
        <v>0</v>
      </c>
      <c r="BI196" s="257">
        <f>IF(N196="nulová",J196,0)</f>
        <v>0</v>
      </c>
      <c r="BJ196" s="17" t="s">
        <v>80</v>
      </c>
      <c r="BK196" s="257">
        <f>ROUND(I196*H196,2)</f>
        <v>0</v>
      </c>
      <c r="BL196" s="17" t="s">
        <v>148</v>
      </c>
      <c r="BM196" s="256" t="s">
        <v>256</v>
      </c>
    </row>
    <row r="197" s="2" customFormat="1">
      <c r="A197" s="38"/>
      <c r="B197" s="39"/>
      <c r="C197" s="40"/>
      <c r="D197" s="260" t="s">
        <v>230</v>
      </c>
      <c r="E197" s="40"/>
      <c r="F197" s="302" t="s">
        <v>257</v>
      </c>
      <c r="G197" s="40"/>
      <c r="H197" s="40"/>
      <c r="I197" s="154"/>
      <c r="J197" s="40"/>
      <c r="K197" s="40"/>
      <c r="L197" s="44"/>
      <c r="M197" s="303"/>
      <c r="N197" s="304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230</v>
      </c>
      <c r="AU197" s="17" t="s">
        <v>82</v>
      </c>
    </row>
    <row r="198" s="13" customFormat="1">
      <c r="A198" s="13"/>
      <c r="B198" s="258"/>
      <c r="C198" s="259"/>
      <c r="D198" s="260" t="s">
        <v>150</v>
      </c>
      <c r="E198" s="261" t="s">
        <v>1</v>
      </c>
      <c r="F198" s="262" t="s">
        <v>258</v>
      </c>
      <c r="G198" s="259"/>
      <c r="H198" s="263">
        <v>8.7449999999999992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150</v>
      </c>
      <c r="AU198" s="269" t="s">
        <v>82</v>
      </c>
      <c r="AV198" s="13" t="s">
        <v>82</v>
      </c>
      <c r="AW198" s="13" t="s">
        <v>30</v>
      </c>
      <c r="AX198" s="13" t="s">
        <v>73</v>
      </c>
      <c r="AY198" s="269" t="s">
        <v>141</v>
      </c>
    </row>
    <row r="199" s="14" customFormat="1">
      <c r="A199" s="14"/>
      <c r="B199" s="270"/>
      <c r="C199" s="271"/>
      <c r="D199" s="260" t="s">
        <v>150</v>
      </c>
      <c r="E199" s="272" t="s">
        <v>1</v>
      </c>
      <c r="F199" s="273" t="s">
        <v>152</v>
      </c>
      <c r="G199" s="271"/>
      <c r="H199" s="274">
        <v>8.7449999999999992</v>
      </c>
      <c r="I199" s="275"/>
      <c r="J199" s="271"/>
      <c r="K199" s="271"/>
      <c r="L199" s="276"/>
      <c r="M199" s="277"/>
      <c r="N199" s="278"/>
      <c r="O199" s="278"/>
      <c r="P199" s="278"/>
      <c r="Q199" s="278"/>
      <c r="R199" s="278"/>
      <c r="S199" s="278"/>
      <c r="T199" s="27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0" t="s">
        <v>150</v>
      </c>
      <c r="AU199" s="280" t="s">
        <v>82</v>
      </c>
      <c r="AV199" s="14" t="s">
        <v>148</v>
      </c>
      <c r="AW199" s="14" t="s">
        <v>30</v>
      </c>
      <c r="AX199" s="14" t="s">
        <v>80</v>
      </c>
      <c r="AY199" s="280" t="s">
        <v>141</v>
      </c>
    </row>
    <row r="200" s="2" customFormat="1" ht="100.5" customHeight="1">
      <c r="A200" s="38"/>
      <c r="B200" s="39"/>
      <c r="C200" s="244" t="s">
        <v>259</v>
      </c>
      <c r="D200" s="244" t="s">
        <v>144</v>
      </c>
      <c r="E200" s="245" t="s">
        <v>260</v>
      </c>
      <c r="F200" s="246" t="s">
        <v>261</v>
      </c>
      <c r="G200" s="247" t="s">
        <v>262</v>
      </c>
      <c r="H200" s="248">
        <v>216</v>
      </c>
      <c r="I200" s="249"/>
      <c r="J200" s="250">
        <f>ROUND(I200*H200,2)</f>
        <v>0</v>
      </c>
      <c r="K200" s="251"/>
      <c r="L200" s="44"/>
      <c r="M200" s="252" t="s">
        <v>1</v>
      </c>
      <c r="N200" s="253" t="s">
        <v>38</v>
      </c>
      <c r="O200" s="91"/>
      <c r="P200" s="254">
        <f>O200*H200</f>
        <v>0</v>
      </c>
      <c r="Q200" s="254">
        <v>0</v>
      </c>
      <c r="R200" s="254">
        <f>Q200*H200</f>
        <v>0</v>
      </c>
      <c r="S200" s="254">
        <v>0</v>
      </c>
      <c r="T200" s="25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6" t="s">
        <v>148</v>
      </c>
      <c r="AT200" s="256" t="s">
        <v>144</v>
      </c>
      <c r="AU200" s="256" t="s">
        <v>82</v>
      </c>
      <c r="AY200" s="17" t="s">
        <v>141</v>
      </c>
      <c r="BE200" s="257">
        <f>IF(N200="základní",J200,0)</f>
        <v>0</v>
      </c>
      <c r="BF200" s="257">
        <f>IF(N200="snížená",J200,0)</f>
        <v>0</v>
      </c>
      <c r="BG200" s="257">
        <f>IF(N200="zákl. přenesená",J200,0)</f>
        <v>0</v>
      </c>
      <c r="BH200" s="257">
        <f>IF(N200="sníž. přenesená",J200,0)</f>
        <v>0</v>
      </c>
      <c r="BI200" s="257">
        <f>IF(N200="nulová",J200,0)</f>
        <v>0</v>
      </c>
      <c r="BJ200" s="17" t="s">
        <v>80</v>
      </c>
      <c r="BK200" s="257">
        <f>ROUND(I200*H200,2)</f>
        <v>0</v>
      </c>
      <c r="BL200" s="17" t="s">
        <v>148</v>
      </c>
      <c r="BM200" s="256" t="s">
        <v>263</v>
      </c>
    </row>
    <row r="201" s="13" customFormat="1">
      <c r="A201" s="13"/>
      <c r="B201" s="258"/>
      <c r="C201" s="259"/>
      <c r="D201" s="260" t="s">
        <v>150</v>
      </c>
      <c r="E201" s="261" t="s">
        <v>1</v>
      </c>
      <c r="F201" s="262" t="s">
        <v>264</v>
      </c>
      <c r="G201" s="259"/>
      <c r="H201" s="263">
        <v>188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150</v>
      </c>
      <c r="AU201" s="269" t="s">
        <v>82</v>
      </c>
      <c r="AV201" s="13" t="s">
        <v>82</v>
      </c>
      <c r="AW201" s="13" t="s">
        <v>30</v>
      </c>
      <c r="AX201" s="13" t="s">
        <v>73</v>
      </c>
      <c r="AY201" s="269" t="s">
        <v>141</v>
      </c>
    </row>
    <row r="202" s="13" customFormat="1">
      <c r="A202" s="13"/>
      <c r="B202" s="258"/>
      <c r="C202" s="259"/>
      <c r="D202" s="260" t="s">
        <v>150</v>
      </c>
      <c r="E202" s="261" t="s">
        <v>1</v>
      </c>
      <c r="F202" s="262" t="s">
        <v>265</v>
      </c>
      <c r="G202" s="259"/>
      <c r="H202" s="263">
        <v>28</v>
      </c>
      <c r="I202" s="264"/>
      <c r="J202" s="259"/>
      <c r="K202" s="259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150</v>
      </c>
      <c r="AU202" s="269" t="s">
        <v>82</v>
      </c>
      <c r="AV202" s="13" t="s">
        <v>82</v>
      </c>
      <c r="AW202" s="13" t="s">
        <v>30</v>
      </c>
      <c r="AX202" s="13" t="s">
        <v>73</v>
      </c>
      <c r="AY202" s="269" t="s">
        <v>141</v>
      </c>
    </row>
    <row r="203" s="14" customFormat="1">
      <c r="A203" s="14"/>
      <c r="B203" s="270"/>
      <c r="C203" s="271"/>
      <c r="D203" s="260" t="s">
        <v>150</v>
      </c>
      <c r="E203" s="272" t="s">
        <v>1</v>
      </c>
      <c r="F203" s="273" t="s">
        <v>152</v>
      </c>
      <c r="G203" s="271"/>
      <c r="H203" s="274">
        <v>216</v>
      </c>
      <c r="I203" s="275"/>
      <c r="J203" s="271"/>
      <c r="K203" s="271"/>
      <c r="L203" s="276"/>
      <c r="M203" s="277"/>
      <c r="N203" s="278"/>
      <c r="O203" s="278"/>
      <c r="P203" s="278"/>
      <c r="Q203" s="278"/>
      <c r="R203" s="278"/>
      <c r="S203" s="278"/>
      <c r="T203" s="27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0" t="s">
        <v>150</v>
      </c>
      <c r="AU203" s="280" t="s">
        <v>82</v>
      </c>
      <c r="AV203" s="14" t="s">
        <v>148</v>
      </c>
      <c r="AW203" s="14" t="s">
        <v>30</v>
      </c>
      <c r="AX203" s="14" t="s">
        <v>80</v>
      </c>
      <c r="AY203" s="280" t="s">
        <v>141</v>
      </c>
    </row>
    <row r="204" s="2" customFormat="1" ht="89.25" customHeight="1">
      <c r="A204" s="38"/>
      <c r="B204" s="39"/>
      <c r="C204" s="244" t="s">
        <v>266</v>
      </c>
      <c r="D204" s="244" t="s">
        <v>144</v>
      </c>
      <c r="E204" s="245" t="s">
        <v>267</v>
      </c>
      <c r="F204" s="246" t="s">
        <v>268</v>
      </c>
      <c r="G204" s="247" t="s">
        <v>195</v>
      </c>
      <c r="H204" s="248">
        <v>5830</v>
      </c>
      <c r="I204" s="249"/>
      <c r="J204" s="250">
        <f>ROUND(I204*H204,2)</f>
        <v>0</v>
      </c>
      <c r="K204" s="251"/>
      <c r="L204" s="44"/>
      <c r="M204" s="252" t="s">
        <v>1</v>
      </c>
      <c r="N204" s="253" t="s">
        <v>38</v>
      </c>
      <c r="O204" s="91"/>
      <c r="P204" s="254">
        <f>O204*H204</f>
        <v>0</v>
      </c>
      <c r="Q204" s="254">
        <v>0</v>
      </c>
      <c r="R204" s="254">
        <f>Q204*H204</f>
        <v>0</v>
      </c>
      <c r="S204" s="254">
        <v>0</v>
      </c>
      <c r="T204" s="25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6" t="s">
        <v>148</v>
      </c>
      <c r="AT204" s="256" t="s">
        <v>144</v>
      </c>
      <c r="AU204" s="256" t="s">
        <v>82</v>
      </c>
      <c r="AY204" s="17" t="s">
        <v>141</v>
      </c>
      <c r="BE204" s="257">
        <f>IF(N204="základní",J204,0)</f>
        <v>0</v>
      </c>
      <c r="BF204" s="257">
        <f>IF(N204="snížená",J204,0)</f>
        <v>0</v>
      </c>
      <c r="BG204" s="257">
        <f>IF(N204="zákl. přenesená",J204,0)</f>
        <v>0</v>
      </c>
      <c r="BH204" s="257">
        <f>IF(N204="sníž. přenesená",J204,0)</f>
        <v>0</v>
      </c>
      <c r="BI204" s="257">
        <f>IF(N204="nulová",J204,0)</f>
        <v>0</v>
      </c>
      <c r="BJ204" s="17" t="s">
        <v>80</v>
      </c>
      <c r="BK204" s="257">
        <f>ROUND(I204*H204,2)</f>
        <v>0</v>
      </c>
      <c r="BL204" s="17" t="s">
        <v>148</v>
      </c>
      <c r="BM204" s="256" t="s">
        <v>269</v>
      </c>
    </row>
    <row r="205" s="2" customFormat="1">
      <c r="A205" s="38"/>
      <c r="B205" s="39"/>
      <c r="C205" s="40"/>
      <c r="D205" s="260" t="s">
        <v>230</v>
      </c>
      <c r="E205" s="40"/>
      <c r="F205" s="302" t="s">
        <v>231</v>
      </c>
      <c r="G205" s="40"/>
      <c r="H205" s="40"/>
      <c r="I205" s="154"/>
      <c r="J205" s="40"/>
      <c r="K205" s="40"/>
      <c r="L205" s="44"/>
      <c r="M205" s="303"/>
      <c r="N205" s="304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230</v>
      </c>
      <c r="AU205" s="17" t="s">
        <v>82</v>
      </c>
    </row>
    <row r="206" s="13" customFormat="1">
      <c r="A206" s="13"/>
      <c r="B206" s="258"/>
      <c r="C206" s="259"/>
      <c r="D206" s="260" t="s">
        <v>150</v>
      </c>
      <c r="E206" s="261" t="s">
        <v>1</v>
      </c>
      <c r="F206" s="262" t="s">
        <v>270</v>
      </c>
      <c r="G206" s="259"/>
      <c r="H206" s="263">
        <v>5830</v>
      </c>
      <c r="I206" s="264"/>
      <c r="J206" s="259"/>
      <c r="K206" s="259"/>
      <c r="L206" s="265"/>
      <c r="M206" s="266"/>
      <c r="N206" s="267"/>
      <c r="O206" s="267"/>
      <c r="P206" s="267"/>
      <c r="Q206" s="267"/>
      <c r="R206" s="267"/>
      <c r="S206" s="267"/>
      <c r="T206" s="26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9" t="s">
        <v>150</v>
      </c>
      <c r="AU206" s="269" t="s">
        <v>82</v>
      </c>
      <c r="AV206" s="13" t="s">
        <v>82</v>
      </c>
      <c r="AW206" s="13" t="s">
        <v>30</v>
      </c>
      <c r="AX206" s="13" t="s">
        <v>73</v>
      </c>
      <c r="AY206" s="269" t="s">
        <v>141</v>
      </c>
    </row>
    <row r="207" s="14" customFormat="1">
      <c r="A207" s="14"/>
      <c r="B207" s="270"/>
      <c r="C207" s="271"/>
      <c r="D207" s="260" t="s">
        <v>150</v>
      </c>
      <c r="E207" s="272" t="s">
        <v>1</v>
      </c>
      <c r="F207" s="273" t="s">
        <v>152</v>
      </c>
      <c r="G207" s="271"/>
      <c r="H207" s="274">
        <v>5830</v>
      </c>
      <c r="I207" s="275"/>
      <c r="J207" s="271"/>
      <c r="K207" s="271"/>
      <c r="L207" s="276"/>
      <c r="M207" s="277"/>
      <c r="N207" s="278"/>
      <c r="O207" s="278"/>
      <c r="P207" s="278"/>
      <c r="Q207" s="278"/>
      <c r="R207" s="278"/>
      <c r="S207" s="278"/>
      <c r="T207" s="27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80" t="s">
        <v>150</v>
      </c>
      <c r="AU207" s="280" t="s">
        <v>82</v>
      </c>
      <c r="AV207" s="14" t="s">
        <v>148</v>
      </c>
      <c r="AW207" s="14" t="s">
        <v>30</v>
      </c>
      <c r="AX207" s="14" t="s">
        <v>80</v>
      </c>
      <c r="AY207" s="280" t="s">
        <v>141</v>
      </c>
    </row>
    <row r="208" s="2" customFormat="1" ht="66.75" customHeight="1">
      <c r="A208" s="38"/>
      <c r="B208" s="39"/>
      <c r="C208" s="244" t="s">
        <v>271</v>
      </c>
      <c r="D208" s="244" t="s">
        <v>144</v>
      </c>
      <c r="E208" s="245" t="s">
        <v>272</v>
      </c>
      <c r="F208" s="246" t="s">
        <v>273</v>
      </c>
      <c r="G208" s="247" t="s">
        <v>155</v>
      </c>
      <c r="H208" s="248">
        <v>1749</v>
      </c>
      <c r="I208" s="249"/>
      <c r="J208" s="250">
        <f>ROUND(I208*H208,2)</f>
        <v>0</v>
      </c>
      <c r="K208" s="251"/>
      <c r="L208" s="44"/>
      <c r="M208" s="252" t="s">
        <v>1</v>
      </c>
      <c r="N208" s="253" t="s">
        <v>38</v>
      </c>
      <c r="O208" s="91"/>
      <c r="P208" s="254">
        <f>O208*H208</f>
        <v>0</v>
      </c>
      <c r="Q208" s="254">
        <v>0</v>
      </c>
      <c r="R208" s="254">
        <f>Q208*H208</f>
        <v>0</v>
      </c>
      <c r="S208" s="254">
        <v>0</v>
      </c>
      <c r="T208" s="25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6" t="s">
        <v>148</v>
      </c>
      <c r="AT208" s="256" t="s">
        <v>144</v>
      </c>
      <c r="AU208" s="256" t="s">
        <v>82</v>
      </c>
      <c r="AY208" s="17" t="s">
        <v>141</v>
      </c>
      <c r="BE208" s="257">
        <f>IF(N208="základní",J208,0)</f>
        <v>0</v>
      </c>
      <c r="BF208" s="257">
        <f>IF(N208="snížená",J208,0)</f>
        <v>0</v>
      </c>
      <c r="BG208" s="257">
        <f>IF(N208="zákl. přenesená",J208,0)</f>
        <v>0</v>
      </c>
      <c r="BH208" s="257">
        <f>IF(N208="sníž. přenesená",J208,0)</f>
        <v>0</v>
      </c>
      <c r="BI208" s="257">
        <f>IF(N208="nulová",J208,0)</f>
        <v>0</v>
      </c>
      <c r="BJ208" s="17" t="s">
        <v>80</v>
      </c>
      <c r="BK208" s="257">
        <f>ROUND(I208*H208,2)</f>
        <v>0</v>
      </c>
      <c r="BL208" s="17" t="s">
        <v>148</v>
      </c>
      <c r="BM208" s="256" t="s">
        <v>274</v>
      </c>
    </row>
    <row r="209" s="13" customFormat="1">
      <c r="A209" s="13"/>
      <c r="B209" s="258"/>
      <c r="C209" s="259"/>
      <c r="D209" s="260" t="s">
        <v>150</v>
      </c>
      <c r="E209" s="261" t="s">
        <v>1</v>
      </c>
      <c r="F209" s="262" t="s">
        <v>275</v>
      </c>
      <c r="G209" s="259"/>
      <c r="H209" s="263">
        <v>1749</v>
      </c>
      <c r="I209" s="264"/>
      <c r="J209" s="259"/>
      <c r="K209" s="259"/>
      <c r="L209" s="265"/>
      <c r="M209" s="266"/>
      <c r="N209" s="267"/>
      <c r="O209" s="267"/>
      <c r="P209" s="267"/>
      <c r="Q209" s="267"/>
      <c r="R209" s="267"/>
      <c r="S209" s="267"/>
      <c r="T209" s="26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9" t="s">
        <v>150</v>
      </c>
      <c r="AU209" s="269" t="s">
        <v>82</v>
      </c>
      <c r="AV209" s="13" t="s">
        <v>82</v>
      </c>
      <c r="AW209" s="13" t="s">
        <v>30</v>
      </c>
      <c r="AX209" s="13" t="s">
        <v>73</v>
      </c>
      <c r="AY209" s="269" t="s">
        <v>141</v>
      </c>
    </row>
    <row r="210" s="14" customFormat="1">
      <c r="A210" s="14"/>
      <c r="B210" s="270"/>
      <c r="C210" s="271"/>
      <c r="D210" s="260" t="s">
        <v>150</v>
      </c>
      <c r="E210" s="272" t="s">
        <v>1</v>
      </c>
      <c r="F210" s="273" t="s">
        <v>152</v>
      </c>
      <c r="G210" s="271"/>
      <c r="H210" s="274">
        <v>1749</v>
      </c>
      <c r="I210" s="275"/>
      <c r="J210" s="271"/>
      <c r="K210" s="271"/>
      <c r="L210" s="276"/>
      <c r="M210" s="277"/>
      <c r="N210" s="278"/>
      <c r="O210" s="278"/>
      <c r="P210" s="278"/>
      <c r="Q210" s="278"/>
      <c r="R210" s="278"/>
      <c r="S210" s="278"/>
      <c r="T210" s="27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0" t="s">
        <v>150</v>
      </c>
      <c r="AU210" s="280" t="s">
        <v>82</v>
      </c>
      <c r="AV210" s="14" t="s">
        <v>148</v>
      </c>
      <c r="AW210" s="14" t="s">
        <v>30</v>
      </c>
      <c r="AX210" s="14" t="s">
        <v>80</v>
      </c>
      <c r="AY210" s="280" t="s">
        <v>141</v>
      </c>
    </row>
    <row r="211" s="2" customFormat="1" ht="44.25" customHeight="1">
      <c r="A211" s="38"/>
      <c r="B211" s="39"/>
      <c r="C211" s="244" t="s">
        <v>276</v>
      </c>
      <c r="D211" s="244" t="s">
        <v>144</v>
      </c>
      <c r="E211" s="245" t="s">
        <v>277</v>
      </c>
      <c r="F211" s="246" t="s">
        <v>278</v>
      </c>
      <c r="G211" s="247" t="s">
        <v>147</v>
      </c>
      <c r="H211" s="248">
        <v>1200</v>
      </c>
      <c r="I211" s="249"/>
      <c r="J211" s="250">
        <f>ROUND(I211*H211,2)</f>
        <v>0</v>
      </c>
      <c r="K211" s="251"/>
      <c r="L211" s="44"/>
      <c r="M211" s="252" t="s">
        <v>1</v>
      </c>
      <c r="N211" s="253" t="s">
        <v>38</v>
      </c>
      <c r="O211" s="91"/>
      <c r="P211" s="254">
        <f>O211*H211</f>
        <v>0</v>
      </c>
      <c r="Q211" s="254">
        <v>0</v>
      </c>
      <c r="R211" s="254">
        <f>Q211*H211</f>
        <v>0</v>
      </c>
      <c r="S211" s="254">
        <v>0</v>
      </c>
      <c r="T211" s="25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6" t="s">
        <v>148</v>
      </c>
      <c r="AT211" s="256" t="s">
        <v>144</v>
      </c>
      <c r="AU211" s="256" t="s">
        <v>82</v>
      </c>
      <c r="AY211" s="17" t="s">
        <v>141</v>
      </c>
      <c r="BE211" s="257">
        <f>IF(N211="základní",J211,0)</f>
        <v>0</v>
      </c>
      <c r="BF211" s="257">
        <f>IF(N211="snížená",J211,0)</f>
        <v>0</v>
      </c>
      <c r="BG211" s="257">
        <f>IF(N211="zákl. přenesená",J211,0)</f>
        <v>0</v>
      </c>
      <c r="BH211" s="257">
        <f>IF(N211="sníž. přenesená",J211,0)</f>
        <v>0</v>
      </c>
      <c r="BI211" s="257">
        <f>IF(N211="nulová",J211,0)</f>
        <v>0</v>
      </c>
      <c r="BJ211" s="17" t="s">
        <v>80</v>
      </c>
      <c r="BK211" s="257">
        <f>ROUND(I211*H211,2)</f>
        <v>0</v>
      </c>
      <c r="BL211" s="17" t="s">
        <v>148</v>
      </c>
      <c r="BM211" s="256" t="s">
        <v>279</v>
      </c>
    </row>
    <row r="212" s="13" customFormat="1">
      <c r="A212" s="13"/>
      <c r="B212" s="258"/>
      <c r="C212" s="259"/>
      <c r="D212" s="260" t="s">
        <v>150</v>
      </c>
      <c r="E212" s="261" t="s">
        <v>1</v>
      </c>
      <c r="F212" s="262" t="s">
        <v>280</v>
      </c>
      <c r="G212" s="259"/>
      <c r="H212" s="263">
        <v>1200</v>
      </c>
      <c r="I212" s="264"/>
      <c r="J212" s="259"/>
      <c r="K212" s="259"/>
      <c r="L212" s="265"/>
      <c r="M212" s="266"/>
      <c r="N212" s="267"/>
      <c r="O212" s="267"/>
      <c r="P212" s="267"/>
      <c r="Q212" s="267"/>
      <c r="R212" s="267"/>
      <c r="S212" s="267"/>
      <c r="T212" s="26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9" t="s">
        <v>150</v>
      </c>
      <c r="AU212" s="269" t="s">
        <v>82</v>
      </c>
      <c r="AV212" s="13" t="s">
        <v>82</v>
      </c>
      <c r="AW212" s="13" t="s">
        <v>30</v>
      </c>
      <c r="AX212" s="13" t="s">
        <v>73</v>
      </c>
      <c r="AY212" s="269" t="s">
        <v>141</v>
      </c>
    </row>
    <row r="213" s="14" customFormat="1">
      <c r="A213" s="14"/>
      <c r="B213" s="270"/>
      <c r="C213" s="271"/>
      <c r="D213" s="260" t="s">
        <v>150</v>
      </c>
      <c r="E213" s="272" t="s">
        <v>1</v>
      </c>
      <c r="F213" s="273" t="s">
        <v>152</v>
      </c>
      <c r="G213" s="271"/>
      <c r="H213" s="274">
        <v>1200</v>
      </c>
      <c r="I213" s="275"/>
      <c r="J213" s="271"/>
      <c r="K213" s="271"/>
      <c r="L213" s="276"/>
      <c r="M213" s="277"/>
      <c r="N213" s="278"/>
      <c r="O213" s="278"/>
      <c r="P213" s="278"/>
      <c r="Q213" s="278"/>
      <c r="R213" s="278"/>
      <c r="S213" s="278"/>
      <c r="T213" s="27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80" t="s">
        <v>150</v>
      </c>
      <c r="AU213" s="280" t="s">
        <v>82</v>
      </c>
      <c r="AV213" s="14" t="s">
        <v>148</v>
      </c>
      <c r="AW213" s="14" t="s">
        <v>30</v>
      </c>
      <c r="AX213" s="14" t="s">
        <v>80</v>
      </c>
      <c r="AY213" s="280" t="s">
        <v>141</v>
      </c>
    </row>
    <row r="214" s="2" customFormat="1" ht="66.75" customHeight="1">
      <c r="A214" s="38"/>
      <c r="B214" s="39"/>
      <c r="C214" s="244" t="s">
        <v>281</v>
      </c>
      <c r="D214" s="244" t="s">
        <v>144</v>
      </c>
      <c r="E214" s="245" t="s">
        <v>282</v>
      </c>
      <c r="F214" s="246" t="s">
        <v>283</v>
      </c>
      <c r="G214" s="247" t="s">
        <v>170</v>
      </c>
      <c r="H214" s="248">
        <v>268.899</v>
      </c>
      <c r="I214" s="249"/>
      <c r="J214" s="250">
        <f>ROUND(I214*H214,2)</f>
        <v>0</v>
      </c>
      <c r="K214" s="251"/>
      <c r="L214" s="44"/>
      <c r="M214" s="252" t="s">
        <v>1</v>
      </c>
      <c r="N214" s="253" t="s">
        <v>38</v>
      </c>
      <c r="O214" s="91"/>
      <c r="P214" s="254">
        <f>O214*H214</f>
        <v>0</v>
      </c>
      <c r="Q214" s="254">
        <v>0</v>
      </c>
      <c r="R214" s="254">
        <f>Q214*H214</f>
        <v>0</v>
      </c>
      <c r="S214" s="254">
        <v>0</v>
      </c>
      <c r="T214" s="25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6" t="s">
        <v>148</v>
      </c>
      <c r="AT214" s="256" t="s">
        <v>144</v>
      </c>
      <c r="AU214" s="256" t="s">
        <v>82</v>
      </c>
      <c r="AY214" s="17" t="s">
        <v>141</v>
      </c>
      <c r="BE214" s="257">
        <f>IF(N214="základní",J214,0)</f>
        <v>0</v>
      </c>
      <c r="BF214" s="257">
        <f>IF(N214="snížená",J214,0)</f>
        <v>0</v>
      </c>
      <c r="BG214" s="257">
        <f>IF(N214="zákl. přenesená",J214,0)</f>
        <v>0</v>
      </c>
      <c r="BH214" s="257">
        <f>IF(N214="sníž. přenesená",J214,0)</f>
        <v>0</v>
      </c>
      <c r="BI214" s="257">
        <f>IF(N214="nulová",J214,0)</f>
        <v>0</v>
      </c>
      <c r="BJ214" s="17" t="s">
        <v>80</v>
      </c>
      <c r="BK214" s="257">
        <f>ROUND(I214*H214,2)</f>
        <v>0</v>
      </c>
      <c r="BL214" s="17" t="s">
        <v>148</v>
      </c>
      <c r="BM214" s="256" t="s">
        <v>284</v>
      </c>
    </row>
    <row r="215" s="13" customFormat="1">
      <c r="A215" s="13"/>
      <c r="B215" s="258"/>
      <c r="C215" s="259"/>
      <c r="D215" s="260" t="s">
        <v>150</v>
      </c>
      <c r="E215" s="261" t="s">
        <v>1</v>
      </c>
      <c r="F215" s="262" t="s">
        <v>285</v>
      </c>
      <c r="G215" s="259"/>
      <c r="H215" s="263">
        <v>268.899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150</v>
      </c>
      <c r="AU215" s="269" t="s">
        <v>82</v>
      </c>
      <c r="AV215" s="13" t="s">
        <v>82</v>
      </c>
      <c r="AW215" s="13" t="s">
        <v>30</v>
      </c>
      <c r="AX215" s="13" t="s">
        <v>73</v>
      </c>
      <c r="AY215" s="269" t="s">
        <v>141</v>
      </c>
    </row>
    <row r="216" s="14" customFormat="1">
      <c r="A216" s="14"/>
      <c r="B216" s="270"/>
      <c r="C216" s="271"/>
      <c r="D216" s="260" t="s">
        <v>150</v>
      </c>
      <c r="E216" s="272" t="s">
        <v>1</v>
      </c>
      <c r="F216" s="273" t="s">
        <v>152</v>
      </c>
      <c r="G216" s="271"/>
      <c r="H216" s="274">
        <v>268.899</v>
      </c>
      <c r="I216" s="275"/>
      <c r="J216" s="271"/>
      <c r="K216" s="271"/>
      <c r="L216" s="276"/>
      <c r="M216" s="277"/>
      <c r="N216" s="278"/>
      <c r="O216" s="278"/>
      <c r="P216" s="278"/>
      <c r="Q216" s="278"/>
      <c r="R216" s="278"/>
      <c r="S216" s="278"/>
      <c r="T216" s="27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0" t="s">
        <v>150</v>
      </c>
      <c r="AU216" s="280" t="s">
        <v>82</v>
      </c>
      <c r="AV216" s="14" t="s">
        <v>148</v>
      </c>
      <c r="AW216" s="14" t="s">
        <v>30</v>
      </c>
      <c r="AX216" s="14" t="s">
        <v>80</v>
      </c>
      <c r="AY216" s="280" t="s">
        <v>141</v>
      </c>
    </row>
    <row r="217" s="2" customFormat="1" ht="55.5" customHeight="1">
      <c r="A217" s="38"/>
      <c r="B217" s="39"/>
      <c r="C217" s="244" t="s">
        <v>286</v>
      </c>
      <c r="D217" s="244" t="s">
        <v>144</v>
      </c>
      <c r="E217" s="245" t="s">
        <v>287</v>
      </c>
      <c r="F217" s="246" t="s">
        <v>288</v>
      </c>
      <c r="G217" s="247" t="s">
        <v>170</v>
      </c>
      <c r="H217" s="248">
        <v>646.10299999999995</v>
      </c>
      <c r="I217" s="249"/>
      <c r="J217" s="250">
        <f>ROUND(I217*H217,2)</f>
        <v>0</v>
      </c>
      <c r="K217" s="251"/>
      <c r="L217" s="44"/>
      <c r="M217" s="252" t="s">
        <v>1</v>
      </c>
      <c r="N217" s="253" t="s">
        <v>38</v>
      </c>
      <c r="O217" s="91"/>
      <c r="P217" s="254">
        <f>O217*H217</f>
        <v>0</v>
      </c>
      <c r="Q217" s="254">
        <v>0</v>
      </c>
      <c r="R217" s="254">
        <f>Q217*H217</f>
        <v>0</v>
      </c>
      <c r="S217" s="254">
        <v>0</v>
      </c>
      <c r="T217" s="25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6" t="s">
        <v>148</v>
      </c>
      <c r="AT217" s="256" t="s">
        <v>144</v>
      </c>
      <c r="AU217" s="256" t="s">
        <v>82</v>
      </c>
      <c r="AY217" s="17" t="s">
        <v>141</v>
      </c>
      <c r="BE217" s="257">
        <f>IF(N217="základní",J217,0)</f>
        <v>0</v>
      </c>
      <c r="BF217" s="257">
        <f>IF(N217="snížená",J217,0)</f>
        <v>0</v>
      </c>
      <c r="BG217" s="257">
        <f>IF(N217="zákl. přenesená",J217,0)</f>
        <v>0</v>
      </c>
      <c r="BH217" s="257">
        <f>IF(N217="sníž. přenesená",J217,0)</f>
        <v>0</v>
      </c>
      <c r="BI217" s="257">
        <f>IF(N217="nulová",J217,0)</f>
        <v>0</v>
      </c>
      <c r="BJ217" s="17" t="s">
        <v>80</v>
      </c>
      <c r="BK217" s="257">
        <f>ROUND(I217*H217,2)</f>
        <v>0</v>
      </c>
      <c r="BL217" s="17" t="s">
        <v>148</v>
      </c>
      <c r="BM217" s="256" t="s">
        <v>289</v>
      </c>
    </row>
    <row r="218" s="13" customFormat="1">
      <c r="A218" s="13"/>
      <c r="B218" s="258"/>
      <c r="C218" s="259"/>
      <c r="D218" s="260" t="s">
        <v>150</v>
      </c>
      <c r="E218" s="261" t="s">
        <v>1</v>
      </c>
      <c r="F218" s="262" t="s">
        <v>290</v>
      </c>
      <c r="G218" s="259"/>
      <c r="H218" s="263">
        <v>646.10299999999995</v>
      </c>
      <c r="I218" s="264"/>
      <c r="J218" s="259"/>
      <c r="K218" s="259"/>
      <c r="L218" s="265"/>
      <c r="M218" s="266"/>
      <c r="N218" s="267"/>
      <c r="O218" s="267"/>
      <c r="P218" s="267"/>
      <c r="Q218" s="267"/>
      <c r="R218" s="267"/>
      <c r="S218" s="267"/>
      <c r="T218" s="26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9" t="s">
        <v>150</v>
      </c>
      <c r="AU218" s="269" t="s">
        <v>82</v>
      </c>
      <c r="AV218" s="13" t="s">
        <v>82</v>
      </c>
      <c r="AW218" s="13" t="s">
        <v>30</v>
      </c>
      <c r="AX218" s="13" t="s">
        <v>73</v>
      </c>
      <c r="AY218" s="269" t="s">
        <v>141</v>
      </c>
    </row>
    <row r="219" s="14" customFormat="1">
      <c r="A219" s="14"/>
      <c r="B219" s="270"/>
      <c r="C219" s="271"/>
      <c r="D219" s="260" t="s">
        <v>150</v>
      </c>
      <c r="E219" s="272" t="s">
        <v>1</v>
      </c>
      <c r="F219" s="273" t="s">
        <v>152</v>
      </c>
      <c r="G219" s="271"/>
      <c r="H219" s="274">
        <v>646.10299999999995</v>
      </c>
      <c r="I219" s="275"/>
      <c r="J219" s="271"/>
      <c r="K219" s="271"/>
      <c r="L219" s="276"/>
      <c r="M219" s="277"/>
      <c r="N219" s="278"/>
      <c r="O219" s="278"/>
      <c r="P219" s="278"/>
      <c r="Q219" s="278"/>
      <c r="R219" s="278"/>
      <c r="S219" s="278"/>
      <c r="T219" s="27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0" t="s">
        <v>150</v>
      </c>
      <c r="AU219" s="280" t="s">
        <v>82</v>
      </c>
      <c r="AV219" s="14" t="s">
        <v>148</v>
      </c>
      <c r="AW219" s="14" t="s">
        <v>30</v>
      </c>
      <c r="AX219" s="14" t="s">
        <v>80</v>
      </c>
      <c r="AY219" s="280" t="s">
        <v>141</v>
      </c>
    </row>
    <row r="220" s="12" customFormat="1" ht="25.92" customHeight="1">
      <c r="A220" s="12"/>
      <c r="B220" s="228"/>
      <c r="C220" s="229"/>
      <c r="D220" s="230" t="s">
        <v>72</v>
      </c>
      <c r="E220" s="231" t="s">
        <v>291</v>
      </c>
      <c r="F220" s="231" t="s">
        <v>292</v>
      </c>
      <c r="G220" s="229"/>
      <c r="H220" s="229"/>
      <c r="I220" s="232"/>
      <c r="J220" s="233">
        <f>BK220</f>
        <v>0</v>
      </c>
      <c r="K220" s="229"/>
      <c r="L220" s="234"/>
      <c r="M220" s="235"/>
      <c r="N220" s="236"/>
      <c r="O220" s="236"/>
      <c r="P220" s="237">
        <f>SUM(P221:P232)</f>
        <v>0</v>
      </c>
      <c r="Q220" s="236"/>
      <c r="R220" s="237">
        <f>SUM(R221:R232)</f>
        <v>0</v>
      </c>
      <c r="S220" s="236"/>
      <c r="T220" s="238">
        <f>SUM(T221:T232)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9" t="s">
        <v>148</v>
      </c>
      <c r="AT220" s="240" t="s">
        <v>72</v>
      </c>
      <c r="AU220" s="240" t="s">
        <v>73</v>
      </c>
      <c r="AY220" s="239" t="s">
        <v>141</v>
      </c>
      <c r="BK220" s="241">
        <f>SUM(BK221:BK232)</f>
        <v>0</v>
      </c>
    </row>
    <row r="221" s="2" customFormat="1" ht="189.75" customHeight="1">
      <c r="A221" s="38"/>
      <c r="B221" s="39"/>
      <c r="C221" s="244" t="s">
        <v>265</v>
      </c>
      <c r="D221" s="244" t="s">
        <v>144</v>
      </c>
      <c r="E221" s="245" t="s">
        <v>293</v>
      </c>
      <c r="F221" s="246" t="s">
        <v>294</v>
      </c>
      <c r="G221" s="247" t="s">
        <v>170</v>
      </c>
      <c r="H221" s="248">
        <v>1260</v>
      </c>
      <c r="I221" s="249"/>
      <c r="J221" s="250">
        <f>ROUND(I221*H221,2)</f>
        <v>0</v>
      </c>
      <c r="K221" s="251"/>
      <c r="L221" s="44"/>
      <c r="M221" s="252" t="s">
        <v>1</v>
      </c>
      <c r="N221" s="253" t="s">
        <v>38</v>
      </c>
      <c r="O221" s="91"/>
      <c r="P221" s="254">
        <f>O221*H221</f>
        <v>0</v>
      </c>
      <c r="Q221" s="254">
        <v>0</v>
      </c>
      <c r="R221" s="254">
        <f>Q221*H221</f>
        <v>0</v>
      </c>
      <c r="S221" s="254">
        <v>0</v>
      </c>
      <c r="T221" s="25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6" t="s">
        <v>295</v>
      </c>
      <c r="AT221" s="256" t="s">
        <v>144</v>
      </c>
      <c r="AU221" s="256" t="s">
        <v>80</v>
      </c>
      <c r="AY221" s="17" t="s">
        <v>141</v>
      </c>
      <c r="BE221" s="257">
        <f>IF(N221="základní",J221,0)</f>
        <v>0</v>
      </c>
      <c r="BF221" s="257">
        <f>IF(N221="snížená",J221,0)</f>
        <v>0</v>
      </c>
      <c r="BG221" s="257">
        <f>IF(N221="zákl. přenesená",J221,0)</f>
        <v>0</v>
      </c>
      <c r="BH221" s="257">
        <f>IF(N221="sníž. přenesená",J221,0)</f>
        <v>0</v>
      </c>
      <c r="BI221" s="257">
        <f>IF(N221="nulová",J221,0)</f>
        <v>0</v>
      </c>
      <c r="BJ221" s="17" t="s">
        <v>80</v>
      </c>
      <c r="BK221" s="257">
        <f>ROUND(I221*H221,2)</f>
        <v>0</v>
      </c>
      <c r="BL221" s="17" t="s">
        <v>295</v>
      </c>
      <c r="BM221" s="256" t="s">
        <v>296</v>
      </c>
    </row>
    <row r="222" s="13" customFormat="1">
      <c r="A222" s="13"/>
      <c r="B222" s="258"/>
      <c r="C222" s="259"/>
      <c r="D222" s="260" t="s">
        <v>150</v>
      </c>
      <c r="E222" s="261" t="s">
        <v>1</v>
      </c>
      <c r="F222" s="262" t="s">
        <v>297</v>
      </c>
      <c r="G222" s="259"/>
      <c r="H222" s="263">
        <v>1260</v>
      </c>
      <c r="I222" s="264"/>
      <c r="J222" s="259"/>
      <c r="K222" s="259"/>
      <c r="L222" s="265"/>
      <c r="M222" s="266"/>
      <c r="N222" s="267"/>
      <c r="O222" s="267"/>
      <c r="P222" s="267"/>
      <c r="Q222" s="267"/>
      <c r="R222" s="267"/>
      <c r="S222" s="267"/>
      <c r="T222" s="26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9" t="s">
        <v>150</v>
      </c>
      <c r="AU222" s="269" t="s">
        <v>80</v>
      </c>
      <c r="AV222" s="13" t="s">
        <v>82</v>
      </c>
      <c r="AW222" s="13" t="s">
        <v>30</v>
      </c>
      <c r="AX222" s="13" t="s">
        <v>73</v>
      </c>
      <c r="AY222" s="269" t="s">
        <v>141</v>
      </c>
    </row>
    <row r="223" s="14" customFormat="1">
      <c r="A223" s="14"/>
      <c r="B223" s="270"/>
      <c r="C223" s="271"/>
      <c r="D223" s="260" t="s">
        <v>150</v>
      </c>
      <c r="E223" s="272" t="s">
        <v>1</v>
      </c>
      <c r="F223" s="273" t="s">
        <v>152</v>
      </c>
      <c r="G223" s="271"/>
      <c r="H223" s="274">
        <v>1260</v>
      </c>
      <c r="I223" s="275"/>
      <c r="J223" s="271"/>
      <c r="K223" s="271"/>
      <c r="L223" s="276"/>
      <c r="M223" s="277"/>
      <c r="N223" s="278"/>
      <c r="O223" s="278"/>
      <c r="P223" s="278"/>
      <c r="Q223" s="278"/>
      <c r="R223" s="278"/>
      <c r="S223" s="278"/>
      <c r="T223" s="27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80" t="s">
        <v>150</v>
      </c>
      <c r="AU223" s="280" t="s">
        <v>80</v>
      </c>
      <c r="AV223" s="14" t="s">
        <v>148</v>
      </c>
      <c r="AW223" s="14" t="s">
        <v>30</v>
      </c>
      <c r="AX223" s="14" t="s">
        <v>80</v>
      </c>
      <c r="AY223" s="280" t="s">
        <v>141</v>
      </c>
    </row>
    <row r="224" s="2" customFormat="1" ht="189.75" customHeight="1">
      <c r="A224" s="38"/>
      <c r="B224" s="39"/>
      <c r="C224" s="244" t="s">
        <v>298</v>
      </c>
      <c r="D224" s="244" t="s">
        <v>144</v>
      </c>
      <c r="E224" s="245" t="s">
        <v>299</v>
      </c>
      <c r="F224" s="246" t="s">
        <v>300</v>
      </c>
      <c r="G224" s="247" t="s">
        <v>170</v>
      </c>
      <c r="H224" s="248">
        <v>6791.3999999999996</v>
      </c>
      <c r="I224" s="249"/>
      <c r="J224" s="250">
        <f>ROUND(I224*H224,2)</f>
        <v>0</v>
      </c>
      <c r="K224" s="251"/>
      <c r="L224" s="44"/>
      <c r="M224" s="252" t="s">
        <v>1</v>
      </c>
      <c r="N224" s="253" t="s">
        <v>38</v>
      </c>
      <c r="O224" s="91"/>
      <c r="P224" s="254">
        <f>O224*H224</f>
        <v>0</v>
      </c>
      <c r="Q224" s="254">
        <v>0</v>
      </c>
      <c r="R224" s="254">
        <f>Q224*H224</f>
        <v>0</v>
      </c>
      <c r="S224" s="254">
        <v>0</v>
      </c>
      <c r="T224" s="25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6" t="s">
        <v>295</v>
      </c>
      <c r="AT224" s="256" t="s">
        <v>144</v>
      </c>
      <c r="AU224" s="256" t="s">
        <v>80</v>
      </c>
      <c r="AY224" s="17" t="s">
        <v>141</v>
      </c>
      <c r="BE224" s="257">
        <f>IF(N224="základní",J224,0)</f>
        <v>0</v>
      </c>
      <c r="BF224" s="257">
        <f>IF(N224="snížená",J224,0)</f>
        <v>0</v>
      </c>
      <c r="BG224" s="257">
        <f>IF(N224="zákl. přenesená",J224,0)</f>
        <v>0</v>
      </c>
      <c r="BH224" s="257">
        <f>IF(N224="sníž. přenesená",J224,0)</f>
        <v>0</v>
      </c>
      <c r="BI224" s="257">
        <f>IF(N224="nulová",J224,0)</f>
        <v>0</v>
      </c>
      <c r="BJ224" s="17" t="s">
        <v>80</v>
      </c>
      <c r="BK224" s="257">
        <f>ROUND(I224*H224,2)</f>
        <v>0</v>
      </c>
      <c r="BL224" s="17" t="s">
        <v>295</v>
      </c>
      <c r="BM224" s="256" t="s">
        <v>301</v>
      </c>
    </row>
    <row r="225" s="13" customFormat="1">
      <c r="A225" s="13"/>
      <c r="B225" s="258"/>
      <c r="C225" s="259"/>
      <c r="D225" s="260" t="s">
        <v>150</v>
      </c>
      <c r="E225" s="261" t="s">
        <v>1</v>
      </c>
      <c r="F225" s="262" t="s">
        <v>302</v>
      </c>
      <c r="G225" s="259"/>
      <c r="H225" s="263">
        <v>6791.3999999999996</v>
      </c>
      <c r="I225" s="264"/>
      <c r="J225" s="259"/>
      <c r="K225" s="259"/>
      <c r="L225" s="265"/>
      <c r="M225" s="266"/>
      <c r="N225" s="267"/>
      <c r="O225" s="267"/>
      <c r="P225" s="267"/>
      <c r="Q225" s="267"/>
      <c r="R225" s="267"/>
      <c r="S225" s="267"/>
      <c r="T225" s="26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9" t="s">
        <v>150</v>
      </c>
      <c r="AU225" s="269" t="s">
        <v>80</v>
      </c>
      <c r="AV225" s="13" t="s">
        <v>82</v>
      </c>
      <c r="AW225" s="13" t="s">
        <v>30</v>
      </c>
      <c r="AX225" s="13" t="s">
        <v>73</v>
      </c>
      <c r="AY225" s="269" t="s">
        <v>141</v>
      </c>
    </row>
    <row r="226" s="14" customFormat="1">
      <c r="A226" s="14"/>
      <c r="B226" s="270"/>
      <c r="C226" s="271"/>
      <c r="D226" s="260" t="s">
        <v>150</v>
      </c>
      <c r="E226" s="272" t="s">
        <v>1</v>
      </c>
      <c r="F226" s="273" t="s">
        <v>152</v>
      </c>
      <c r="G226" s="271"/>
      <c r="H226" s="274">
        <v>6791.3999999999996</v>
      </c>
      <c r="I226" s="275"/>
      <c r="J226" s="271"/>
      <c r="K226" s="271"/>
      <c r="L226" s="276"/>
      <c r="M226" s="277"/>
      <c r="N226" s="278"/>
      <c r="O226" s="278"/>
      <c r="P226" s="278"/>
      <c r="Q226" s="278"/>
      <c r="R226" s="278"/>
      <c r="S226" s="278"/>
      <c r="T226" s="27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0" t="s">
        <v>150</v>
      </c>
      <c r="AU226" s="280" t="s">
        <v>80</v>
      </c>
      <c r="AV226" s="14" t="s">
        <v>148</v>
      </c>
      <c r="AW226" s="14" t="s">
        <v>30</v>
      </c>
      <c r="AX226" s="14" t="s">
        <v>80</v>
      </c>
      <c r="AY226" s="280" t="s">
        <v>141</v>
      </c>
    </row>
    <row r="227" s="2" customFormat="1" ht="201" customHeight="1">
      <c r="A227" s="38"/>
      <c r="B227" s="39"/>
      <c r="C227" s="244" t="s">
        <v>303</v>
      </c>
      <c r="D227" s="244" t="s">
        <v>144</v>
      </c>
      <c r="E227" s="245" t="s">
        <v>304</v>
      </c>
      <c r="F227" s="246" t="s">
        <v>305</v>
      </c>
      <c r="G227" s="247" t="s">
        <v>170</v>
      </c>
      <c r="H227" s="248">
        <v>103.71899999999999</v>
      </c>
      <c r="I227" s="249"/>
      <c r="J227" s="250">
        <f>ROUND(I227*H227,2)</f>
        <v>0</v>
      </c>
      <c r="K227" s="251"/>
      <c r="L227" s="44"/>
      <c r="M227" s="252" t="s">
        <v>1</v>
      </c>
      <c r="N227" s="253" t="s">
        <v>38</v>
      </c>
      <c r="O227" s="91"/>
      <c r="P227" s="254">
        <f>O227*H227</f>
        <v>0</v>
      </c>
      <c r="Q227" s="254">
        <v>0</v>
      </c>
      <c r="R227" s="254">
        <f>Q227*H227</f>
        <v>0</v>
      </c>
      <c r="S227" s="254">
        <v>0</v>
      </c>
      <c r="T227" s="25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6" t="s">
        <v>295</v>
      </c>
      <c r="AT227" s="256" t="s">
        <v>144</v>
      </c>
      <c r="AU227" s="256" t="s">
        <v>80</v>
      </c>
      <c r="AY227" s="17" t="s">
        <v>141</v>
      </c>
      <c r="BE227" s="257">
        <f>IF(N227="základní",J227,0)</f>
        <v>0</v>
      </c>
      <c r="BF227" s="257">
        <f>IF(N227="snížená",J227,0)</f>
        <v>0</v>
      </c>
      <c r="BG227" s="257">
        <f>IF(N227="zákl. přenesená",J227,0)</f>
        <v>0</v>
      </c>
      <c r="BH227" s="257">
        <f>IF(N227="sníž. přenesená",J227,0)</f>
        <v>0</v>
      </c>
      <c r="BI227" s="257">
        <f>IF(N227="nulová",J227,0)</f>
        <v>0</v>
      </c>
      <c r="BJ227" s="17" t="s">
        <v>80</v>
      </c>
      <c r="BK227" s="257">
        <f>ROUND(I227*H227,2)</f>
        <v>0</v>
      </c>
      <c r="BL227" s="17" t="s">
        <v>295</v>
      </c>
      <c r="BM227" s="256" t="s">
        <v>306</v>
      </c>
    </row>
    <row r="228" s="13" customFormat="1">
      <c r="A228" s="13"/>
      <c r="B228" s="258"/>
      <c r="C228" s="259"/>
      <c r="D228" s="260" t="s">
        <v>150</v>
      </c>
      <c r="E228" s="261" t="s">
        <v>1</v>
      </c>
      <c r="F228" s="262" t="s">
        <v>307</v>
      </c>
      <c r="G228" s="259"/>
      <c r="H228" s="263">
        <v>103.71899999999999</v>
      </c>
      <c r="I228" s="264"/>
      <c r="J228" s="259"/>
      <c r="K228" s="259"/>
      <c r="L228" s="265"/>
      <c r="M228" s="266"/>
      <c r="N228" s="267"/>
      <c r="O228" s="267"/>
      <c r="P228" s="267"/>
      <c r="Q228" s="267"/>
      <c r="R228" s="267"/>
      <c r="S228" s="267"/>
      <c r="T228" s="26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9" t="s">
        <v>150</v>
      </c>
      <c r="AU228" s="269" t="s">
        <v>80</v>
      </c>
      <c r="AV228" s="13" t="s">
        <v>82</v>
      </c>
      <c r="AW228" s="13" t="s">
        <v>30</v>
      </c>
      <c r="AX228" s="13" t="s">
        <v>73</v>
      </c>
      <c r="AY228" s="269" t="s">
        <v>141</v>
      </c>
    </row>
    <row r="229" s="14" customFormat="1">
      <c r="A229" s="14"/>
      <c r="B229" s="270"/>
      <c r="C229" s="271"/>
      <c r="D229" s="260" t="s">
        <v>150</v>
      </c>
      <c r="E229" s="272" t="s">
        <v>1</v>
      </c>
      <c r="F229" s="273" t="s">
        <v>152</v>
      </c>
      <c r="G229" s="271"/>
      <c r="H229" s="274">
        <v>103.71899999999999</v>
      </c>
      <c r="I229" s="275"/>
      <c r="J229" s="271"/>
      <c r="K229" s="271"/>
      <c r="L229" s="276"/>
      <c r="M229" s="277"/>
      <c r="N229" s="278"/>
      <c r="O229" s="278"/>
      <c r="P229" s="278"/>
      <c r="Q229" s="278"/>
      <c r="R229" s="278"/>
      <c r="S229" s="278"/>
      <c r="T229" s="27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0" t="s">
        <v>150</v>
      </c>
      <c r="AU229" s="280" t="s">
        <v>80</v>
      </c>
      <c r="AV229" s="14" t="s">
        <v>148</v>
      </c>
      <c r="AW229" s="14" t="s">
        <v>30</v>
      </c>
      <c r="AX229" s="14" t="s">
        <v>80</v>
      </c>
      <c r="AY229" s="280" t="s">
        <v>141</v>
      </c>
    </row>
    <row r="230" s="2" customFormat="1" ht="78" customHeight="1">
      <c r="A230" s="38"/>
      <c r="B230" s="39"/>
      <c r="C230" s="244" t="s">
        <v>308</v>
      </c>
      <c r="D230" s="244" t="s">
        <v>144</v>
      </c>
      <c r="E230" s="245" t="s">
        <v>309</v>
      </c>
      <c r="F230" s="246" t="s">
        <v>310</v>
      </c>
      <c r="G230" s="247" t="s">
        <v>177</v>
      </c>
      <c r="H230" s="248">
        <v>3</v>
      </c>
      <c r="I230" s="249"/>
      <c r="J230" s="250">
        <f>ROUND(I230*H230,2)</f>
        <v>0</v>
      </c>
      <c r="K230" s="251"/>
      <c r="L230" s="44"/>
      <c r="M230" s="252" t="s">
        <v>1</v>
      </c>
      <c r="N230" s="253" t="s">
        <v>38</v>
      </c>
      <c r="O230" s="91"/>
      <c r="P230" s="254">
        <f>O230*H230</f>
        <v>0</v>
      </c>
      <c r="Q230" s="254">
        <v>0</v>
      </c>
      <c r="R230" s="254">
        <f>Q230*H230</f>
        <v>0</v>
      </c>
      <c r="S230" s="254">
        <v>0</v>
      </c>
      <c r="T230" s="25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6" t="s">
        <v>295</v>
      </c>
      <c r="AT230" s="256" t="s">
        <v>144</v>
      </c>
      <c r="AU230" s="256" t="s">
        <v>80</v>
      </c>
      <c r="AY230" s="17" t="s">
        <v>141</v>
      </c>
      <c r="BE230" s="257">
        <f>IF(N230="základní",J230,0)</f>
        <v>0</v>
      </c>
      <c r="BF230" s="257">
        <f>IF(N230="snížená",J230,0)</f>
        <v>0</v>
      </c>
      <c r="BG230" s="257">
        <f>IF(N230="zákl. přenesená",J230,0)</f>
        <v>0</v>
      </c>
      <c r="BH230" s="257">
        <f>IF(N230="sníž. přenesená",J230,0)</f>
        <v>0</v>
      </c>
      <c r="BI230" s="257">
        <f>IF(N230="nulová",J230,0)</f>
        <v>0</v>
      </c>
      <c r="BJ230" s="17" t="s">
        <v>80</v>
      </c>
      <c r="BK230" s="257">
        <f>ROUND(I230*H230,2)</f>
        <v>0</v>
      </c>
      <c r="BL230" s="17" t="s">
        <v>295</v>
      </c>
      <c r="BM230" s="256" t="s">
        <v>311</v>
      </c>
    </row>
    <row r="231" s="13" customFormat="1">
      <c r="A231" s="13"/>
      <c r="B231" s="258"/>
      <c r="C231" s="259"/>
      <c r="D231" s="260" t="s">
        <v>150</v>
      </c>
      <c r="E231" s="261" t="s">
        <v>1</v>
      </c>
      <c r="F231" s="262" t="s">
        <v>158</v>
      </c>
      <c r="G231" s="259"/>
      <c r="H231" s="263">
        <v>3</v>
      </c>
      <c r="I231" s="264"/>
      <c r="J231" s="259"/>
      <c r="K231" s="259"/>
      <c r="L231" s="265"/>
      <c r="M231" s="266"/>
      <c r="N231" s="267"/>
      <c r="O231" s="267"/>
      <c r="P231" s="267"/>
      <c r="Q231" s="267"/>
      <c r="R231" s="267"/>
      <c r="S231" s="267"/>
      <c r="T231" s="26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9" t="s">
        <v>150</v>
      </c>
      <c r="AU231" s="269" t="s">
        <v>80</v>
      </c>
      <c r="AV231" s="13" t="s">
        <v>82</v>
      </c>
      <c r="AW231" s="13" t="s">
        <v>30</v>
      </c>
      <c r="AX231" s="13" t="s">
        <v>73</v>
      </c>
      <c r="AY231" s="269" t="s">
        <v>141</v>
      </c>
    </row>
    <row r="232" s="14" customFormat="1">
      <c r="A232" s="14"/>
      <c r="B232" s="270"/>
      <c r="C232" s="271"/>
      <c r="D232" s="260" t="s">
        <v>150</v>
      </c>
      <c r="E232" s="272" t="s">
        <v>1</v>
      </c>
      <c r="F232" s="273" t="s">
        <v>152</v>
      </c>
      <c r="G232" s="271"/>
      <c r="H232" s="274">
        <v>3</v>
      </c>
      <c r="I232" s="275"/>
      <c r="J232" s="271"/>
      <c r="K232" s="271"/>
      <c r="L232" s="276"/>
      <c r="M232" s="305"/>
      <c r="N232" s="306"/>
      <c r="O232" s="306"/>
      <c r="P232" s="306"/>
      <c r="Q232" s="306"/>
      <c r="R232" s="306"/>
      <c r="S232" s="306"/>
      <c r="T232" s="30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0" t="s">
        <v>150</v>
      </c>
      <c r="AU232" s="280" t="s">
        <v>80</v>
      </c>
      <c r="AV232" s="14" t="s">
        <v>148</v>
      </c>
      <c r="AW232" s="14" t="s">
        <v>30</v>
      </c>
      <c r="AX232" s="14" t="s">
        <v>80</v>
      </c>
      <c r="AY232" s="280" t="s">
        <v>141</v>
      </c>
    </row>
    <row r="233" s="2" customFormat="1" ht="6.96" customHeight="1">
      <c r="A233" s="38"/>
      <c r="B233" s="66"/>
      <c r="C233" s="67"/>
      <c r="D233" s="67"/>
      <c r="E233" s="67"/>
      <c r="F233" s="67"/>
      <c r="G233" s="67"/>
      <c r="H233" s="67"/>
      <c r="I233" s="192"/>
      <c r="J233" s="67"/>
      <c r="K233" s="67"/>
      <c r="L233" s="44"/>
      <c r="M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</row>
  </sheetData>
  <sheetProtection sheet="1" autoFilter="0" formatColumns="0" formatRows="0" objects="1" scenarios="1" spinCount="100000" saltValue="Km59xKrpYVI6Q/h9SONJtpuWsI0f3Ds1uArhHDV96kqODfwrH7OnyUQGJLljamIWj9A8XGszRtSIZeNO/dF5vQ==" hashValue="J62aaww17Qv4PCx07Bd6A7cizsTEKLcSLaJzAnItHukUHGLudYdFxSr0TMDIuR5dzgbhdMhsNowADGyRuUfvrg==" algorithmName="SHA-512" password="CC35"/>
  <autoFilter ref="C122:K2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82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87 - Oprava traťového úseku Chrášťany - Svojetín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312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26. 3. 2020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6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27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29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31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32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33</v>
      </c>
      <c r="E32" s="38"/>
      <c r="F32" s="38"/>
      <c r="G32" s="38"/>
      <c r="H32" s="38"/>
      <c r="I32" s="154"/>
      <c r="J32" s="166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35</v>
      </c>
      <c r="G34" s="38"/>
      <c r="H34" s="38"/>
      <c r="I34" s="168" t="s">
        <v>34</v>
      </c>
      <c r="J34" s="167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37</v>
      </c>
      <c r="E35" s="152" t="s">
        <v>38</v>
      </c>
      <c r="F35" s="170">
        <f>ROUND((SUM(BE124:BE206)),  2)</f>
        <v>0</v>
      </c>
      <c r="G35" s="38"/>
      <c r="H35" s="38"/>
      <c r="I35" s="171">
        <v>0.20999999999999999</v>
      </c>
      <c r="J35" s="170">
        <f>ROUND(((SUM(BE124:BE206))*I35),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39</v>
      </c>
      <c r="F36" s="170">
        <f>ROUND((SUM(BF124:BF206)),  2)</f>
        <v>0</v>
      </c>
      <c r="G36" s="38"/>
      <c r="H36" s="38"/>
      <c r="I36" s="171">
        <v>0.14999999999999999</v>
      </c>
      <c r="J36" s="170">
        <f>ROUND(((SUM(BF124:BF206))*I36),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40</v>
      </c>
      <c r="F37" s="170">
        <f>ROUND((SUM(BG124:BG206)),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41</v>
      </c>
      <c r="F38" s="170">
        <f>ROUND((SUM(BH124:BH206)),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42</v>
      </c>
      <c r="F39" s="170">
        <f>ROUND((SUM(BI124:BI206)),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43</v>
      </c>
      <c r="E41" s="174"/>
      <c r="F41" s="174"/>
      <c r="G41" s="175" t="s">
        <v>44</v>
      </c>
      <c r="H41" s="176" t="s">
        <v>45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46</v>
      </c>
      <c r="E50" s="181"/>
      <c r="F50" s="181"/>
      <c r="G50" s="180" t="s">
        <v>47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48</v>
      </c>
      <c r="E61" s="184"/>
      <c r="F61" s="185" t="s">
        <v>49</v>
      </c>
      <c r="G61" s="183" t="s">
        <v>48</v>
      </c>
      <c r="H61" s="184"/>
      <c r="I61" s="186"/>
      <c r="J61" s="187" t="s">
        <v>49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50</v>
      </c>
      <c r="E65" s="188"/>
      <c r="F65" s="188"/>
      <c r="G65" s="180" t="s">
        <v>51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48</v>
      </c>
      <c r="E76" s="184"/>
      <c r="F76" s="185" t="s">
        <v>49</v>
      </c>
      <c r="G76" s="183" t="s">
        <v>48</v>
      </c>
      <c r="H76" s="184"/>
      <c r="I76" s="186"/>
      <c r="J76" s="187" t="s">
        <v>49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87 - Oprava traťového úseku Chrášťany - Svojetín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Chrášťany - Rakovník km 2,710-1,436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26. 3. 2020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156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156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125</v>
      </c>
      <c r="E101" s="205"/>
      <c r="F101" s="205"/>
      <c r="G101" s="205"/>
      <c r="H101" s="205"/>
      <c r="I101" s="206"/>
      <c r="J101" s="207">
        <f>J190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313</v>
      </c>
      <c r="E102" s="205"/>
      <c r="F102" s="205"/>
      <c r="G102" s="205"/>
      <c r="H102" s="205"/>
      <c r="I102" s="206"/>
      <c r="J102" s="207">
        <f>J203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6" t="str">
        <f>E7</f>
        <v>87 - Oprava traťového úseku Chrášťany - Svojetín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114</v>
      </c>
      <c r="D113" s="22"/>
      <c r="E113" s="22"/>
      <c r="F113" s="22"/>
      <c r="G113" s="22"/>
      <c r="H113" s="22"/>
      <c r="I113" s="146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96" t="s">
        <v>115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116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02 - Chrášťany - Rakovník km 2,710-1,436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156" t="s">
        <v>22</v>
      </c>
      <c r="J118" s="79" t="str">
        <f>IF(J14="","",J14)</f>
        <v>26. 3. 2020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156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156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5"/>
      <c r="B123" s="216"/>
      <c r="C123" s="217" t="s">
        <v>127</v>
      </c>
      <c r="D123" s="218" t="s">
        <v>58</v>
      </c>
      <c r="E123" s="218" t="s">
        <v>54</v>
      </c>
      <c r="F123" s="218" t="s">
        <v>55</v>
      </c>
      <c r="G123" s="218" t="s">
        <v>128</v>
      </c>
      <c r="H123" s="218" t="s">
        <v>129</v>
      </c>
      <c r="I123" s="219" t="s">
        <v>130</v>
      </c>
      <c r="J123" s="220" t="s">
        <v>120</v>
      </c>
      <c r="K123" s="221" t="s">
        <v>131</v>
      </c>
      <c r="L123" s="222"/>
      <c r="M123" s="100" t="s">
        <v>1</v>
      </c>
      <c r="N123" s="101" t="s">
        <v>37</v>
      </c>
      <c r="O123" s="101" t="s">
        <v>132</v>
      </c>
      <c r="P123" s="101" t="s">
        <v>133</v>
      </c>
      <c r="Q123" s="101" t="s">
        <v>134</v>
      </c>
      <c r="R123" s="101" t="s">
        <v>135</v>
      </c>
      <c r="S123" s="101" t="s">
        <v>136</v>
      </c>
      <c r="T123" s="102" t="s">
        <v>137</v>
      </c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/>
    </row>
    <row r="124" s="2" customFormat="1" ht="22.8" customHeight="1">
      <c r="A124" s="38"/>
      <c r="B124" s="39"/>
      <c r="C124" s="107" t="s">
        <v>138</v>
      </c>
      <c r="D124" s="40"/>
      <c r="E124" s="40"/>
      <c r="F124" s="40"/>
      <c r="G124" s="40"/>
      <c r="H124" s="40"/>
      <c r="I124" s="154"/>
      <c r="J124" s="223">
        <f>BK124</f>
        <v>0</v>
      </c>
      <c r="K124" s="40"/>
      <c r="L124" s="44"/>
      <c r="M124" s="103"/>
      <c r="N124" s="224"/>
      <c r="O124" s="104"/>
      <c r="P124" s="225">
        <f>P125+P190+P203</f>
        <v>0</v>
      </c>
      <c r="Q124" s="104"/>
      <c r="R124" s="225">
        <f>R125+R190+R203</f>
        <v>5018.1314999999995</v>
      </c>
      <c r="S124" s="104"/>
      <c r="T124" s="226">
        <f>T125+T190+T203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122</v>
      </c>
      <c r="BK124" s="227">
        <f>BK125+BK190+BK203</f>
        <v>0</v>
      </c>
    </row>
    <row r="125" s="12" customFormat="1" ht="25.92" customHeight="1">
      <c r="A125" s="12"/>
      <c r="B125" s="228"/>
      <c r="C125" s="229"/>
      <c r="D125" s="230" t="s">
        <v>72</v>
      </c>
      <c r="E125" s="231" t="s">
        <v>139</v>
      </c>
      <c r="F125" s="231" t="s">
        <v>140</v>
      </c>
      <c r="G125" s="229"/>
      <c r="H125" s="229"/>
      <c r="I125" s="232"/>
      <c r="J125" s="233">
        <f>BK125</f>
        <v>0</v>
      </c>
      <c r="K125" s="229"/>
      <c r="L125" s="234"/>
      <c r="M125" s="235"/>
      <c r="N125" s="236"/>
      <c r="O125" s="236"/>
      <c r="P125" s="237">
        <f>P126</f>
        <v>0</v>
      </c>
      <c r="Q125" s="236"/>
      <c r="R125" s="237">
        <f>R126</f>
        <v>5018.1314999999995</v>
      </c>
      <c r="S125" s="236"/>
      <c r="T125" s="238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80</v>
      </c>
      <c r="AT125" s="240" t="s">
        <v>72</v>
      </c>
      <c r="AU125" s="240" t="s">
        <v>73</v>
      </c>
      <c r="AY125" s="239" t="s">
        <v>141</v>
      </c>
      <c r="BK125" s="241">
        <f>BK126</f>
        <v>0</v>
      </c>
    </row>
    <row r="126" s="12" customFormat="1" ht="22.8" customHeight="1">
      <c r="A126" s="12"/>
      <c r="B126" s="228"/>
      <c r="C126" s="229"/>
      <c r="D126" s="230" t="s">
        <v>72</v>
      </c>
      <c r="E126" s="242" t="s">
        <v>142</v>
      </c>
      <c r="F126" s="242" t="s">
        <v>143</v>
      </c>
      <c r="G126" s="229"/>
      <c r="H126" s="229"/>
      <c r="I126" s="232"/>
      <c r="J126" s="243">
        <f>BK126</f>
        <v>0</v>
      </c>
      <c r="K126" s="229"/>
      <c r="L126" s="234"/>
      <c r="M126" s="235"/>
      <c r="N126" s="236"/>
      <c r="O126" s="236"/>
      <c r="P126" s="237">
        <f>SUM(P127:P189)</f>
        <v>0</v>
      </c>
      <c r="Q126" s="236"/>
      <c r="R126" s="237">
        <f>SUM(R127:R189)</f>
        <v>5018.1314999999995</v>
      </c>
      <c r="S126" s="236"/>
      <c r="T126" s="238">
        <f>SUM(T127:T189)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80</v>
      </c>
      <c r="AT126" s="240" t="s">
        <v>72</v>
      </c>
      <c r="AU126" s="240" t="s">
        <v>80</v>
      </c>
      <c r="AY126" s="239" t="s">
        <v>141</v>
      </c>
      <c r="BK126" s="241">
        <f>SUM(BK127:BK189)</f>
        <v>0</v>
      </c>
    </row>
    <row r="127" s="2" customFormat="1" ht="55.5" customHeight="1">
      <c r="A127" s="38"/>
      <c r="B127" s="39"/>
      <c r="C127" s="244" t="s">
        <v>80</v>
      </c>
      <c r="D127" s="244" t="s">
        <v>144</v>
      </c>
      <c r="E127" s="245" t="s">
        <v>145</v>
      </c>
      <c r="F127" s="246" t="s">
        <v>146</v>
      </c>
      <c r="G127" s="247" t="s">
        <v>147</v>
      </c>
      <c r="H127" s="248">
        <v>1179</v>
      </c>
      <c r="I127" s="249"/>
      <c r="J127" s="250">
        <f>ROUND(I127*H127,2)</f>
        <v>0</v>
      </c>
      <c r="K127" s="251"/>
      <c r="L127" s="44"/>
      <c r="M127" s="252" t="s">
        <v>1</v>
      </c>
      <c r="N127" s="253" t="s">
        <v>38</v>
      </c>
      <c r="O127" s="91"/>
      <c r="P127" s="254">
        <f>O127*H127</f>
        <v>0</v>
      </c>
      <c r="Q127" s="254">
        <v>0</v>
      </c>
      <c r="R127" s="254">
        <f>Q127*H127</f>
        <v>0</v>
      </c>
      <c r="S127" s="254">
        <v>0</v>
      </c>
      <c r="T127" s="25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6" t="s">
        <v>148</v>
      </c>
      <c r="AT127" s="256" t="s">
        <v>144</v>
      </c>
      <c r="AU127" s="256" t="s">
        <v>82</v>
      </c>
      <c r="AY127" s="17" t="s">
        <v>141</v>
      </c>
      <c r="BE127" s="257">
        <f>IF(N127="základní",J127,0)</f>
        <v>0</v>
      </c>
      <c r="BF127" s="257">
        <f>IF(N127="snížená",J127,0)</f>
        <v>0</v>
      </c>
      <c r="BG127" s="257">
        <f>IF(N127="zákl. přenesená",J127,0)</f>
        <v>0</v>
      </c>
      <c r="BH127" s="257">
        <f>IF(N127="sníž. přenesená",J127,0)</f>
        <v>0</v>
      </c>
      <c r="BI127" s="257">
        <f>IF(N127="nulová",J127,0)</f>
        <v>0</v>
      </c>
      <c r="BJ127" s="17" t="s">
        <v>80</v>
      </c>
      <c r="BK127" s="257">
        <f>ROUND(I127*H127,2)</f>
        <v>0</v>
      </c>
      <c r="BL127" s="17" t="s">
        <v>148</v>
      </c>
      <c r="BM127" s="256" t="s">
        <v>314</v>
      </c>
    </row>
    <row r="128" s="13" customFormat="1">
      <c r="A128" s="13"/>
      <c r="B128" s="258"/>
      <c r="C128" s="259"/>
      <c r="D128" s="260" t="s">
        <v>150</v>
      </c>
      <c r="E128" s="261" t="s">
        <v>1</v>
      </c>
      <c r="F128" s="262" t="s">
        <v>315</v>
      </c>
      <c r="G128" s="259"/>
      <c r="H128" s="263">
        <v>1179</v>
      </c>
      <c r="I128" s="264"/>
      <c r="J128" s="259"/>
      <c r="K128" s="259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150</v>
      </c>
      <c r="AU128" s="269" t="s">
        <v>82</v>
      </c>
      <c r="AV128" s="13" t="s">
        <v>82</v>
      </c>
      <c r="AW128" s="13" t="s">
        <v>30</v>
      </c>
      <c r="AX128" s="13" t="s">
        <v>80</v>
      </c>
      <c r="AY128" s="269" t="s">
        <v>141</v>
      </c>
    </row>
    <row r="129" s="2" customFormat="1" ht="100.5" customHeight="1">
      <c r="A129" s="38"/>
      <c r="B129" s="39"/>
      <c r="C129" s="244" t="s">
        <v>82</v>
      </c>
      <c r="D129" s="244" t="s">
        <v>144</v>
      </c>
      <c r="E129" s="245" t="s">
        <v>153</v>
      </c>
      <c r="F129" s="246" t="s">
        <v>154</v>
      </c>
      <c r="G129" s="247" t="s">
        <v>155</v>
      </c>
      <c r="H129" s="248">
        <v>1179</v>
      </c>
      <c r="I129" s="249"/>
      <c r="J129" s="250">
        <f>ROUND(I129*H129,2)</f>
        <v>0</v>
      </c>
      <c r="K129" s="251"/>
      <c r="L129" s="44"/>
      <c r="M129" s="252" t="s">
        <v>1</v>
      </c>
      <c r="N129" s="253" t="s">
        <v>38</v>
      </c>
      <c r="O129" s="91"/>
      <c r="P129" s="254">
        <f>O129*H129</f>
        <v>0</v>
      </c>
      <c r="Q129" s="254">
        <v>0</v>
      </c>
      <c r="R129" s="254">
        <f>Q129*H129</f>
        <v>0</v>
      </c>
      <c r="S129" s="254">
        <v>0</v>
      </c>
      <c r="T129" s="25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6" t="s">
        <v>148</v>
      </c>
      <c r="AT129" s="256" t="s">
        <v>144</v>
      </c>
      <c r="AU129" s="256" t="s">
        <v>82</v>
      </c>
      <c r="AY129" s="17" t="s">
        <v>141</v>
      </c>
      <c r="BE129" s="257">
        <f>IF(N129="základní",J129,0)</f>
        <v>0</v>
      </c>
      <c r="BF129" s="257">
        <f>IF(N129="snížená",J129,0)</f>
        <v>0</v>
      </c>
      <c r="BG129" s="257">
        <f>IF(N129="zákl. přenesená",J129,0)</f>
        <v>0</v>
      </c>
      <c r="BH129" s="257">
        <f>IF(N129="sníž. přenesená",J129,0)</f>
        <v>0</v>
      </c>
      <c r="BI129" s="257">
        <f>IF(N129="nulová",J129,0)</f>
        <v>0</v>
      </c>
      <c r="BJ129" s="17" t="s">
        <v>80</v>
      </c>
      <c r="BK129" s="257">
        <f>ROUND(I129*H129,2)</f>
        <v>0</v>
      </c>
      <c r="BL129" s="17" t="s">
        <v>148</v>
      </c>
      <c r="BM129" s="256" t="s">
        <v>316</v>
      </c>
    </row>
    <row r="130" s="13" customFormat="1">
      <c r="A130" s="13"/>
      <c r="B130" s="258"/>
      <c r="C130" s="259"/>
      <c r="D130" s="260" t="s">
        <v>150</v>
      </c>
      <c r="E130" s="261" t="s">
        <v>1</v>
      </c>
      <c r="F130" s="262" t="s">
        <v>317</v>
      </c>
      <c r="G130" s="259"/>
      <c r="H130" s="263">
        <v>1179</v>
      </c>
      <c r="I130" s="264"/>
      <c r="J130" s="259"/>
      <c r="K130" s="259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150</v>
      </c>
      <c r="AU130" s="269" t="s">
        <v>82</v>
      </c>
      <c r="AV130" s="13" t="s">
        <v>82</v>
      </c>
      <c r="AW130" s="13" t="s">
        <v>30</v>
      </c>
      <c r="AX130" s="13" t="s">
        <v>73</v>
      </c>
      <c r="AY130" s="269" t="s">
        <v>141</v>
      </c>
    </row>
    <row r="131" s="14" customFormat="1">
      <c r="A131" s="14"/>
      <c r="B131" s="270"/>
      <c r="C131" s="271"/>
      <c r="D131" s="260" t="s">
        <v>150</v>
      </c>
      <c r="E131" s="272" t="s">
        <v>1</v>
      </c>
      <c r="F131" s="273" t="s">
        <v>152</v>
      </c>
      <c r="G131" s="271"/>
      <c r="H131" s="274">
        <v>1179</v>
      </c>
      <c r="I131" s="275"/>
      <c r="J131" s="271"/>
      <c r="K131" s="271"/>
      <c r="L131" s="276"/>
      <c r="M131" s="277"/>
      <c r="N131" s="278"/>
      <c r="O131" s="278"/>
      <c r="P131" s="278"/>
      <c r="Q131" s="278"/>
      <c r="R131" s="278"/>
      <c r="S131" s="278"/>
      <c r="T131" s="27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80" t="s">
        <v>150</v>
      </c>
      <c r="AU131" s="280" t="s">
        <v>82</v>
      </c>
      <c r="AV131" s="14" t="s">
        <v>148</v>
      </c>
      <c r="AW131" s="14" t="s">
        <v>30</v>
      </c>
      <c r="AX131" s="14" t="s">
        <v>80</v>
      </c>
      <c r="AY131" s="280" t="s">
        <v>141</v>
      </c>
    </row>
    <row r="132" s="2" customFormat="1" ht="55.5" customHeight="1">
      <c r="A132" s="38"/>
      <c r="B132" s="39"/>
      <c r="C132" s="244" t="s">
        <v>158</v>
      </c>
      <c r="D132" s="244" t="s">
        <v>144</v>
      </c>
      <c r="E132" s="245" t="s">
        <v>159</v>
      </c>
      <c r="F132" s="246" t="s">
        <v>160</v>
      </c>
      <c r="G132" s="247" t="s">
        <v>147</v>
      </c>
      <c r="H132" s="248">
        <v>4008.5999999999999</v>
      </c>
      <c r="I132" s="249"/>
      <c r="J132" s="250">
        <f>ROUND(I132*H132,2)</f>
        <v>0</v>
      </c>
      <c r="K132" s="251"/>
      <c r="L132" s="44"/>
      <c r="M132" s="252" t="s">
        <v>1</v>
      </c>
      <c r="N132" s="253" t="s">
        <v>38</v>
      </c>
      <c r="O132" s="91"/>
      <c r="P132" s="254">
        <f>O132*H132</f>
        <v>0</v>
      </c>
      <c r="Q132" s="254">
        <v>0</v>
      </c>
      <c r="R132" s="254">
        <f>Q132*H132</f>
        <v>0</v>
      </c>
      <c r="S132" s="254">
        <v>0</v>
      </c>
      <c r="T132" s="25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6" t="s">
        <v>148</v>
      </c>
      <c r="AT132" s="256" t="s">
        <v>144</v>
      </c>
      <c r="AU132" s="256" t="s">
        <v>82</v>
      </c>
      <c r="AY132" s="17" t="s">
        <v>141</v>
      </c>
      <c r="BE132" s="257">
        <f>IF(N132="základní",J132,0)</f>
        <v>0</v>
      </c>
      <c r="BF132" s="257">
        <f>IF(N132="snížená",J132,0)</f>
        <v>0</v>
      </c>
      <c r="BG132" s="257">
        <f>IF(N132="zákl. přenesená",J132,0)</f>
        <v>0</v>
      </c>
      <c r="BH132" s="257">
        <f>IF(N132="sníž. přenesená",J132,0)</f>
        <v>0</v>
      </c>
      <c r="BI132" s="257">
        <f>IF(N132="nulová",J132,0)</f>
        <v>0</v>
      </c>
      <c r="BJ132" s="17" t="s">
        <v>80</v>
      </c>
      <c r="BK132" s="257">
        <f>ROUND(I132*H132,2)</f>
        <v>0</v>
      </c>
      <c r="BL132" s="17" t="s">
        <v>148</v>
      </c>
      <c r="BM132" s="256" t="s">
        <v>318</v>
      </c>
    </row>
    <row r="133" s="13" customFormat="1">
      <c r="A133" s="13"/>
      <c r="B133" s="258"/>
      <c r="C133" s="259"/>
      <c r="D133" s="260" t="s">
        <v>150</v>
      </c>
      <c r="E133" s="261" t="s">
        <v>1</v>
      </c>
      <c r="F133" s="262" t="s">
        <v>319</v>
      </c>
      <c r="G133" s="259"/>
      <c r="H133" s="263">
        <v>4008.5999999999999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150</v>
      </c>
      <c r="AU133" s="269" t="s">
        <v>82</v>
      </c>
      <c r="AV133" s="13" t="s">
        <v>82</v>
      </c>
      <c r="AW133" s="13" t="s">
        <v>30</v>
      </c>
      <c r="AX133" s="13" t="s">
        <v>73</v>
      </c>
      <c r="AY133" s="269" t="s">
        <v>141</v>
      </c>
    </row>
    <row r="134" s="14" customFormat="1">
      <c r="A134" s="14"/>
      <c r="B134" s="270"/>
      <c r="C134" s="271"/>
      <c r="D134" s="260" t="s">
        <v>150</v>
      </c>
      <c r="E134" s="272" t="s">
        <v>1</v>
      </c>
      <c r="F134" s="273" t="s">
        <v>152</v>
      </c>
      <c r="G134" s="271"/>
      <c r="H134" s="274">
        <v>4008.5999999999999</v>
      </c>
      <c r="I134" s="275"/>
      <c r="J134" s="271"/>
      <c r="K134" s="271"/>
      <c r="L134" s="276"/>
      <c r="M134" s="277"/>
      <c r="N134" s="278"/>
      <c r="O134" s="278"/>
      <c r="P134" s="278"/>
      <c r="Q134" s="278"/>
      <c r="R134" s="278"/>
      <c r="S134" s="278"/>
      <c r="T134" s="27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0" t="s">
        <v>150</v>
      </c>
      <c r="AU134" s="280" t="s">
        <v>82</v>
      </c>
      <c r="AV134" s="14" t="s">
        <v>148</v>
      </c>
      <c r="AW134" s="14" t="s">
        <v>30</v>
      </c>
      <c r="AX134" s="14" t="s">
        <v>80</v>
      </c>
      <c r="AY134" s="280" t="s">
        <v>141</v>
      </c>
    </row>
    <row r="135" s="2" customFormat="1" ht="66.75" customHeight="1">
      <c r="A135" s="38"/>
      <c r="B135" s="39"/>
      <c r="C135" s="244" t="s">
        <v>148</v>
      </c>
      <c r="D135" s="244" t="s">
        <v>144</v>
      </c>
      <c r="E135" s="245" t="s">
        <v>163</v>
      </c>
      <c r="F135" s="246" t="s">
        <v>164</v>
      </c>
      <c r="G135" s="247" t="s">
        <v>155</v>
      </c>
      <c r="H135" s="248">
        <v>2358</v>
      </c>
      <c r="I135" s="249"/>
      <c r="J135" s="250">
        <f>ROUND(I135*H135,2)</f>
        <v>0</v>
      </c>
      <c r="K135" s="251"/>
      <c r="L135" s="44"/>
      <c r="M135" s="252" t="s">
        <v>1</v>
      </c>
      <c r="N135" s="253" t="s">
        <v>38</v>
      </c>
      <c r="O135" s="91"/>
      <c r="P135" s="254">
        <f>O135*H135</f>
        <v>0</v>
      </c>
      <c r="Q135" s="254">
        <v>0</v>
      </c>
      <c r="R135" s="254">
        <f>Q135*H135</f>
        <v>0</v>
      </c>
      <c r="S135" s="254">
        <v>0</v>
      </c>
      <c r="T135" s="25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6" t="s">
        <v>148</v>
      </c>
      <c r="AT135" s="256" t="s">
        <v>144</v>
      </c>
      <c r="AU135" s="256" t="s">
        <v>82</v>
      </c>
      <c r="AY135" s="17" t="s">
        <v>141</v>
      </c>
      <c r="BE135" s="257">
        <f>IF(N135="základní",J135,0)</f>
        <v>0</v>
      </c>
      <c r="BF135" s="257">
        <f>IF(N135="snížená",J135,0)</f>
        <v>0</v>
      </c>
      <c r="BG135" s="257">
        <f>IF(N135="zákl. přenesená",J135,0)</f>
        <v>0</v>
      </c>
      <c r="BH135" s="257">
        <f>IF(N135="sníž. přenesená",J135,0)</f>
        <v>0</v>
      </c>
      <c r="BI135" s="257">
        <f>IF(N135="nulová",J135,0)</f>
        <v>0</v>
      </c>
      <c r="BJ135" s="17" t="s">
        <v>80</v>
      </c>
      <c r="BK135" s="257">
        <f>ROUND(I135*H135,2)</f>
        <v>0</v>
      </c>
      <c r="BL135" s="17" t="s">
        <v>148</v>
      </c>
      <c r="BM135" s="256" t="s">
        <v>320</v>
      </c>
    </row>
    <row r="136" s="13" customFormat="1">
      <c r="A136" s="13"/>
      <c r="B136" s="258"/>
      <c r="C136" s="259"/>
      <c r="D136" s="260" t="s">
        <v>150</v>
      </c>
      <c r="E136" s="261" t="s">
        <v>1</v>
      </c>
      <c r="F136" s="262" t="s">
        <v>321</v>
      </c>
      <c r="G136" s="259"/>
      <c r="H136" s="263">
        <v>2358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150</v>
      </c>
      <c r="AU136" s="269" t="s">
        <v>82</v>
      </c>
      <c r="AV136" s="13" t="s">
        <v>82</v>
      </c>
      <c r="AW136" s="13" t="s">
        <v>30</v>
      </c>
      <c r="AX136" s="13" t="s">
        <v>73</v>
      </c>
      <c r="AY136" s="269" t="s">
        <v>141</v>
      </c>
    </row>
    <row r="137" s="14" customFormat="1">
      <c r="A137" s="14"/>
      <c r="B137" s="270"/>
      <c r="C137" s="271"/>
      <c r="D137" s="260" t="s">
        <v>150</v>
      </c>
      <c r="E137" s="272" t="s">
        <v>1</v>
      </c>
      <c r="F137" s="273" t="s">
        <v>152</v>
      </c>
      <c r="G137" s="271"/>
      <c r="H137" s="274">
        <v>2358</v>
      </c>
      <c r="I137" s="275"/>
      <c r="J137" s="271"/>
      <c r="K137" s="271"/>
      <c r="L137" s="276"/>
      <c r="M137" s="277"/>
      <c r="N137" s="278"/>
      <c r="O137" s="278"/>
      <c r="P137" s="278"/>
      <c r="Q137" s="278"/>
      <c r="R137" s="278"/>
      <c r="S137" s="278"/>
      <c r="T137" s="27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0" t="s">
        <v>150</v>
      </c>
      <c r="AU137" s="280" t="s">
        <v>82</v>
      </c>
      <c r="AV137" s="14" t="s">
        <v>148</v>
      </c>
      <c r="AW137" s="14" t="s">
        <v>30</v>
      </c>
      <c r="AX137" s="14" t="s">
        <v>80</v>
      </c>
      <c r="AY137" s="280" t="s">
        <v>141</v>
      </c>
    </row>
    <row r="138" s="2" customFormat="1" ht="16.5" customHeight="1">
      <c r="A138" s="38"/>
      <c r="B138" s="39"/>
      <c r="C138" s="281" t="s">
        <v>142</v>
      </c>
      <c r="D138" s="281" t="s">
        <v>167</v>
      </c>
      <c r="E138" s="282" t="s">
        <v>168</v>
      </c>
      <c r="F138" s="283" t="s">
        <v>169</v>
      </c>
      <c r="G138" s="284" t="s">
        <v>170</v>
      </c>
      <c r="H138" s="285">
        <v>4244.3999999999996</v>
      </c>
      <c r="I138" s="286"/>
      <c r="J138" s="287">
        <f>ROUND(I138*H138,2)</f>
        <v>0</v>
      </c>
      <c r="K138" s="288"/>
      <c r="L138" s="289"/>
      <c r="M138" s="290" t="s">
        <v>1</v>
      </c>
      <c r="N138" s="291" t="s">
        <v>38</v>
      </c>
      <c r="O138" s="91"/>
      <c r="P138" s="254">
        <f>O138*H138</f>
        <v>0</v>
      </c>
      <c r="Q138" s="254">
        <v>1</v>
      </c>
      <c r="R138" s="254">
        <f>Q138*H138</f>
        <v>4244.3999999999996</v>
      </c>
      <c r="S138" s="254">
        <v>0</v>
      </c>
      <c r="T138" s="25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6" t="s">
        <v>171</v>
      </c>
      <c r="AT138" s="256" t="s">
        <v>167</v>
      </c>
      <c r="AU138" s="256" t="s">
        <v>82</v>
      </c>
      <c r="AY138" s="17" t="s">
        <v>141</v>
      </c>
      <c r="BE138" s="257">
        <f>IF(N138="základní",J138,0)</f>
        <v>0</v>
      </c>
      <c r="BF138" s="257">
        <f>IF(N138="snížená",J138,0)</f>
        <v>0</v>
      </c>
      <c r="BG138" s="257">
        <f>IF(N138="zákl. přenesená",J138,0)</f>
        <v>0</v>
      </c>
      <c r="BH138" s="257">
        <f>IF(N138="sníž. přenesená",J138,0)</f>
        <v>0</v>
      </c>
      <c r="BI138" s="257">
        <f>IF(N138="nulová",J138,0)</f>
        <v>0</v>
      </c>
      <c r="BJ138" s="17" t="s">
        <v>80</v>
      </c>
      <c r="BK138" s="257">
        <f>ROUND(I138*H138,2)</f>
        <v>0</v>
      </c>
      <c r="BL138" s="17" t="s">
        <v>148</v>
      </c>
      <c r="BM138" s="256" t="s">
        <v>322</v>
      </c>
    </row>
    <row r="139" s="13" customFormat="1">
      <c r="A139" s="13"/>
      <c r="B139" s="258"/>
      <c r="C139" s="259"/>
      <c r="D139" s="260" t="s">
        <v>150</v>
      </c>
      <c r="E139" s="261" t="s">
        <v>1</v>
      </c>
      <c r="F139" s="262" t="s">
        <v>323</v>
      </c>
      <c r="G139" s="259"/>
      <c r="H139" s="263">
        <v>4244.3999999999996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150</v>
      </c>
      <c r="AU139" s="269" t="s">
        <v>82</v>
      </c>
      <c r="AV139" s="13" t="s">
        <v>82</v>
      </c>
      <c r="AW139" s="13" t="s">
        <v>30</v>
      </c>
      <c r="AX139" s="13" t="s">
        <v>73</v>
      </c>
      <c r="AY139" s="269" t="s">
        <v>141</v>
      </c>
    </row>
    <row r="140" s="14" customFormat="1">
      <c r="A140" s="14"/>
      <c r="B140" s="270"/>
      <c r="C140" s="271"/>
      <c r="D140" s="260" t="s">
        <v>150</v>
      </c>
      <c r="E140" s="272" t="s">
        <v>1</v>
      </c>
      <c r="F140" s="273" t="s">
        <v>152</v>
      </c>
      <c r="G140" s="271"/>
      <c r="H140" s="274">
        <v>4244.3999999999996</v>
      </c>
      <c r="I140" s="275"/>
      <c r="J140" s="271"/>
      <c r="K140" s="271"/>
      <c r="L140" s="276"/>
      <c r="M140" s="277"/>
      <c r="N140" s="278"/>
      <c r="O140" s="278"/>
      <c r="P140" s="278"/>
      <c r="Q140" s="278"/>
      <c r="R140" s="278"/>
      <c r="S140" s="278"/>
      <c r="T140" s="27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0" t="s">
        <v>150</v>
      </c>
      <c r="AU140" s="280" t="s">
        <v>82</v>
      </c>
      <c r="AV140" s="14" t="s">
        <v>148</v>
      </c>
      <c r="AW140" s="14" t="s">
        <v>30</v>
      </c>
      <c r="AX140" s="14" t="s">
        <v>80</v>
      </c>
      <c r="AY140" s="280" t="s">
        <v>141</v>
      </c>
    </row>
    <row r="141" s="2" customFormat="1" ht="21.75" customHeight="1">
      <c r="A141" s="38"/>
      <c r="B141" s="39"/>
      <c r="C141" s="281" t="s">
        <v>174</v>
      </c>
      <c r="D141" s="281" t="s">
        <v>167</v>
      </c>
      <c r="E141" s="282" t="s">
        <v>175</v>
      </c>
      <c r="F141" s="283" t="s">
        <v>176</v>
      </c>
      <c r="G141" s="284" t="s">
        <v>177</v>
      </c>
      <c r="H141" s="285">
        <v>1981</v>
      </c>
      <c r="I141" s="286"/>
      <c r="J141" s="287">
        <f>ROUND(I141*H141,2)</f>
        <v>0</v>
      </c>
      <c r="K141" s="288"/>
      <c r="L141" s="289"/>
      <c r="M141" s="290" t="s">
        <v>1</v>
      </c>
      <c r="N141" s="291" t="s">
        <v>38</v>
      </c>
      <c r="O141" s="91"/>
      <c r="P141" s="254">
        <f>O141*H141</f>
        <v>0</v>
      </c>
      <c r="Q141" s="254">
        <v>0.32700000000000001</v>
      </c>
      <c r="R141" s="254">
        <f>Q141*H141</f>
        <v>647.78700000000003</v>
      </c>
      <c r="S141" s="254">
        <v>0</v>
      </c>
      <c r="T141" s="25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6" t="s">
        <v>171</v>
      </c>
      <c r="AT141" s="256" t="s">
        <v>167</v>
      </c>
      <c r="AU141" s="256" t="s">
        <v>82</v>
      </c>
      <c r="AY141" s="17" t="s">
        <v>141</v>
      </c>
      <c r="BE141" s="257">
        <f>IF(N141="základní",J141,0)</f>
        <v>0</v>
      </c>
      <c r="BF141" s="257">
        <f>IF(N141="snížená",J141,0)</f>
        <v>0</v>
      </c>
      <c r="BG141" s="257">
        <f>IF(N141="zákl. přenesená",J141,0)</f>
        <v>0</v>
      </c>
      <c r="BH141" s="257">
        <f>IF(N141="sníž. přenesená",J141,0)</f>
        <v>0</v>
      </c>
      <c r="BI141" s="257">
        <f>IF(N141="nulová",J141,0)</f>
        <v>0</v>
      </c>
      <c r="BJ141" s="17" t="s">
        <v>80</v>
      </c>
      <c r="BK141" s="257">
        <f>ROUND(I141*H141,2)</f>
        <v>0</v>
      </c>
      <c r="BL141" s="17" t="s">
        <v>148</v>
      </c>
      <c r="BM141" s="256" t="s">
        <v>324</v>
      </c>
    </row>
    <row r="142" s="15" customFormat="1">
      <c r="A142" s="15"/>
      <c r="B142" s="292"/>
      <c r="C142" s="293"/>
      <c r="D142" s="260" t="s">
        <v>150</v>
      </c>
      <c r="E142" s="294" t="s">
        <v>1</v>
      </c>
      <c r="F142" s="295" t="s">
        <v>179</v>
      </c>
      <c r="G142" s="293"/>
      <c r="H142" s="294" t="s">
        <v>1</v>
      </c>
      <c r="I142" s="296"/>
      <c r="J142" s="293"/>
      <c r="K142" s="293"/>
      <c r="L142" s="297"/>
      <c r="M142" s="298"/>
      <c r="N142" s="299"/>
      <c r="O142" s="299"/>
      <c r="P142" s="299"/>
      <c r="Q142" s="299"/>
      <c r="R142" s="299"/>
      <c r="S142" s="299"/>
      <c r="T142" s="30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301" t="s">
        <v>150</v>
      </c>
      <c r="AU142" s="301" t="s">
        <v>82</v>
      </c>
      <c r="AV142" s="15" t="s">
        <v>80</v>
      </c>
      <c r="AW142" s="15" t="s">
        <v>30</v>
      </c>
      <c r="AX142" s="15" t="s">
        <v>73</v>
      </c>
      <c r="AY142" s="301" t="s">
        <v>141</v>
      </c>
    </row>
    <row r="143" s="13" customFormat="1">
      <c r="A143" s="13"/>
      <c r="B143" s="258"/>
      <c r="C143" s="259"/>
      <c r="D143" s="260" t="s">
        <v>150</v>
      </c>
      <c r="E143" s="261" t="s">
        <v>1</v>
      </c>
      <c r="F143" s="262" t="s">
        <v>325</v>
      </c>
      <c r="G143" s="259"/>
      <c r="H143" s="263">
        <v>1981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150</v>
      </c>
      <c r="AU143" s="269" t="s">
        <v>82</v>
      </c>
      <c r="AV143" s="13" t="s">
        <v>82</v>
      </c>
      <c r="AW143" s="13" t="s">
        <v>30</v>
      </c>
      <c r="AX143" s="13" t="s">
        <v>73</v>
      </c>
      <c r="AY143" s="269" t="s">
        <v>141</v>
      </c>
    </row>
    <row r="144" s="14" customFormat="1">
      <c r="A144" s="14"/>
      <c r="B144" s="270"/>
      <c r="C144" s="271"/>
      <c r="D144" s="260" t="s">
        <v>150</v>
      </c>
      <c r="E144" s="272" t="s">
        <v>1</v>
      </c>
      <c r="F144" s="273" t="s">
        <v>152</v>
      </c>
      <c r="G144" s="271"/>
      <c r="H144" s="274">
        <v>1981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150</v>
      </c>
      <c r="AU144" s="280" t="s">
        <v>82</v>
      </c>
      <c r="AV144" s="14" t="s">
        <v>148</v>
      </c>
      <c r="AW144" s="14" t="s">
        <v>30</v>
      </c>
      <c r="AX144" s="14" t="s">
        <v>80</v>
      </c>
      <c r="AY144" s="280" t="s">
        <v>141</v>
      </c>
    </row>
    <row r="145" s="2" customFormat="1" ht="16.5" customHeight="1">
      <c r="A145" s="38"/>
      <c r="B145" s="39"/>
      <c r="C145" s="281" t="s">
        <v>183</v>
      </c>
      <c r="D145" s="281" t="s">
        <v>167</v>
      </c>
      <c r="E145" s="282" t="s">
        <v>188</v>
      </c>
      <c r="F145" s="283" t="s">
        <v>189</v>
      </c>
      <c r="G145" s="284" t="s">
        <v>177</v>
      </c>
      <c r="H145" s="285">
        <v>34</v>
      </c>
      <c r="I145" s="286"/>
      <c r="J145" s="287">
        <f>ROUND(I145*H145,2)</f>
        <v>0</v>
      </c>
      <c r="K145" s="288"/>
      <c r="L145" s="289"/>
      <c r="M145" s="290" t="s">
        <v>1</v>
      </c>
      <c r="N145" s="291" t="s">
        <v>38</v>
      </c>
      <c r="O145" s="91"/>
      <c r="P145" s="254">
        <f>O145*H145</f>
        <v>0</v>
      </c>
      <c r="Q145" s="254">
        <v>3.70425</v>
      </c>
      <c r="R145" s="254">
        <f>Q145*H145</f>
        <v>125.94450000000001</v>
      </c>
      <c r="S145" s="254">
        <v>0</v>
      </c>
      <c r="T145" s="25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6" t="s">
        <v>171</v>
      </c>
      <c r="AT145" s="256" t="s">
        <v>167</v>
      </c>
      <c r="AU145" s="256" t="s">
        <v>82</v>
      </c>
      <c r="AY145" s="17" t="s">
        <v>141</v>
      </c>
      <c r="BE145" s="257">
        <f>IF(N145="základní",J145,0)</f>
        <v>0</v>
      </c>
      <c r="BF145" s="257">
        <f>IF(N145="snížená",J145,0)</f>
        <v>0</v>
      </c>
      <c r="BG145" s="257">
        <f>IF(N145="zákl. přenesená",J145,0)</f>
        <v>0</v>
      </c>
      <c r="BH145" s="257">
        <f>IF(N145="sníž. přenesená",J145,0)</f>
        <v>0</v>
      </c>
      <c r="BI145" s="257">
        <f>IF(N145="nulová",J145,0)</f>
        <v>0</v>
      </c>
      <c r="BJ145" s="17" t="s">
        <v>80</v>
      </c>
      <c r="BK145" s="257">
        <f>ROUND(I145*H145,2)</f>
        <v>0</v>
      </c>
      <c r="BL145" s="17" t="s">
        <v>148</v>
      </c>
      <c r="BM145" s="256" t="s">
        <v>326</v>
      </c>
    </row>
    <row r="146" s="15" customFormat="1">
      <c r="A146" s="15"/>
      <c r="B146" s="292"/>
      <c r="C146" s="293"/>
      <c r="D146" s="260" t="s">
        <v>150</v>
      </c>
      <c r="E146" s="294" t="s">
        <v>1</v>
      </c>
      <c r="F146" s="295" t="s">
        <v>179</v>
      </c>
      <c r="G146" s="293"/>
      <c r="H146" s="294" t="s">
        <v>1</v>
      </c>
      <c r="I146" s="296"/>
      <c r="J146" s="293"/>
      <c r="K146" s="293"/>
      <c r="L146" s="297"/>
      <c r="M146" s="298"/>
      <c r="N146" s="299"/>
      <c r="O146" s="299"/>
      <c r="P146" s="299"/>
      <c r="Q146" s="299"/>
      <c r="R146" s="299"/>
      <c r="S146" s="299"/>
      <c r="T146" s="30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301" t="s">
        <v>150</v>
      </c>
      <c r="AU146" s="301" t="s">
        <v>82</v>
      </c>
      <c r="AV146" s="15" t="s">
        <v>80</v>
      </c>
      <c r="AW146" s="15" t="s">
        <v>30</v>
      </c>
      <c r="AX146" s="15" t="s">
        <v>73</v>
      </c>
      <c r="AY146" s="301" t="s">
        <v>141</v>
      </c>
    </row>
    <row r="147" s="13" customFormat="1">
      <c r="A147" s="13"/>
      <c r="B147" s="258"/>
      <c r="C147" s="259"/>
      <c r="D147" s="260" t="s">
        <v>150</v>
      </c>
      <c r="E147" s="261" t="s">
        <v>1</v>
      </c>
      <c r="F147" s="262" t="s">
        <v>327</v>
      </c>
      <c r="G147" s="259"/>
      <c r="H147" s="263">
        <v>34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150</v>
      </c>
      <c r="AU147" s="269" t="s">
        <v>82</v>
      </c>
      <c r="AV147" s="13" t="s">
        <v>82</v>
      </c>
      <c r="AW147" s="13" t="s">
        <v>30</v>
      </c>
      <c r="AX147" s="13" t="s">
        <v>73</v>
      </c>
      <c r="AY147" s="269" t="s">
        <v>141</v>
      </c>
    </row>
    <row r="148" s="14" customFormat="1">
      <c r="A148" s="14"/>
      <c r="B148" s="270"/>
      <c r="C148" s="271"/>
      <c r="D148" s="260" t="s">
        <v>150</v>
      </c>
      <c r="E148" s="272" t="s">
        <v>1</v>
      </c>
      <c r="F148" s="273" t="s">
        <v>152</v>
      </c>
      <c r="G148" s="271"/>
      <c r="H148" s="274">
        <v>34</v>
      </c>
      <c r="I148" s="275"/>
      <c r="J148" s="271"/>
      <c r="K148" s="271"/>
      <c r="L148" s="276"/>
      <c r="M148" s="277"/>
      <c r="N148" s="278"/>
      <c r="O148" s="278"/>
      <c r="P148" s="278"/>
      <c r="Q148" s="278"/>
      <c r="R148" s="278"/>
      <c r="S148" s="278"/>
      <c r="T148" s="27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0" t="s">
        <v>150</v>
      </c>
      <c r="AU148" s="280" t="s">
        <v>82</v>
      </c>
      <c r="AV148" s="14" t="s">
        <v>148</v>
      </c>
      <c r="AW148" s="14" t="s">
        <v>30</v>
      </c>
      <c r="AX148" s="14" t="s">
        <v>80</v>
      </c>
      <c r="AY148" s="280" t="s">
        <v>141</v>
      </c>
    </row>
    <row r="149" s="2" customFormat="1" ht="16.5" customHeight="1">
      <c r="A149" s="38"/>
      <c r="B149" s="39"/>
      <c r="C149" s="281" t="s">
        <v>171</v>
      </c>
      <c r="D149" s="281" t="s">
        <v>167</v>
      </c>
      <c r="E149" s="282" t="s">
        <v>193</v>
      </c>
      <c r="F149" s="283" t="s">
        <v>194</v>
      </c>
      <c r="G149" s="284" t="s">
        <v>195</v>
      </c>
      <c r="H149" s="285">
        <v>200</v>
      </c>
      <c r="I149" s="286"/>
      <c r="J149" s="287">
        <f>ROUND(I149*H149,2)</f>
        <v>0</v>
      </c>
      <c r="K149" s="288"/>
      <c r="L149" s="289"/>
      <c r="M149" s="290" t="s">
        <v>1</v>
      </c>
      <c r="N149" s="291" t="s">
        <v>38</v>
      </c>
      <c r="O149" s="91"/>
      <c r="P149" s="254">
        <f>O149*H149</f>
        <v>0</v>
      </c>
      <c r="Q149" s="254">
        <v>0</v>
      </c>
      <c r="R149" s="254">
        <f>Q149*H149</f>
        <v>0</v>
      </c>
      <c r="S149" s="254">
        <v>0</v>
      </c>
      <c r="T149" s="25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6" t="s">
        <v>171</v>
      </c>
      <c r="AT149" s="256" t="s">
        <v>167</v>
      </c>
      <c r="AU149" s="256" t="s">
        <v>82</v>
      </c>
      <c r="AY149" s="17" t="s">
        <v>141</v>
      </c>
      <c r="BE149" s="257">
        <f>IF(N149="základní",J149,0)</f>
        <v>0</v>
      </c>
      <c r="BF149" s="257">
        <f>IF(N149="snížená",J149,0)</f>
        <v>0</v>
      </c>
      <c r="BG149" s="257">
        <f>IF(N149="zákl. přenesená",J149,0)</f>
        <v>0</v>
      </c>
      <c r="BH149" s="257">
        <f>IF(N149="sníž. přenesená",J149,0)</f>
        <v>0</v>
      </c>
      <c r="BI149" s="257">
        <f>IF(N149="nulová",J149,0)</f>
        <v>0</v>
      </c>
      <c r="BJ149" s="17" t="s">
        <v>80</v>
      </c>
      <c r="BK149" s="257">
        <f>ROUND(I149*H149,2)</f>
        <v>0</v>
      </c>
      <c r="BL149" s="17" t="s">
        <v>148</v>
      </c>
      <c r="BM149" s="256" t="s">
        <v>328</v>
      </c>
    </row>
    <row r="150" s="15" customFormat="1">
      <c r="A150" s="15"/>
      <c r="B150" s="292"/>
      <c r="C150" s="293"/>
      <c r="D150" s="260" t="s">
        <v>150</v>
      </c>
      <c r="E150" s="294" t="s">
        <v>1</v>
      </c>
      <c r="F150" s="295" t="s">
        <v>179</v>
      </c>
      <c r="G150" s="293"/>
      <c r="H150" s="294" t="s">
        <v>1</v>
      </c>
      <c r="I150" s="296"/>
      <c r="J150" s="293"/>
      <c r="K150" s="293"/>
      <c r="L150" s="297"/>
      <c r="M150" s="298"/>
      <c r="N150" s="299"/>
      <c r="O150" s="299"/>
      <c r="P150" s="299"/>
      <c r="Q150" s="299"/>
      <c r="R150" s="299"/>
      <c r="S150" s="299"/>
      <c r="T150" s="30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301" t="s">
        <v>150</v>
      </c>
      <c r="AU150" s="301" t="s">
        <v>82</v>
      </c>
      <c r="AV150" s="15" t="s">
        <v>80</v>
      </c>
      <c r="AW150" s="15" t="s">
        <v>30</v>
      </c>
      <c r="AX150" s="15" t="s">
        <v>73</v>
      </c>
      <c r="AY150" s="301" t="s">
        <v>141</v>
      </c>
    </row>
    <row r="151" s="13" customFormat="1">
      <c r="A151" s="13"/>
      <c r="B151" s="258"/>
      <c r="C151" s="259"/>
      <c r="D151" s="260" t="s">
        <v>150</v>
      </c>
      <c r="E151" s="261" t="s">
        <v>1</v>
      </c>
      <c r="F151" s="262" t="s">
        <v>197</v>
      </c>
      <c r="G151" s="259"/>
      <c r="H151" s="263">
        <v>200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150</v>
      </c>
      <c r="AU151" s="269" t="s">
        <v>82</v>
      </c>
      <c r="AV151" s="13" t="s">
        <v>82</v>
      </c>
      <c r="AW151" s="13" t="s">
        <v>30</v>
      </c>
      <c r="AX151" s="13" t="s">
        <v>73</v>
      </c>
      <c r="AY151" s="269" t="s">
        <v>141</v>
      </c>
    </row>
    <row r="152" s="14" customFormat="1">
      <c r="A152" s="14"/>
      <c r="B152" s="270"/>
      <c r="C152" s="271"/>
      <c r="D152" s="260" t="s">
        <v>150</v>
      </c>
      <c r="E152" s="272" t="s">
        <v>1</v>
      </c>
      <c r="F152" s="273" t="s">
        <v>152</v>
      </c>
      <c r="G152" s="271"/>
      <c r="H152" s="274">
        <v>200</v>
      </c>
      <c r="I152" s="275"/>
      <c r="J152" s="271"/>
      <c r="K152" s="271"/>
      <c r="L152" s="276"/>
      <c r="M152" s="277"/>
      <c r="N152" s="278"/>
      <c r="O152" s="278"/>
      <c r="P152" s="278"/>
      <c r="Q152" s="278"/>
      <c r="R152" s="278"/>
      <c r="S152" s="278"/>
      <c r="T152" s="27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80" t="s">
        <v>150</v>
      </c>
      <c r="AU152" s="280" t="s">
        <v>82</v>
      </c>
      <c r="AV152" s="14" t="s">
        <v>148</v>
      </c>
      <c r="AW152" s="14" t="s">
        <v>30</v>
      </c>
      <c r="AX152" s="14" t="s">
        <v>80</v>
      </c>
      <c r="AY152" s="280" t="s">
        <v>141</v>
      </c>
    </row>
    <row r="153" s="2" customFormat="1" ht="66.75" customHeight="1">
      <c r="A153" s="38"/>
      <c r="B153" s="39"/>
      <c r="C153" s="244" t="s">
        <v>192</v>
      </c>
      <c r="D153" s="244" t="s">
        <v>144</v>
      </c>
      <c r="E153" s="245" t="s">
        <v>214</v>
      </c>
      <c r="F153" s="246" t="s">
        <v>215</v>
      </c>
      <c r="G153" s="247" t="s">
        <v>216</v>
      </c>
      <c r="H153" s="248">
        <v>1.1790000000000001</v>
      </c>
      <c r="I153" s="249"/>
      <c r="J153" s="250">
        <f>ROUND(I153*H153,2)</f>
        <v>0</v>
      </c>
      <c r="K153" s="251"/>
      <c r="L153" s="44"/>
      <c r="M153" s="252" t="s">
        <v>1</v>
      </c>
      <c r="N153" s="253" t="s">
        <v>38</v>
      </c>
      <c r="O153" s="91"/>
      <c r="P153" s="254">
        <f>O153*H153</f>
        <v>0</v>
      </c>
      <c r="Q153" s="254">
        <v>0</v>
      </c>
      <c r="R153" s="254">
        <f>Q153*H153</f>
        <v>0</v>
      </c>
      <c r="S153" s="254">
        <v>0</v>
      </c>
      <c r="T153" s="25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6" t="s">
        <v>148</v>
      </c>
      <c r="AT153" s="256" t="s">
        <v>144</v>
      </c>
      <c r="AU153" s="256" t="s">
        <v>82</v>
      </c>
      <c r="AY153" s="17" t="s">
        <v>141</v>
      </c>
      <c r="BE153" s="257">
        <f>IF(N153="základní",J153,0)</f>
        <v>0</v>
      </c>
      <c r="BF153" s="257">
        <f>IF(N153="snížená",J153,0)</f>
        <v>0</v>
      </c>
      <c r="BG153" s="257">
        <f>IF(N153="zákl. přenesená",J153,0)</f>
        <v>0</v>
      </c>
      <c r="BH153" s="257">
        <f>IF(N153="sníž. přenesená",J153,0)</f>
        <v>0</v>
      </c>
      <c r="BI153" s="257">
        <f>IF(N153="nulová",J153,0)</f>
        <v>0</v>
      </c>
      <c r="BJ153" s="17" t="s">
        <v>80</v>
      </c>
      <c r="BK153" s="257">
        <f>ROUND(I153*H153,2)</f>
        <v>0</v>
      </c>
      <c r="BL153" s="17" t="s">
        <v>148</v>
      </c>
      <c r="BM153" s="256" t="s">
        <v>329</v>
      </c>
    </row>
    <row r="154" s="13" customFormat="1">
      <c r="A154" s="13"/>
      <c r="B154" s="258"/>
      <c r="C154" s="259"/>
      <c r="D154" s="260" t="s">
        <v>150</v>
      </c>
      <c r="E154" s="261" t="s">
        <v>1</v>
      </c>
      <c r="F154" s="262" t="s">
        <v>330</v>
      </c>
      <c r="G154" s="259"/>
      <c r="H154" s="263">
        <v>1.1790000000000001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150</v>
      </c>
      <c r="AU154" s="269" t="s">
        <v>82</v>
      </c>
      <c r="AV154" s="13" t="s">
        <v>82</v>
      </c>
      <c r="AW154" s="13" t="s">
        <v>30</v>
      </c>
      <c r="AX154" s="13" t="s">
        <v>73</v>
      </c>
      <c r="AY154" s="269" t="s">
        <v>141</v>
      </c>
    </row>
    <row r="155" s="14" customFormat="1">
      <c r="A155" s="14"/>
      <c r="B155" s="270"/>
      <c r="C155" s="271"/>
      <c r="D155" s="260" t="s">
        <v>150</v>
      </c>
      <c r="E155" s="272" t="s">
        <v>1</v>
      </c>
      <c r="F155" s="273" t="s">
        <v>152</v>
      </c>
      <c r="G155" s="271"/>
      <c r="H155" s="274">
        <v>1.1790000000000001</v>
      </c>
      <c r="I155" s="275"/>
      <c r="J155" s="271"/>
      <c r="K155" s="271"/>
      <c r="L155" s="276"/>
      <c r="M155" s="277"/>
      <c r="N155" s="278"/>
      <c r="O155" s="278"/>
      <c r="P155" s="278"/>
      <c r="Q155" s="278"/>
      <c r="R155" s="278"/>
      <c r="S155" s="278"/>
      <c r="T155" s="27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0" t="s">
        <v>150</v>
      </c>
      <c r="AU155" s="280" t="s">
        <v>82</v>
      </c>
      <c r="AV155" s="14" t="s">
        <v>148</v>
      </c>
      <c r="AW155" s="14" t="s">
        <v>30</v>
      </c>
      <c r="AX155" s="14" t="s">
        <v>80</v>
      </c>
      <c r="AY155" s="280" t="s">
        <v>141</v>
      </c>
    </row>
    <row r="156" s="2" customFormat="1" ht="78" customHeight="1">
      <c r="A156" s="38"/>
      <c r="B156" s="39"/>
      <c r="C156" s="244" t="s">
        <v>198</v>
      </c>
      <c r="D156" s="244" t="s">
        <v>144</v>
      </c>
      <c r="E156" s="245" t="s">
        <v>220</v>
      </c>
      <c r="F156" s="246" t="s">
        <v>221</v>
      </c>
      <c r="G156" s="247" t="s">
        <v>216</v>
      </c>
      <c r="H156" s="248">
        <v>0.23000000000000001</v>
      </c>
      <c r="I156" s="249"/>
      <c r="J156" s="250">
        <f>ROUND(I156*H156,2)</f>
        <v>0</v>
      </c>
      <c r="K156" s="251"/>
      <c r="L156" s="44"/>
      <c r="M156" s="252" t="s">
        <v>1</v>
      </c>
      <c r="N156" s="253" t="s">
        <v>38</v>
      </c>
      <c r="O156" s="91"/>
      <c r="P156" s="254">
        <f>O156*H156</f>
        <v>0</v>
      </c>
      <c r="Q156" s="254">
        <v>0</v>
      </c>
      <c r="R156" s="254">
        <f>Q156*H156</f>
        <v>0</v>
      </c>
      <c r="S156" s="254">
        <v>0</v>
      </c>
      <c r="T156" s="25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6" t="s">
        <v>148</v>
      </c>
      <c r="AT156" s="256" t="s">
        <v>144</v>
      </c>
      <c r="AU156" s="256" t="s">
        <v>82</v>
      </c>
      <c r="AY156" s="17" t="s">
        <v>141</v>
      </c>
      <c r="BE156" s="257">
        <f>IF(N156="základní",J156,0)</f>
        <v>0</v>
      </c>
      <c r="BF156" s="257">
        <f>IF(N156="snížená",J156,0)</f>
        <v>0</v>
      </c>
      <c r="BG156" s="257">
        <f>IF(N156="zákl. přenesená",J156,0)</f>
        <v>0</v>
      </c>
      <c r="BH156" s="257">
        <f>IF(N156="sníž. přenesená",J156,0)</f>
        <v>0</v>
      </c>
      <c r="BI156" s="257">
        <f>IF(N156="nulová",J156,0)</f>
        <v>0</v>
      </c>
      <c r="BJ156" s="17" t="s">
        <v>80</v>
      </c>
      <c r="BK156" s="257">
        <f>ROUND(I156*H156,2)</f>
        <v>0</v>
      </c>
      <c r="BL156" s="17" t="s">
        <v>148</v>
      </c>
      <c r="BM156" s="256" t="s">
        <v>331</v>
      </c>
    </row>
    <row r="157" s="13" customFormat="1">
      <c r="A157" s="13"/>
      <c r="B157" s="258"/>
      <c r="C157" s="259"/>
      <c r="D157" s="260" t="s">
        <v>150</v>
      </c>
      <c r="E157" s="261" t="s">
        <v>1</v>
      </c>
      <c r="F157" s="262" t="s">
        <v>332</v>
      </c>
      <c r="G157" s="259"/>
      <c r="H157" s="263">
        <v>0.23000000000000001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150</v>
      </c>
      <c r="AU157" s="269" t="s">
        <v>82</v>
      </c>
      <c r="AV157" s="13" t="s">
        <v>82</v>
      </c>
      <c r="AW157" s="13" t="s">
        <v>30</v>
      </c>
      <c r="AX157" s="13" t="s">
        <v>73</v>
      </c>
      <c r="AY157" s="269" t="s">
        <v>141</v>
      </c>
    </row>
    <row r="158" s="14" customFormat="1">
      <c r="A158" s="14"/>
      <c r="B158" s="270"/>
      <c r="C158" s="271"/>
      <c r="D158" s="260" t="s">
        <v>150</v>
      </c>
      <c r="E158" s="272" t="s">
        <v>1</v>
      </c>
      <c r="F158" s="273" t="s">
        <v>152</v>
      </c>
      <c r="G158" s="271"/>
      <c r="H158" s="274">
        <v>0.23000000000000001</v>
      </c>
      <c r="I158" s="275"/>
      <c r="J158" s="271"/>
      <c r="K158" s="271"/>
      <c r="L158" s="276"/>
      <c r="M158" s="277"/>
      <c r="N158" s="278"/>
      <c r="O158" s="278"/>
      <c r="P158" s="278"/>
      <c r="Q158" s="278"/>
      <c r="R158" s="278"/>
      <c r="S158" s="278"/>
      <c r="T158" s="27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0" t="s">
        <v>150</v>
      </c>
      <c r="AU158" s="280" t="s">
        <v>82</v>
      </c>
      <c r="AV158" s="14" t="s">
        <v>148</v>
      </c>
      <c r="AW158" s="14" t="s">
        <v>30</v>
      </c>
      <c r="AX158" s="14" t="s">
        <v>80</v>
      </c>
      <c r="AY158" s="280" t="s">
        <v>141</v>
      </c>
    </row>
    <row r="159" s="2" customFormat="1" ht="78" customHeight="1">
      <c r="A159" s="38"/>
      <c r="B159" s="39"/>
      <c r="C159" s="244" t="s">
        <v>203</v>
      </c>
      <c r="D159" s="244" t="s">
        <v>144</v>
      </c>
      <c r="E159" s="245" t="s">
        <v>333</v>
      </c>
      <c r="F159" s="246" t="s">
        <v>334</v>
      </c>
      <c r="G159" s="247" t="s">
        <v>216</v>
      </c>
      <c r="H159" s="248">
        <v>0.94899999999999995</v>
      </c>
      <c r="I159" s="249"/>
      <c r="J159" s="250">
        <f>ROUND(I159*H159,2)</f>
        <v>0</v>
      </c>
      <c r="K159" s="251"/>
      <c r="L159" s="44"/>
      <c r="M159" s="252" t="s">
        <v>1</v>
      </c>
      <c r="N159" s="253" t="s">
        <v>38</v>
      </c>
      <c r="O159" s="91"/>
      <c r="P159" s="254">
        <f>O159*H159</f>
        <v>0</v>
      </c>
      <c r="Q159" s="254">
        <v>0</v>
      </c>
      <c r="R159" s="254">
        <f>Q159*H159</f>
        <v>0</v>
      </c>
      <c r="S159" s="254">
        <v>0</v>
      </c>
      <c r="T159" s="25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6" t="s">
        <v>148</v>
      </c>
      <c r="AT159" s="256" t="s">
        <v>144</v>
      </c>
      <c r="AU159" s="256" t="s">
        <v>82</v>
      </c>
      <c r="AY159" s="17" t="s">
        <v>141</v>
      </c>
      <c r="BE159" s="257">
        <f>IF(N159="základní",J159,0)</f>
        <v>0</v>
      </c>
      <c r="BF159" s="257">
        <f>IF(N159="snížená",J159,0)</f>
        <v>0</v>
      </c>
      <c r="BG159" s="257">
        <f>IF(N159="zákl. přenesená",J159,0)</f>
        <v>0</v>
      </c>
      <c r="BH159" s="257">
        <f>IF(N159="sníž. přenesená",J159,0)</f>
        <v>0</v>
      </c>
      <c r="BI159" s="257">
        <f>IF(N159="nulová",J159,0)</f>
        <v>0</v>
      </c>
      <c r="BJ159" s="17" t="s">
        <v>80</v>
      </c>
      <c r="BK159" s="257">
        <f>ROUND(I159*H159,2)</f>
        <v>0</v>
      </c>
      <c r="BL159" s="17" t="s">
        <v>148</v>
      </c>
      <c r="BM159" s="256" t="s">
        <v>335</v>
      </c>
    </row>
    <row r="160" s="13" customFormat="1">
      <c r="A160" s="13"/>
      <c r="B160" s="258"/>
      <c r="C160" s="259"/>
      <c r="D160" s="260" t="s">
        <v>150</v>
      </c>
      <c r="E160" s="261" t="s">
        <v>1</v>
      </c>
      <c r="F160" s="262" t="s">
        <v>336</v>
      </c>
      <c r="G160" s="259"/>
      <c r="H160" s="263">
        <v>0.46000000000000002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150</v>
      </c>
      <c r="AU160" s="269" t="s">
        <v>82</v>
      </c>
      <c r="AV160" s="13" t="s">
        <v>82</v>
      </c>
      <c r="AW160" s="13" t="s">
        <v>30</v>
      </c>
      <c r="AX160" s="13" t="s">
        <v>73</v>
      </c>
      <c r="AY160" s="269" t="s">
        <v>141</v>
      </c>
    </row>
    <row r="161" s="13" customFormat="1">
      <c r="A161" s="13"/>
      <c r="B161" s="258"/>
      <c r="C161" s="259"/>
      <c r="D161" s="260" t="s">
        <v>150</v>
      </c>
      <c r="E161" s="261" t="s">
        <v>1</v>
      </c>
      <c r="F161" s="262" t="s">
        <v>337</v>
      </c>
      <c r="G161" s="259"/>
      <c r="H161" s="263">
        <v>0.58399999999999996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150</v>
      </c>
      <c r="AU161" s="269" t="s">
        <v>82</v>
      </c>
      <c r="AV161" s="13" t="s">
        <v>82</v>
      </c>
      <c r="AW161" s="13" t="s">
        <v>30</v>
      </c>
      <c r="AX161" s="13" t="s">
        <v>73</v>
      </c>
      <c r="AY161" s="269" t="s">
        <v>141</v>
      </c>
    </row>
    <row r="162" s="13" customFormat="1">
      <c r="A162" s="13"/>
      <c r="B162" s="258"/>
      <c r="C162" s="259"/>
      <c r="D162" s="260" t="s">
        <v>150</v>
      </c>
      <c r="E162" s="261" t="s">
        <v>1</v>
      </c>
      <c r="F162" s="262" t="s">
        <v>338</v>
      </c>
      <c r="G162" s="259"/>
      <c r="H162" s="263">
        <v>-0.095000000000000001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150</v>
      </c>
      <c r="AU162" s="269" t="s">
        <v>82</v>
      </c>
      <c r="AV162" s="13" t="s">
        <v>82</v>
      </c>
      <c r="AW162" s="13" t="s">
        <v>30</v>
      </c>
      <c r="AX162" s="13" t="s">
        <v>73</v>
      </c>
      <c r="AY162" s="269" t="s">
        <v>141</v>
      </c>
    </row>
    <row r="163" s="14" customFormat="1">
      <c r="A163" s="14"/>
      <c r="B163" s="270"/>
      <c r="C163" s="271"/>
      <c r="D163" s="260" t="s">
        <v>150</v>
      </c>
      <c r="E163" s="272" t="s">
        <v>1</v>
      </c>
      <c r="F163" s="273" t="s">
        <v>152</v>
      </c>
      <c r="G163" s="271"/>
      <c r="H163" s="274">
        <v>0.94899999999999995</v>
      </c>
      <c r="I163" s="275"/>
      <c r="J163" s="271"/>
      <c r="K163" s="271"/>
      <c r="L163" s="276"/>
      <c r="M163" s="277"/>
      <c r="N163" s="278"/>
      <c r="O163" s="278"/>
      <c r="P163" s="278"/>
      <c r="Q163" s="278"/>
      <c r="R163" s="278"/>
      <c r="S163" s="278"/>
      <c r="T163" s="27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0" t="s">
        <v>150</v>
      </c>
      <c r="AU163" s="280" t="s">
        <v>82</v>
      </c>
      <c r="AV163" s="14" t="s">
        <v>148</v>
      </c>
      <c r="AW163" s="14" t="s">
        <v>30</v>
      </c>
      <c r="AX163" s="14" t="s">
        <v>80</v>
      </c>
      <c r="AY163" s="280" t="s">
        <v>141</v>
      </c>
    </row>
    <row r="164" s="2" customFormat="1" ht="100.5" customHeight="1">
      <c r="A164" s="38"/>
      <c r="B164" s="39"/>
      <c r="C164" s="244" t="s">
        <v>208</v>
      </c>
      <c r="D164" s="244" t="s">
        <v>144</v>
      </c>
      <c r="E164" s="245" t="s">
        <v>223</v>
      </c>
      <c r="F164" s="246" t="s">
        <v>224</v>
      </c>
      <c r="G164" s="247" t="s">
        <v>195</v>
      </c>
      <c r="H164" s="248">
        <v>2548</v>
      </c>
      <c r="I164" s="249"/>
      <c r="J164" s="250">
        <f>ROUND(I164*H164,2)</f>
        <v>0</v>
      </c>
      <c r="K164" s="251"/>
      <c r="L164" s="44"/>
      <c r="M164" s="252" t="s">
        <v>1</v>
      </c>
      <c r="N164" s="253" t="s">
        <v>38</v>
      </c>
      <c r="O164" s="91"/>
      <c r="P164" s="254">
        <f>O164*H164</f>
        <v>0</v>
      </c>
      <c r="Q164" s="254">
        <v>0</v>
      </c>
      <c r="R164" s="254">
        <f>Q164*H164</f>
        <v>0</v>
      </c>
      <c r="S164" s="254">
        <v>0</v>
      </c>
      <c r="T164" s="25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6" t="s">
        <v>148</v>
      </c>
      <c r="AT164" s="256" t="s">
        <v>144</v>
      </c>
      <c r="AU164" s="256" t="s">
        <v>82</v>
      </c>
      <c r="AY164" s="17" t="s">
        <v>141</v>
      </c>
      <c r="BE164" s="257">
        <f>IF(N164="základní",J164,0)</f>
        <v>0</v>
      </c>
      <c r="BF164" s="257">
        <f>IF(N164="snížená",J164,0)</f>
        <v>0</v>
      </c>
      <c r="BG164" s="257">
        <f>IF(N164="zákl. přenesená",J164,0)</f>
        <v>0</v>
      </c>
      <c r="BH164" s="257">
        <f>IF(N164="sníž. přenesená",J164,0)</f>
        <v>0</v>
      </c>
      <c r="BI164" s="257">
        <f>IF(N164="nulová",J164,0)</f>
        <v>0</v>
      </c>
      <c r="BJ164" s="17" t="s">
        <v>80</v>
      </c>
      <c r="BK164" s="257">
        <f>ROUND(I164*H164,2)</f>
        <v>0</v>
      </c>
      <c r="BL164" s="17" t="s">
        <v>148</v>
      </c>
      <c r="BM164" s="256" t="s">
        <v>339</v>
      </c>
    </row>
    <row r="165" s="13" customFormat="1">
      <c r="A165" s="13"/>
      <c r="B165" s="258"/>
      <c r="C165" s="259"/>
      <c r="D165" s="260" t="s">
        <v>150</v>
      </c>
      <c r="E165" s="261" t="s">
        <v>1</v>
      </c>
      <c r="F165" s="262" t="s">
        <v>340</v>
      </c>
      <c r="G165" s="259"/>
      <c r="H165" s="263">
        <v>2548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150</v>
      </c>
      <c r="AU165" s="269" t="s">
        <v>82</v>
      </c>
      <c r="AV165" s="13" t="s">
        <v>82</v>
      </c>
      <c r="AW165" s="13" t="s">
        <v>30</v>
      </c>
      <c r="AX165" s="13" t="s">
        <v>80</v>
      </c>
      <c r="AY165" s="269" t="s">
        <v>141</v>
      </c>
    </row>
    <row r="166" s="2" customFormat="1" ht="111.75" customHeight="1">
      <c r="A166" s="38"/>
      <c r="B166" s="39"/>
      <c r="C166" s="244" t="s">
        <v>213</v>
      </c>
      <c r="D166" s="244" t="s">
        <v>144</v>
      </c>
      <c r="E166" s="245" t="s">
        <v>254</v>
      </c>
      <c r="F166" s="246" t="s">
        <v>255</v>
      </c>
      <c r="G166" s="247" t="s">
        <v>216</v>
      </c>
      <c r="H166" s="248">
        <v>3.5369999999999999</v>
      </c>
      <c r="I166" s="249"/>
      <c r="J166" s="250">
        <f>ROUND(I166*H166,2)</f>
        <v>0</v>
      </c>
      <c r="K166" s="251"/>
      <c r="L166" s="44"/>
      <c r="M166" s="252" t="s">
        <v>1</v>
      </c>
      <c r="N166" s="253" t="s">
        <v>38</v>
      </c>
      <c r="O166" s="91"/>
      <c r="P166" s="254">
        <f>O166*H166</f>
        <v>0</v>
      </c>
      <c r="Q166" s="254">
        <v>0</v>
      </c>
      <c r="R166" s="254">
        <f>Q166*H166</f>
        <v>0</v>
      </c>
      <c r="S166" s="254">
        <v>0</v>
      </c>
      <c r="T166" s="25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6" t="s">
        <v>148</v>
      </c>
      <c r="AT166" s="256" t="s">
        <v>144</v>
      </c>
      <c r="AU166" s="256" t="s">
        <v>82</v>
      </c>
      <c r="AY166" s="17" t="s">
        <v>141</v>
      </c>
      <c r="BE166" s="257">
        <f>IF(N166="základní",J166,0)</f>
        <v>0</v>
      </c>
      <c r="BF166" s="257">
        <f>IF(N166="snížená",J166,0)</f>
        <v>0</v>
      </c>
      <c r="BG166" s="257">
        <f>IF(N166="zákl. přenesená",J166,0)</f>
        <v>0</v>
      </c>
      <c r="BH166" s="257">
        <f>IF(N166="sníž. přenesená",J166,0)</f>
        <v>0</v>
      </c>
      <c r="BI166" s="257">
        <f>IF(N166="nulová",J166,0)</f>
        <v>0</v>
      </c>
      <c r="BJ166" s="17" t="s">
        <v>80</v>
      </c>
      <c r="BK166" s="257">
        <f>ROUND(I166*H166,2)</f>
        <v>0</v>
      </c>
      <c r="BL166" s="17" t="s">
        <v>148</v>
      </c>
      <c r="BM166" s="256" t="s">
        <v>341</v>
      </c>
    </row>
    <row r="167" s="2" customFormat="1">
      <c r="A167" s="38"/>
      <c r="B167" s="39"/>
      <c r="C167" s="40"/>
      <c r="D167" s="260" t="s">
        <v>230</v>
      </c>
      <c r="E167" s="40"/>
      <c r="F167" s="302" t="s">
        <v>257</v>
      </c>
      <c r="G167" s="40"/>
      <c r="H167" s="40"/>
      <c r="I167" s="154"/>
      <c r="J167" s="40"/>
      <c r="K167" s="40"/>
      <c r="L167" s="44"/>
      <c r="M167" s="303"/>
      <c r="N167" s="304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230</v>
      </c>
      <c r="AU167" s="17" t="s">
        <v>82</v>
      </c>
    </row>
    <row r="168" s="13" customFormat="1">
      <c r="A168" s="13"/>
      <c r="B168" s="258"/>
      <c r="C168" s="259"/>
      <c r="D168" s="260" t="s">
        <v>150</v>
      </c>
      <c r="E168" s="261" t="s">
        <v>1</v>
      </c>
      <c r="F168" s="262" t="s">
        <v>342</v>
      </c>
      <c r="G168" s="259"/>
      <c r="H168" s="263">
        <v>3.5369999999999999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150</v>
      </c>
      <c r="AU168" s="269" t="s">
        <v>82</v>
      </c>
      <c r="AV168" s="13" t="s">
        <v>82</v>
      </c>
      <c r="AW168" s="13" t="s">
        <v>30</v>
      </c>
      <c r="AX168" s="13" t="s">
        <v>73</v>
      </c>
      <c r="AY168" s="269" t="s">
        <v>141</v>
      </c>
    </row>
    <row r="169" s="14" customFormat="1">
      <c r="A169" s="14"/>
      <c r="B169" s="270"/>
      <c r="C169" s="271"/>
      <c r="D169" s="260" t="s">
        <v>150</v>
      </c>
      <c r="E169" s="272" t="s">
        <v>1</v>
      </c>
      <c r="F169" s="273" t="s">
        <v>152</v>
      </c>
      <c r="G169" s="271"/>
      <c r="H169" s="274">
        <v>3.5369999999999999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0" t="s">
        <v>150</v>
      </c>
      <c r="AU169" s="280" t="s">
        <v>82</v>
      </c>
      <c r="AV169" s="14" t="s">
        <v>148</v>
      </c>
      <c r="AW169" s="14" t="s">
        <v>30</v>
      </c>
      <c r="AX169" s="14" t="s">
        <v>80</v>
      </c>
      <c r="AY169" s="280" t="s">
        <v>141</v>
      </c>
    </row>
    <row r="170" s="2" customFormat="1" ht="100.5" customHeight="1">
      <c r="A170" s="38"/>
      <c r="B170" s="39"/>
      <c r="C170" s="244" t="s">
        <v>219</v>
      </c>
      <c r="D170" s="244" t="s">
        <v>144</v>
      </c>
      <c r="E170" s="245" t="s">
        <v>260</v>
      </c>
      <c r="F170" s="246" t="s">
        <v>261</v>
      </c>
      <c r="G170" s="247" t="s">
        <v>262</v>
      </c>
      <c r="H170" s="248">
        <v>34</v>
      </c>
      <c r="I170" s="249"/>
      <c r="J170" s="250">
        <f>ROUND(I170*H170,2)</f>
        <v>0</v>
      </c>
      <c r="K170" s="251"/>
      <c r="L170" s="44"/>
      <c r="M170" s="252" t="s">
        <v>1</v>
      </c>
      <c r="N170" s="253" t="s">
        <v>38</v>
      </c>
      <c r="O170" s="91"/>
      <c r="P170" s="254">
        <f>O170*H170</f>
        <v>0</v>
      </c>
      <c r="Q170" s="254">
        <v>0</v>
      </c>
      <c r="R170" s="254">
        <f>Q170*H170</f>
        <v>0</v>
      </c>
      <c r="S170" s="254">
        <v>0</v>
      </c>
      <c r="T170" s="25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6" t="s">
        <v>148</v>
      </c>
      <c r="AT170" s="256" t="s">
        <v>144</v>
      </c>
      <c r="AU170" s="256" t="s">
        <v>82</v>
      </c>
      <c r="AY170" s="17" t="s">
        <v>141</v>
      </c>
      <c r="BE170" s="257">
        <f>IF(N170="základní",J170,0)</f>
        <v>0</v>
      </c>
      <c r="BF170" s="257">
        <f>IF(N170="snížená",J170,0)</f>
        <v>0</v>
      </c>
      <c r="BG170" s="257">
        <f>IF(N170="zákl. přenesená",J170,0)</f>
        <v>0</v>
      </c>
      <c r="BH170" s="257">
        <f>IF(N170="sníž. přenesená",J170,0)</f>
        <v>0</v>
      </c>
      <c r="BI170" s="257">
        <f>IF(N170="nulová",J170,0)</f>
        <v>0</v>
      </c>
      <c r="BJ170" s="17" t="s">
        <v>80</v>
      </c>
      <c r="BK170" s="257">
        <f>ROUND(I170*H170,2)</f>
        <v>0</v>
      </c>
      <c r="BL170" s="17" t="s">
        <v>148</v>
      </c>
      <c r="BM170" s="256" t="s">
        <v>343</v>
      </c>
    </row>
    <row r="171" s="13" customFormat="1">
      <c r="A171" s="13"/>
      <c r="B171" s="258"/>
      <c r="C171" s="259"/>
      <c r="D171" s="260" t="s">
        <v>150</v>
      </c>
      <c r="E171" s="261" t="s">
        <v>1</v>
      </c>
      <c r="F171" s="262" t="s">
        <v>344</v>
      </c>
      <c r="G171" s="259"/>
      <c r="H171" s="263">
        <v>34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150</v>
      </c>
      <c r="AU171" s="269" t="s">
        <v>82</v>
      </c>
      <c r="AV171" s="13" t="s">
        <v>82</v>
      </c>
      <c r="AW171" s="13" t="s">
        <v>30</v>
      </c>
      <c r="AX171" s="13" t="s">
        <v>73</v>
      </c>
      <c r="AY171" s="269" t="s">
        <v>141</v>
      </c>
    </row>
    <row r="172" s="14" customFormat="1">
      <c r="A172" s="14"/>
      <c r="B172" s="270"/>
      <c r="C172" s="271"/>
      <c r="D172" s="260" t="s">
        <v>150</v>
      </c>
      <c r="E172" s="272" t="s">
        <v>1</v>
      </c>
      <c r="F172" s="273" t="s">
        <v>152</v>
      </c>
      <c r="G172" s="271"/>
      <c r="H172" s="274">
        <v>34</v>
      </c>
      <c r="I172" s="275"/>
      <c r="J172" s="271"/>
      <c r="K172" s="271"/>
      <c r="L172" s="276"/>
      <c r="M172" s="277"/>
      <c r="N172" s="278"/>
      <c r="O172" s="278"/>
      <c r="P172" s="278"/>
      <c r="Q172" s="278"/>
      <c r="R172" s="278"/>
      <c r="S172" s="278"/>
      <c r="T172" s="27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0" t="s">
        <v>150</v>
      </c>
      <c r="AU172" s="280" t="s">
        <v>82</v>
      </c>
      <c r="AV172" s="14" t="s">
        <v>148</v>
      </c>
      <c r="AW172" s="14" t="s">
        <v>30</v>
      </c>
      <c r="AX172" s="14" t="s">
        <v>80</v>
      </c>
      <c r="AY172" s="280" t="s">
        <v>141</v>
      </c>
    </row>
    <row r="173" s="2" customFormat="1" ht="89.25" customHeight="1">
      <c r="A173" s="38"/>
      <c r="B173" s="39"/>
      <c r="C173" s="244" t="s">
        <v>8</v>
      </c>
      <c r="D173" s="244" t="s">
        <v>144</v>
      </c>
      <c r="E173" s="245" t="s">
        <v>267</v>
      </c>
      <c r="F173" s="246" t="s">
        <v>268</v>
      </c>
      <c r="G173" s="247" t="s">
        <v>195</v>
      </c>
      <c r="H173" s="248">
        <v>2548</v>
      </c>
      <c r="I173" s="249"/>
      <c r="J173" s="250">
        <f>ROUND(I173*H173,2)</f>
        <v>0</v>
      </c>
      <c r="K173" s="251"/>
      <c r="L173" s="44"/>
      <c r="M173" s="252" t="s">
        <v>1</v>
      </c>
      <c r="N173" s="253" t="s">
        <v>38</v>
      </c>
      <c r="O173" s="91"/>
      <c r="P173" s="254">
        <f>O173*H173</f>
        <v>0</v>
      </c>
      <c r="Q173" s="254">
        <v>0</v>
      </c>
      <c r="R173" s="254">
        <f>Q173*H173</f>
        <v>0</v>
      </c>
      <c r="S173" s="254">
        <v>0</v>
      </c>
      <c r="T173" s="25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6" t="s">
        <v>148</v>
      </c>
      <c r="AT173" s="256" t="s">
        <v>144</v>
      </c>
      <c r="AU173" s="256" t="s">
        <v>82</v>
      </c>
      <c r="AY173" s="17" t="s">
        <v>141</v>
      </c>
      <c r="BE173" s="257">
        <f>IF(N173="základní",J173,0)</f>
        <v>0</v>
      </c>
      <c r="BF173" s="257">
        <f>IF(N173="snížená",J173,0)</f>
        <v>0</v>
      </c>
      <c r="BG173" s="257">
        <f>IF(N173="zákl. přenesená",J173,0)</f>
        <v>0</v>
      </c>
      <c r="BH173" s="257">
        <f>IF(N173="sníž. přenesená",J173,0)</f>
        <v>0</v>
      </c>
      <c r="BI173" s="257">
        <f>IF(N173="nulová",J173,0)</f>
        <v>0</v>
      </c>
      <c r="BJ173" s="17" t="s">
        <v>80</v>
      </c>
      <c r="BK173" s="257">
        <f>ROUND(I173*H173,2)</f>
        <v>0</v>
      </c>
      <c r="BL173" s="17" t="s">
        <v>148</v>
      </c>
      <c r="BM173" s="256" t="s">
        <v>345</v>
      </c>
    </row>
    <row r="174" s="2" customFormat="1">
      <c r="A174" s="38"/>
      <c r="B174" s="39"/>
      <c r="C174" s="40"/>
      <c r="D174" s="260" t="s">
        <v>230</v>
      </c>
      <c r="E174" s="40"/>
      <c r="F174" s="302" t="s">
        <v>231</v>
      </c>
      <c r="G174" s="40"/>
      <c r="H174" s="40"/>
      <c r="I174" s="154"/>
      <c r="J174" s="40"/>
      <c r="K174" s="40"/>
      <c r="L174" s="44"/>
      <c r="M174" s="303"/>
      <c r="N174" s="304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230</v>
      </c>
      <c r="AU174" s="17" t="s">
        <v>82</v>
      </c>
    </row>
    <row r="175" s="13" customFormat="1">
      <c r="A175" s="13"/>
      <c r="B175" s="258"/>
      <c r="C175" s="259"/>
      <c r="D175" s="260" t="s">
        <v>150</v>
      </c>
      <c r="E175" s="261" t="s">
        <v>1</v>
      </c>
      <c r="F175" s="262" t="s">
        <v>340</v>
      </c>
      <c r="G175" s="259"/>
      <c r="H175" s="263">
        <v>2548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150</v>
      </c>
      <c r="AU175" s="269" t="s">
        <v>82</v>
      </c>
      <c r="AV175" s="13" t="s">
        <v>82</v>
      </c>
      <c r="AW175" s="13" t="s">
        <v>30</v>
      </c>
      <c r="AX175" s="13" t="s">
        <v>80</v>
      </c>
      <c r="AY175" s="269" t="s">
        <v>141</v>
      </c>
    </row>
    <row r="176" s="2" customFormat="1" ht="66.75" customHeight="1">
      <c r="A176" s="38"/>
      <c r="B176" s="39"/>
      <c r="C176" s="244" t="s">
        <v>226</v>
      </c>
      <c r="D176" s="244" t="s">
        <v>144</v>
      </c>
      <c r="E176" s="245" t="s">
        <v>272</v>
      </c>
      <c r="F176" s="246" t="s">
        <v>273</v>
      </c>
      <c r="G176" s="247" t="s">
        <v>155</v>
      </c>
      <c r="H176" s="248">
        <v>637</v>
      </c>
      <c r="I176" s="249"/>
      <c r="J176" s="250">
        <f>ROUND(I176*H176,2)</f>
        <v>0</v>
      </c>
      <c r="K176" s="251"/>
      <c r="L176" s="44"/>
      <c r="M176" s="252" t="s">
        <v>1</v>
      </c>
      <c r="N176" s="253" t="s">
        <v>38</v>
      </c>
      <c r="O176" s="91"/>
      <c r="P176" s="254">
        <f>O176*H176</f>
        <v>0</v>
      </c>
      <c r="Q176" s="254">
        <v>0</v>
      </c>
      <c r="R176" s="254">
        <f>Q176*H176</f>
        <v>0</v>
      </c>
      <c r="S176" s="254">
        <v>0</v>
      </c>
      <c r="T176" s="25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6" t="s">
        <v>148</v>
      </c>
      <c r="AT176" s="256" t="s">
        <v>144</v>
      </c>
      <c r="AU176" s="256" t="s">
        <v>82</v>
      </c>
      <c r="AY176" s="17" t="s">
        <v>141</v>
      </c>
      <c r="BE176" s="257">
        <f>IF(N176="základní",J176,0)</f>
        <v>0</v>
      </c>
      <c r="BF176" s="257">
        <f>IF(N176="snížená",J176,0)</f>
        <v>0</v>
      </c>
      <c r="BG176" s="257">
        <f>IF(N176="zákl. přenesená",J176,0)</f>
        <v>0</v>
      </c>
      <c r="BH176" s="257">
        <f>IF(N176="sníž. přenesená",J176,0)</f>
        <v>0</v>
      </c>
      <c r="BI176" s="257">
        <f>IF(N176="nulová",J176,0)</f>
        <v>0</v>
      </c>
      <c r="BJ176" s="17" t="s">
        <v>80</v>
      </c>
      <c r="BK176" s="257">
        <f>ROUND(I176*H176,2)</f>
        <v>0</v>
      </c>
      <c r="BL176" s="17" t="s">
        <v>148</v>
      </c>
      <c r="BM176" s="256" t="s">
        <v>346</v>
      </c>
    </row>
    <row r="177" s="13" customFormat="1">
      <c r="A177" s="13"/>
      <c r="B177" s="258"/>
      <c r="C177" s="259"/>
      <c r="D177" s="260" t="s">
        <v>150</v>
      </c>
      <c r="E177" s="261" t="s">
        <v>1</v>
      </c>
      <c r="F177" s="262" t="s">
        <v>347</v>
      </c>
      <c r="G177" s="259"/>
      <c r="H177" s="263">
        <v>637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150</v>
      </c>
      <c r="AU177" s="269" t="s">
        <v>82</v>
      </c>
      <c r="AV177" s="13" t="s">
        <v>82</v>
      </c>
      <c r="AW177" s="13" t="s">
        <v>30</v>
      </c>
      <c r="AX177" s="13" t="s">
        <v>73</v>
      </c>
      <c r="AY177" s="269" t="s">
        <v>141</v>
      </c>
    </row>
    <row r="178" s="14" customFormat="1">
      <c r="A178" s="14"/>
      <c r="B178" s="270"/>
      <c r="C178" s="271"/>
      <c r="D178" s="260" t="s">
        <v>150</v>
      </c>
      <c r="E178" s="272" t="s">
        <v>1</v>
      </c>
      <c r="F178" s="273" t="s">
        <v>152</v>
      </c>
      <c r="G178" s="271"/>
      <c r="H178" s="274">
        <v>637</v>
      </c>
      <c r="I178" s="275"/>
      <c r="J178" s="271"/>
      <c r="K178" s="271"/>
      <c r="L178" s="276"/>
      <c r="M178" s="277"/>
      <c r="N178" s="278"/>
      <c r="O178" s="278"/>
      <c r="P178" s="278"/>
      <c r="Q178" s="278"/>
      <c r="R178" s="278"/>
      <c r="S178" s="278"/>
      <c r="T178" s="27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0" t="s">
        <v>150</v>
      </c>
      <c r="AU178" s="280" t="s">
        <v>82</v>
      </c>
      <c r="AV178" s="14" t="s">
        <v>148</v>
      </c>
      <c r="AW178" s="14" t="s">
        <v>30</v>
      </c>
      <c r="AX178" s="14" t="s">
        <v>80</v>
      </c>
      <c r="AY178" s="280" t="s">
        <v>141</v>
      </c>
    </row>
    <row r="179" s="2" customFormat="1" ht="44.25" customHeight="1">
      <c r="A179" s="38"/>
      <c r="B179" s="39"/>
      <c r="C179" s="244" t="s">
        <v>233</v>
      </c>
      <c r="D179" s="244" t="s">
        <v>144</v>
      </c>
      <c r="E179" s="245" t="s">
        <v>277</v>
      </c>
      <c r="F179" s="246" t="s">
        <v>278</v>
      </c>
      <c r="G179" s="247" t="s">
        <v>147</v>
      </c>
      <c r="H179" s="248">
        <v>500</v>
      </c>
      <c r="I179" s="249"/>
      <c r="J179" s="250">
        <f>ROUND(I179*H179,2)</f>
        <v>0</v>
      </c>
      <c r="K179" s="251"/>
      <c r="L179" s="44"/>
      <c r="M179" s="252" t="s">
        <v>1</v>
      </c>
      <c r="N179" s="253" t="s">
        <v>38</v>
      </c>
      <c r="O179" s="91"/>
      <c r="P179" s="254">
        <f>O179*H179</f>
        <v>0</v>
      </c>
      <c r="Q179" s="254">
        <v>0</v>
      </c>
      <c r="R179" s="254">
        <f>Q179*H179</f>
        <v>0</v>
      </c>
      <c r="S179" s="254">
        <v>0</v>
      </c>
      <c r="T179" s="25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6" t="s">
        <v>148</v>
      </c>
      <c r="AT179" s="256" t="s">
        <v>144</v>
      </c>
      <c r="AU179" s="256" t="s">
        <v>82</v>
      </c>
      <c r="AY179" s="17" t="s">
        <v>141</v>
      </c>
      <c r="BE179" s="257">
        <f>IF(N179="základní",J179,0)</f>
        <v>0</v>
      </c>
      <c r="BF179" s="257">
        <f>IF(N179="snížená",J179,0)</f>
        <v>0</v>
      </c>
      <c r="BG179" s="257">
        <f>IF(N179="zákl. přenesená",J179,0)</f>
        <v>0</v>
      </c>
      <c r="BH179" s="257">
        <f>IF(N179="sníž. přenesená",J179,0)</f>
        <v>0</v>
      </c>
      <c r="BI179" s="257">
        <f>IF(N179="nulová",J179,0)</f>
        <v>0</v>
      </c>
      <c r="BJ179" s="17" t="s">
        <v>80</v>
      </c>
      <c r="BK179" s="257">
        <f>ROUND(I179*H179,2)</f>
        <v>0</v>
      </c>
      <c r="BL179" s="17" t="s">
        <v>148</v>
      </c>
      <c r="BM179" s="256" t="s">
        <v>348</v>
      </c>
    </row>
    <row r="180" s="13" customFormat="1">
      <c r="A180" s="13"/>
      <c r="B180" s="258"/>
      <c r="C180" s="259"/>
      <c r="D180" s="260" t="s">
        <v>150</v>
      </c>
      <c r="E180" s="261" t="s">
        <v>1</v>
      </c>
      <c r="F180" s="262" t="s">
        <v>349</v>
      </c>
      <c r="G180" s="259"/>
      <c r="H180" s="263">
        <v>500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150</v>
      </c>
      <c r="AU180" s="269" t="s">
        <v>82</v>
      </c>
      <c r="AV180" s="13" t="s">
        <v>82</v>
      </c>
      <c r="AW180" s="13" t="s">
        <v>30</v>
      </c>
      <c r="AX180" s="13" t="s">
        <v>80</v>
      </c>
      <c r="AY180" s="269" t="s">
        <v>141</v>
      </c>
    </row>
    <row r="181" s="2" customFormat="1" ht="66.75" customHeight="1">
      <c r="A181" s="38"/>
      <c r="B181" s="39"/>
      <c r="C181" s="244" t="s">
        <v>239</v>
      </c>
      <c r="D181" s="244" t="s">
        <v>144</v>
      </c>
      <c r="E181" s="245" t="s">
        <v>282</v>
      </c>
      <c r="F181" s="246" t="s">
        <v>283</v>
      </c>
      <c r="G181" s="247" t="s">
        <v>170</v>
      </c>
      <c r="H181" s="248">
        <v>59.183999999999998</v>
      </c>
      <c r="I181" s="249"/>
      <c r="J181" s="250">
        <f>ROUND(I181*H181,2)</f>
        <v>0</v>
      </c>
      <c r="K181" s="251"/>
      <c r="L181" s="44"/>
      <c r="M181" s="252" t="s">
        <v>1</v>
      </c>
      <c r="N181" s="253" t="s">
        <v>38</v>
      </c>
      <c r="O181" s="91"/>
      <c r="P181" s="254">
        <f>O181*H181</f>
        <v>0</v>
      </c>
      <c r="Q181" s="254">
        <v>0</v>
      </c>
      <c r="R181" s="254">
        <f>Q181*H181</f>
        <v>0</v>
      </c>
      <c r="S181" s="254">
        <v>0</v>
      </c>
      <c r="T181" s="25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6" t="s">
        <v>148</v>
      </c>
      <c r="AT181" s="256" t="s">
        <v>144</v>
      </c>
      <c r="AU181" s="256" t="s">
        <v>82</v>
      </c>
      <c r="AY181" s="17" t="s">
        <v>141</v>
      </c>
      <c r="BE181" s="257">
        <f>IF(N181="základní",J181,0)</f>
        <v>0</v>
      </c>
      <c r="BF181" s="257">
        <f>IF(N181="snížená",J181,0)</f>
        <v>0</v>
      </c>
      <c r="BG181" s="257">
        <f>IF(N181="zákl. přenesená",J181,0)</f>
        <v>0</v>
      </c>
      <c r="BH181" s="257">
        <f>IF(N181="sníž. přenesená",J181,0)</f>
        <v>0</v>
      </c>
      <c r="BI181" s="257">
        <f>IF(N181="nulová",J181,0)</f>
        <v>0</v>
      </c>
      <c r="BJ181" s="17" t="s">
        <v>80</v>
      </c>
      <c r="BK181" s="257">
        <f>ROUND(I181*H181,2)</f>
        <v>0</v>
      </c>
      <c r="BL181" s="17" t="s">
        <v>148</v>
      </c>
      <c r="BM181" s="256" t="s">
        <v>350</v>
      </c>
    </row>
    <row r="182" s="13" customFormat="1">
      <c r="A182" s="13"/>
      <c r="B182" s="258"/>
      <c r="C182" s="259"/>
      <c r="D182" s="260" t="s">
        <v>150</v>
      </c>
      <c r="E182" s="261" t="s">
        <v>1</v>
      </c>
      <c r="F182" s="262" t="s">
        <v>351</v>
      </c>
      <c r="G182" s="259"/>
      <c r="H182" s="263">
        <v>59.183999999999998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150</v>
      </c>
      <c r="AU182" s="269" t="s">
        <v>82</v>
      </c>
      <c r="AV182" s="13" t="s">
        <v>82</v>
      </c>
      <c r="AW182" s="13" t="s">
        <v>30</v>
      </c>
      <c r="AX182" s="13" t="s">
        <v>73</v>
      </c>
      <c r="AY182" s="269" t="s">
        <v>141</v>
      </c>
    </row>
    <row r="183" s="14" customFormat="1">
      <c r="A183" s="14"/>
      <c r="B183" s="270"/>
      <c r="C183" s="271"/>
      <c r="D183" s="260" t="s">
        <v>150</v>
      </c>
      <c r="E183" s="272" t="s">
        <v>1</v>
      </c>
      <c r="F183" s="273" t="s">
        <v>152</v>
      </c>
      <c r="G183" s="271"/>
      <c r="H183" s="274">
        <v>59.183999999999998</v>
      </c>
      <c r="I183" s="275"/>
      <c r="J183" s="271"/>
      <c r="K183" s="271"/>
      <c r="L183" s="276"/>
      <c r="M183" s="277"/>
      <c r="N183" s="278"/>
      <c r="O183" s="278"/>
      <c r="P183" s="278"/>
      <c r="Q183" s="278"/>
      <c r="R183" s="278"/>
      <c r="S183" s="278"/>
      <c r="T183" s="27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80" t="s">
        <v>150</v>
      </c>
      <c r="AU183" s="280" t="s">
        <v>82</v>
      </c>
      <c r="AV183" s="14" t="s">
        <v>148</v>
      </c>
      <c r="AW183" s="14" t="s">
        <v>30</v>
      </c>
      <c r="AX183" s="14" t="s">
        <v>80</v>
      </c>
      <c r="AY183" s="280" t="s">
        <v>141</v>
      </c>
    </row>
    <row r="184" s="2" customFormat="1" ht="66.75" customHeight="1">
      <c r="A184" s="38"/>
      <c r="B184" s="39"/>
      <c r="C184" s="244" t="s">
        <v>245</v>
      </c>
      <c r="D184" s="244" t="s">
        <v>144</v>
      </c>
      <c r="E184" s="245" t="s">
        <v>352</v>
      </c>
      <c r="F184" s="246" t="s">
        <v>353</v>
      </c>
      <c r="G184" s="247" t="s">
        <v>170</v>
      </c>
      <c r="H184" s="248">
        <v>586.74800000000005</v>
      </c>
      <c r="I184" s="249"/>
      <c r="J184" s="250">
        <f>ROUND(I184*H184,2)</f>
        <v>0</v>
      </c>
      <c r="K184" s="251"/>
      <c r="L184" s="44"/>
      <c r="M184" s="252" t="s">
        <v>1</v>
      </c>
      <c r="N184" s="253" t="s">
        <v>38</v>
      </c>
      <c r="O184" s="91"/>
      <c r="P184" s="254">
        <f>O184*H184</f>
        <v>0</v>
      </c>
      <c r="Q184" s="254">
        <v>0</v>
      </c>
      <c r="R184" s="254">
        <f>Q184*H184</f>
        <v>0</v>
      </c>
      <c r="S184" s="254">
        <v>0</v>
      </c>
      <c r="T184" s="25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6" t="s">
        <v>148</v>
      </c>
      <c r="AT184" s="256" t="s">
        <v>144</v>
      </c>
      <c r="AU184" s="256" t="s">
        <v>82</v>
      </c>
      <c r="AY184" s="17" t="s">
        <v>141</v>
      </c>
      <c r="BE184" s="257">
        <f>IF(N184="základní",J184,0)</f>
        <v>0</v>
      </c>
      <c r="BF184" s="257">
        <f>IF(N184="snížená",J184,0)</f>
        <v>0</v>
      </c>
      <c r="BG184" s="257">
        <f>IF(N184="zákl. přenesená",J184,0)</f>
        <v>0</v>
      </c>
      <c r="BH184" s="257">
        <f>IF(N184="sníž. přenesená",J184,0)</f>
        <v>0</v>
      </c>
      <c r="BI184" s="257">
        <f>IF(N184="nulová",J184,0)</f>
        <v>0</v>
      </c>
      <c r="BJ184" s="17" t="s">
        <v>80</v>
      </c>
      <c r="BK184" s="257">
        <f>ROUND(I184*H184,2)</f>
        <v>0</v>
      </c>
      <c r="BL184" s="17" t="s">
        <v>148</v>
      </c>
      <c r="BM184" s="256" t="s">
        <v>354</v>
      </c>
    </row>
    <row r="185" s="13" customFormat="1">
      <c r="A185" s="13"/>
      <c r="B185" s="258"/>
      <c r="C185" s="259"/>
      <c r="D185" s="260" t="s">
        <v>150</v>
      </c>
      <c r="E185" s="261" t="s">
        <v>1</v>
      </c>
      <c r="F185" s="262" t="s">
        <v>355</v>
      </c>
      <c r="G185" s="259"/>
      <c r="H185" s="263">
        <v>586.74800000000005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150</v>
      </c>
      <c r="AU185" s="269" t="s">
        <v>82</v>
      </c>
      <c r="AV185" s="13" t="s">
        <v>82</v>
      </c>
      <c r="AW185" s="13" t="s">
        <v>30</v>
      </c>
      <c r="AX185" s="13" t="s">
        <v>73</v>
      </c>
      <c r="AY185" s="269" t="s">
        <v>141</v>
      </c>
    </row>
    <row r="186" s="14" customFormat="1">
      <c r="A186" s="14"/>
      <c r="B186" s="270"/>
      <c r="C186" s="271"/>
      <c r="D186" s="260" t="s">
        <v>150</v>
      </c>
      <c r="E186" s="272" t="s">
        <v>1</v>
      </c>
      <c r="F186" s="273" t="s">
        <v>152</v>
      </c>
      <c r="G186" s="271"/>
      <c r="H186" s="274">
        <v>586.74800000000005</v>
      </c>
      <c r="I186" s="275"/>
      <c r="J186" s="271"/>
      <c r="K186" s="271"/>
      <c r="L186" s="276"/>
      <c r="M186" s="277"/>
      <c r="N186" s="278"/>
      <c r="O186" s="278"/>
      <c r="P186" s="278"/>
      <c r="Q186" s="278"/>
      <c r="R186" s="278"/>
      <c r="S186" s="278"/>
      <c r="T186" s="27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0" t="s">
        <v>150</v>
      </c>
      <c r="AU186" s="280" t="s">
        <v>82</v>
      </c>
      <c r="AV186" s="14" t="s">
        <v>148</v>
      </c>
      <c r="AW186" s="14" t="s">
        <v>30</v>
      </c>
      <c r="AX186" s="14" t="s">
        <v>80</v>
      </c>
      <c r="AY186" s="280" t="s">
        <v>141</v>
      </c>
    </row>
    <row r="187" s="2" customFormat="1" ht="55.5" customHeight="1">
      <c r="A187" s="38"/>
      <c r="B187" s="39"/>
      <c r="C187" s="244" t="s">
        <v>250</v>
      </c>
      <c r="D187" s="244" t="s">
        <v>144</v>
      </c>
      <c r="E187" s="245" t="s">
        <v>287</v>
      </c>
      <c r="F187" s="246" t="s">
        <v>288</v>
      </c>
      <c r="G187" s="247" t="s">
        <v>170</v>
      </c>
      <c r="H187" s="248">
        <v>728.952</v>
      </c>
      <c r="I187" s="249"/>
      <c r="J187" s="250">
        <f>ROUND(I187*H187,2)</f>
        <v>0</v>
      </c>
      <c r="K187" s="251"/>
      <c r="L187" s="44"/>
      <c r="M187" s="252" t="s">
        <v>1</v>
      </c>
      <c r="N187" s="253" t="s">
        <v>38</v>
      </c>
      <c r="O187" s="91"/>
      <c r="P187" s="254">
        <f>O187*H187</f>
        <v>0</v>
      </c>
      <c r="Q187" s="254">
        <v>0</v>
      </c>
      <c r="R187" s="254">
        <f>Q187*H187</f>
        <v>0</v>
      </c>
      <c r="S187" s="254">
        <v>0</v>
      </c>
      <c r="T187" s="25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6" t="s">
        <v>148</v>
      </c>
      <c r="AT187" s="256" t="s">
        <v>144</v>
      </c>
      <c r="AU187" s="256" t="s">
        <v>82</v>
      </c>
      <c r="AY187" s="17" t="s">
        <v>141</v>
      </c>
      <c r="BE187" s="257">
        <f>IF(N187="základní",J187,0)</f>
        <v>0</v>
      </c>
      <c r="BF187" s="257">
        <f>IF(N187="snížená",J187,0)</f>
        <v>0</v>
      </c>
      <c r="BG187" s="257">
        <f>IF(N187="zákl. přenesená",J187,0)</f>
        <v>0</v>
      </c>
      <c r="BH187" s="257">
        <f>IF(N187="sníž. přenesená",J187,0)</f>
        <v>0</v>
      </c>
      <c r="BI187" s="257">
        <f>IF(N187="nulová",J187,0)</f>
        <v>0</v>
      </c>
      <c r="BJ187" s="17" t="s">
        <v>80</v>
      </c>
      <c r="BK187" s="257">
        <f>ROUND(I187*H187,2)</f>
        <v>0</v>
      </c>
      <c r="BL187" s="17" t="s">
        <v>148</v>
      </c>
      <c r="BM187" s="256" t="s">
        <v>356</v>
      </c>
    </row>
    <row r="188" s="13" customFormat="1">
      <c r="A188" s="13"/>
      <c r="B188" s="258"/>
      <c r="C188" s="259"/>
      <c r="D188" s="260" t="s">
        <v>150</v>
      </c>
      <c r="E188" s="261" t="s">
        <v>1</v>
      </c>
      <c r="F188" s="262" t="s">
        <v>357</v>
      </c>
      <c r="G188" s="259"/>
      <c r="H188" s="263">
        <v>728.952</v>
      </c>
      <c r="I188" s="264"/>
      <c r="J188" s="259"/>
      <c r="K188" s="259"/>
      <c r="L188" s="265"/>
      <c r="M188" s="266"/>
      <c r="N188" s="267"/>
      <c r="O188" s="267"/>
      <c r="P188" s="267"/>
      <c r="Q188" s="267"/>
      <c r="R188" s="267"/>
      <c r="S188" s="267"/>
      <c r="T188" s="26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9" t="s">
        <v>150</v>
      </c>
      <c r="AU188" s="269" t="s">
        <v>82</v>
      </c>
      <c r="AV188" s="13" t="s">
        <v>82</v>
      </c>
      <c r="AW188" s="13" t="s">
        <v>30</v>
      </c>
      <c r="AX188" s="13" t="s">
        <v>73</v>
      </c>
      <c r="AY188" s="269" t="s">
        <v>141</v>
      </c>
    </row>
    <row r="189" s="14" customFormat="1">
      <c r="A189" s="14"/>
      <c r="B189" s="270"/>
      <c r="C189" s="271"/>
      <c r="D189" s="260" t="s">
        <v>150</v>
      </c>
      <c r="E189" s="272" t="s">
        <v>1</v>
      </c>
      <c r="F189" s="273" t="s">
        <v>152</v>
      </c>
      <c r="G189" s="271"/>
      <c r="H189" s="274">
        <v>728.952</v>
      </c>
      <c r="I189" s="275"/>
      <c r="J189" s="271"/>
      <c r="K189" s="271"/>
      <c r="L189" s="276"/>
      <c r="M189" s="277"/>
      <c r="N189" s="278"/>
      <c r="O189" s="278"/>
      <c r="P189" s="278"/>
      <c r="Q189" s="278"/>
      <c r="R189" s="278"/>
      <c r="S189" s="278"/>
      <c r="T189" s="27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0" t="s">
        <v>150</v>
      </c>
      <c r="AU189" s="280" t="s">
        <v>82</v>
      </c>
      <c r="AV189" s="14" t="s">
        <v>148</v>
      </c>
      <c r="AW189" s="14" t="s">
        <v>30</v>
      </c>
      <c r="AX189" s="14" t="s">
        <v>80</v>
      </c>
      <c r="AY189" s="280" t="s">
        <v>141</v>
      </c>
    </row>
    <row r="190" s="12" customFormat="1" ht="25.92" customHeight="1">
      <c r="A190" s="12"/>
      <c r="B190" s="228"/>
      <c r="C190" s="229"/>
      <c r="D190" s="230" t="s">
        <v>72</v>
      </c>
      <c r="E190" s="231" t="s">
        <v>291</v>
      </c>
      <c r="F190" s="231" t="s">
        <v>292</v>
      </c>
      <c r="G190" s="229"/>
      <c r="H190" s="229"/>
      <c r="I190" s="232"/>
      <c r="J190" s="233">
        <f>BK190</f>
        <v>0</v>
      </c>
      <c r="K190" s="229"/>
      <c r="L190" s="234"/>
      <c r="M190" s="235"/>
      <c r="N190" s="236"/>
      <c r="O190" s="236"/>
      <c r="P190" s="237">
        <f>SUM(P191:P202)</f>
        <v>0</v>
      </c>
      <c r="Q190" s="236"/>
      <c r="R190" s="237">
        <f>SUM(R191:R202)</f>
        <v>0</v>
      </c>
      <c r="S190" s="236"/>
      <c r="T190" s="238">
        <f>SUM(T191:T202)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9" t="s">
        <v>148</v>
      </c>
      <c r="AT190" s="240" t="s">
        <v>72</v>
      </c>
      <c r="AU190" s="240" t="s">
        <v>73</v>
      </c>
      <c r="AY190" s="239" t="s">
        <v>141</v>
      </c>
      <c r="BK190" s="241">
        <f>SUM(BK191:BK202)</f>
        <v>0</v>
      </c>
    </row>
    <row r="191" s="2" customFormat="1" ht="189.75" customHeight="1">
      <c r="A191" s="38"/>
      <c r="B191" s="39"/>
      <c r="C191" s="244" t="s">
        <v>7</v>
      </c>
      <c r="D191" s="244" t="s">
        <v>144</v>
      </c>
      <c r="E191" s="245" t="s">
        <v>293</v>
      </c>
      <c r="F191" s="246" t="s">
        <v>294</v>
      </c>
      <c r="G191" s="247" t="s">
        <v>170</v>
      </c>
      <c r="H191" s="248">
        <v>540</v>
      </c>
      <c r="I191" s="249"/>
      <c r="J191" s="250">
        <f>ROUND(I191*H191,2)</f>
        <v>0</v>
      </c>
      <c r="K191" s="251"/>
      <c r="L191" s="44"/>
      <c r="M191" s="252" t="s">
        <v>1</v>
      </c>
      <c r="N191" s="253" t="s">
        <v>38</v>
      </c>
      <c r="O191" s="91"/>
      <c r="P191" s="254">
        <f>O191*H191</f>
        <v>0</v>
      </c>
      <c r="Q191" s="254">
        <v>0</v>
      </c>
      <c r="R191" s="254">
        <f>Q191*H191</f>
        <v>0</v>
      </c>
      <c r="S191" s="254">
        <v>0</v>
      </c>
      <c r="T191" s="25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6" t="s">
        <v>295</v>
      </c>
      <c r="AT191" s="256" t="s">
        <v>144</v>
      </c>
      <c r="AU191" s="256" t="s">
        <v>80</v>
      </c>
      <c r="AY191" s="17" t="s">
        <v>141</v>
      </c>
      <c r="BE191" s="257">
        <f>IF(N191="základní",J191,0)</f>
        <v>0</v>
      </c>
      <c r="BF191" s="257">
        <f>IF(N191="snížená",J191,0)</f>
        <v>0</v>
      </c>
      <c r="BG191" s="257">
        <f>IF(N191="zákl. přenesená",J191,0)</f>
        <v>0</v>
      </c>
      <c r="BH191" s="257">
        <f>IF(N191="sníž. přenesená",J191,0)</f>
        <v>0</v>
      </c>
      <c r="BI191" s="257">
        <f>IF(N191="nulová",J191,0)</f>
        <v>0</v>
      </c>
      <c r="BJ191" s="17" t="s">
        <v>80</v>
      </c>
      <c r="BK191" s="257">
        <f>ROUND(I191*H191,2)</f>
        <v>0</v>
      </c>
      <c r="BL191" s="17" t="s">
        <v>295</v>
      </c>
      <c r="BM191" s="256" t="s">
        <v>358</v>
      </c>
    </row>
    <row r="192" s="13" customFormat="1">
      <c r="A192" s="13"/>
      <c r="B192" s="258"/>
      <c r="C192" s="259"/>
      <c r="D192" s="260" t="s">
        <v>150</v>
      </c>
      <c r="E192" s="261" t="s">
        <v>1</v>
      </c>
      <c r="F192" s="262" t="s">
        <v>359</v>
      </c>
      <c r="G192" s="259"/>
      <c r="H192" s="263">
        <v>540</v>
      </c>
      <c r="I192" s="264"/>
      <c r="J192" s="259"/>
      <c r="K192" s="259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150</v>
      </c>
      <c r="AU192" s="269" t="s">
        <v>80</v>
      </c>
      <c r="AV192" s="13" t="s">
        <v>82</v>
      </c>
      <c r="AW192" s="13" t="s">
        <v>30</v>
      </c>
      <c r="AX192" s="13" t="s">
        <v>73</v>
      </c>
      <c r="AY192" s="269" t="s">
        <v>141</v>
      </c>
    </row>
    <row r="193" s="14" customFormat="1">
      <c r="A193" s="14"/>
      <c r="B193" s="270"/>
      <c r="C193" s="271"/>
      <c r="D193" s="260" t="s">
        <v>150</v>
      </c>
      <c r="E193" s="272" t="s">
        <v>1</v>
      </c>
      <c r="F193" s="273" t="s">
        <v>152</v>
      </c>
      <c r="G193" s="271"/>
      <c r="H193" s="274">
        <v>540</v>
      </c>
      <c r="I193" s="275"/>
      <c r="J193" s="271"/>
      <c r="K193" s="271"/>
      <c r="L193" s="276"/>
      <c r="M193" s="277"/>
      <c r="N193" s="278"/>
      <c r="O193" s="278"/>
      <c r="P193" s="278"/>
      <c r="Q193" s="278"/>
      <c r="R193" s="278"/>
      <c r="S193" s="278"/>
      <c r="T193" s="27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80" t="s">
        <v>150</v>
      </c>
      <c r="AU193" s="280" t="s">
        <v>80</v>
      </c>
      <c r="AV193" s="14" t="s">
        <v>148</v>
      </c>
      <c r="AW193" s="14" t="s">
        <v>30</v>
      </c>
      <c r="AX193" s="14" t="s">
        <v>80</v>
      </c>
      <c r="AY193" s="280" t="s">
        <v>141</v>
      </c>
    </row>
    <row r="194" s="2" customFormat="1" ht="189.75" customHeight="1">
      <c r="A194" s="38"/>
      <c r="B194" s="39"/>
      <c r="C194" s="244" t="s">
        <v>259</v>
      </c>
      <c r="D194" s="244" t="s">
        <v>144</v>
      </c>
      <c r="E194" s="245" t="s">
        <v>299</v>
      </c>
      <c r="F194" s="246" t="s">
        <v>300</v>
      </c>
      <c r="G194" s="247" t="s">
        <v>170</v>
      </c>
      <c r="H194" s="248">
        <v>4244.3999999999996</v>
      </c>
      <c r="I194" s="249"/>
      <c r="J194" s="250">
        <f>ROUND(I194*H194,2)</f>
        <v>0</v>
      </c>
      <c r="K194" s="251"/>
      <c r="L194" s="44"/>
      <c r="M194" s="252" t="s">
        <v>1</v>
      </c>
      <c r="N194" s="253" t="s">
        <v>38</v>
      </c>
      <c r="O194" s="91"/>
      <c r="P194" s="254">
        <f>O194*H194</f>
        <v>0</v>
      </c>
      <c r="Q194" s="254">
        <v>0</v>
      </c>
      <c r="R194" s="254">
        <f>Q194*H194</f>
        <v>0</v>
      </c>
      <c r="S194" s="254">
        <v>0</v>
      </c>
      <c r="T194" s="25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6" t="s">
        <v>295</v>
      </c>
      <c r="AT194" s="256" t="s">
        <v>144</v>
      </c>
      <c r="AU194" s="256" t="s">
        <v>80</v>
      </c>
      <c r="AY194" s="17" t="s">
        <v>141</v>
      </c>
      <c r="BE194" s="257">
        <f>IF(N194="základní",J194,0)</f>
        <v>0</v>
      </c>
      <c r="BF194" s="257">
        <f>IF(N194="snížená",J194,0)</f>
        <v>0</v>
      </c>
      <c r="BG194" s="257">
        <f>IF(N194="zákl. přenesená",J194,0)</f>
        <v>0</v>
      </c>
      <c r="BH194" s="257">
        <f>IF(N194="sníž. přenesená",J194,0)</f>
        <v>0</v>
      </c>
      <c r="BI194" s="257">
        <f>IF(N194="nulová",J194,0)</f>
        <v>0</v>
      </c>
      <c r="BJ194" s="17" t="s">
        <v>80</v>
      </c>
      <c r="BK194" s="257">
        <f>ROUND(I194*H194,2)</f>
        <v>0</v>
      </c>
      <c r="BL194" s="17" t="s">
        <v>295</v>
      </c>
      <c r="BM194" s="256" t="s">
        <v>360</v>
      </c>
    </row>
    <row r="195" s="13" customFormat="1">
      <c r="A195" s="13"/>
      <c r="B195" s="258"/>
      <c r="C195" s="259"/>
      <c r="D195" s="260" t="s">
        <v>150</v>
      </c>
      <c r="E195" s="261" t="s">
        <v>1</v>
      </c>
      <c r="F195" s="262" t="s">
        <v>361</v>
      </c>
      <c r="G195" s="259"/>
      <c r="H195" s="263">
        <v>4244.3999999999996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150</v>
      </c>
      <c r="AU195" s="269" t="s">
        <v>80</v>
      </c>
      <c r="AV195" s="13" t="s">
        <v>82</v>
      </c>
      <c r="AW195" s="13" t="s">
        <v>30</v>
      </c>
      <c r="AX195" s="13" t="s">
        <v>73</v>
      </c>
      <c r="AY195" s="269" t="s">
        <v>141</v>
      </c>
    </row>
    <row r="196" s="14" customFormat="1">
      <c r="A196" s="14"/>
      <c r="B196" s="270"/>
      <c r="C196" s="271"/>
      <c r="D196" s="260" t="s">
        <v>150</v>
      </c>
      <c r="E196" s="272" t="s">
        <v>1</v>
      </c>
      <c r="F196" s="273" t="s">
        <v>152</v>
      </c>
      <c r="G196" s="271"/>
      <c r="H196" s="274">
        <v>4244.3999999999996</v>
      </c>
      <c r="I196" s="275"/>
      <c r="J196" s="271"/>
      <c r="K196" s="271"/>
      <c r="L196" s="276"/>
      <c r="M196" s="277"/>
      <c r="N196" s="278"/>
      <c r="O196" s="278"/>
      <c r="P196" s="278"/>
      <c r="Q196" s="278"/>
      <c r="R196" s="278"/>
      <c r="S196" s="278"/>
      <c r="T196" s="27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0" t="s">
        <v>150</v>
      </c>
      <c r="AU196" s="280" t="s">
        <v>80</v>
      </c>
      <c r="AV196" s="14" t="s">
        <v>148</v>
      </c>
      <c r="AW196" s="14" t="s">
        <v>30</v>
      </c>
      <c r="AX196" s="14" t="s">
        <v>80</v>
      </c>
      <c r="AY196" s="280" t="s">
        <v>141</v>
      </c>
    </row>
    <row r="197" s="2" customFormat="1" ht="201" customHeight="1">
      <c r="A197" s="38"/>
      <c r="B197" s="39"/>
      <c r="C197" s="244" t="s">
        <v>266</v>
      </c>
      <c r="D197" s="244" t="s">
        <v>144</v>
      </c>
      <c r="E197" s="245" t="s">
        <v>304</v>
      </c>
      <c r="F197" s="246" t="s">
        <v>305</v>
      </c>
      <c r="G197" s="247" t="s">
        <v>170</v>
      </c>
      <c r="H197" s="248">
        <v>125.94499999999999</v>
      </c>
      <c r="I197" s="249"/>
      <c r="J197" s="250">
        <f>ROUND(I197*H197,2)</f>
        <v>0</v>
      </c>
      <c r="K197" s="251"/>
      <c r="L197" s="44"/>
      <c r="M197" s="252" t="s">
        <v>1</v>
      </c>
      <c r="N197" s="253" t="s">
        <v>38</v>
      </c>
      <c r="O197" s="91"/>
      <c r="P197" s="254">
        <f>O197*H197</f>
        <v>0</v>
      </c>
      <c r="Q197" s="254">
        <v>0</v>
      </c>
      <c r="R197" s="254">
        <f>Q197*H197</f>
        <v>0</v>
      </c>
      <c r="S197" s="254">
        <v>0</v>
      </c>
      <c r="T197" s="25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6" t="s">
        <v>295</v>
      </c>
      <c r="AT197" s="256" t="s">
        <v>144</v>
      </c>
      <c r="AU197" s="256" t="s">
        <v>80</v>
      </c>
      <c r="AY197" s="17" t="s">
        <v>141</v>
      </c>
      <c r="BE197" s="257">
        <f>IF(N197="základní",J197,0)</f>
        <v>0</v>
      </c>
      <c r="BF197" s="257">
        <f>IF(N197="snížená",J197,0)</f>
        <v>0</v>
      </c>
      <c r="BG197" s="257">
        <f>IF(N197="zákl. přenesená",J197,0)</f>
        <v>0</v>
      </c>
      <c r="BH197" s="257">
        <f>IF(N197="sníž. přenesená",J197,0)</f>
        <v>0</v>
      </c>
      <c r="BI197" s="257">
        <f>IF(N197="nulová",J197,0)</f>
        <v>0</v>
      </c>
      <c r="BJ197" s="17" t="s">
        <v>80</v>
      </c>
      <c r="BK197" s="257">
        <f>ROUND(I197*H197,2)</f>
        <v>0</v>
      </c>
      <c r="BL197" s="17" t="s">
        <v>295</v>
      </c>
      <c r="BM197" s="256" t="s">
        <v>362</v>
      </c>
    </row>
    <row r="198" s="13" customFormat="1">
      <c r="A198" s="13"/>
      <c r="B198" s="258"/>
      <c r="C198" s="259"/>
      <c r="D198" s="260" t="s">
        <v>150</v>
      </c>
      <c r="E198" s="261" t="s">
        <v>1</v>
      </c>
      <c r="F198" s="262" t="s">
        <v>363</v>
      </c>
      <c r="G198" s="259"/>
      <c r="H198" s="263">
        <v>125.94499999999999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150</v>
      </c>
      <c r="AU198" s="269" t="s">
        <v>80</v>
      </c>
      <c r="AV198" s="13" t="s">
        <v>82</v>
      </c>
      <c r="AW198" s="13" t="s">
        <v>30</v>
      </c>
      <c r="AX198" s="13" t="s">
        <v>73</v>
      </c>
      <c r="AY198" s="269" t="s">
        <v>141</v>
      </c>
    </row>
    <row r="199" s="14" customFormat="1">
      <c r="A199" s="14"/>
      <c r="B199" s="270"/>
      <c r="C199" s="271"/>
      <c r="D199" s="260" t="s">
        <v>150</v>
      </c>
      <c r="E199" s="272" t="s">
        <v>1</v>
      </c>
      <c r="F199" s="273" t="s">
        <v>152</v>
      </c>
      <c r="G199" s="271"/>
      <c r="H199" s="274">
        <v>125.94499999999999</v>
      </c>
      <c r="I199" s="275"/>
      <c r="J199" s="271"/>
      <c r="K199" s="271"/>
      <c r="L199" s="276"/>
      <c r="M199" s="277"/>
      <c r="N199" s="278"/>
      <c r="O199" s="278"/>
      <c r="P199" s="278"/>
      <c r="Q199" s="278"/>
      <c r="R199" s="278"/>
      <c r="S199" s="278"/>
      <c r="T199" s="27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0" t="s">
        <v>150</v>
      </c>
      <c r="AU199" s="280" t="s">
        <v>80</v>
      </c>
      <c r="AV199" s="14" t="s">
        <v>148</v>
      </c>
      <c r="AW199" s="14" t="s">
        <v>30</v>
      </c>
      <c r="AX199" s="14" t="s">
        <v>80</v>
      </c>
      <c r="AY199" s="280" t="s">
        <v>141</v>
      </c>
    </row>
    <row r="200" s="2" customFormat="1" ht="78" customHeight="1">
      <c r="A200" s="38"/>
      <c r="B200" s="39"/>
      <c r="C200" s="244" t="s">
        <v>271</v>
      </c>
      <c r="D200" s="244" t="s">
        <v>144</v>
      </c>
      <c r="E200" s="245" t="s">
        <v>309</v>
      </c>
      <c r="F200" s="246" t="s">
        <v>310</v>
      </c>
      <c r="G200" s="247" t="s">
        <v>177</v>
      </c>
      <c r="H200" s="248">
        <v>3</v>
      </c>
      <c r="I200" s="249"/>
      <c r="J200" s="250">
        <f>ROUND(I200*H200,2)</f>
        <v>0</v>
      </c>
      <c r="K200" s="251"/>
      <c r="L200" s="44"/>
      <c r="M200" s="252" t="s">
        <v>1</v>
      </c>
      <c r="N200" s="253" t="s">
        <v>38</v>
      </c>
      <c r="O200" s="91"/>
      <c r="P200" s="254">
        <f>O200*H200</f>
        <v>0</v>
      </c>
      <c r="Q200" s="254">
        <v>0</v>
      </c>
      <c r="R200" s="254">
        <f>Q200*H200</f>
        <v>0</v>
      </c>
      <c r="S200" s="254">
        <v>0</v>
      </c>
      <c r="T200" s="25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6" t="s">
        <v>295</v>
      </c>
      <c r="AT200" s="256" t="s">
        <v>144</v>
      </c>
      <c r="AU200" s="256" t="s">
        <v>80</v>
      </c>
      <c r="AY200" s="17" t="s">
        <v>141</v>
      </c>
      <c r="BE200" s="257">
        <f>IF(N200="základní",J200,0)</f>
        <v>0</v>
      </c>
      <c r="BF200" s="257">
        <f>IF(N200="snížená",J200,0)</f>
        <v>0</v>
      </c>
      <c r="BG200" s="257">
        <f>IF(N200="zákl. přenesená",J200,0)</f>
        <v>0</v>
      </c>
      <c r="BH200" s="257">
        <f>IF(N200="sníž. přenesená",J200,0)</f>
        <v>0</v>
      </c>
      <c r="BI200" s="257">
        <f>IF(N200="nulová",J200,0)</f>
        <v>0</v>
      </c>
      <c r="BJ200" s="17" t="s">
        <v>80</v>
      </c>
      <c r="BK200" s="257">
        <f>ROUND(I200*H200,2)</f>
        <v>0</v>
      </c>
      <c r="BL200" s="17" t="s">
        <v>295</v>
      </c>
      <c r="BM200" s="256" t="s">
        <v>364</v>
      </c>
    </row>
    <row r="201" s="13" customFormat="1">
      <c r="A201" s="13"/>
      <c r="B201" s="258"/>
      <c r="C201" s="259"/>
      <c r="D201" s="260" t="s">
        <v>150</v>
      </c>
      <c r="E201" s="261" t="s">
        <v>1</v>
      </c>
      <c r="F201" s="262" t="s">
        <v>158</v>
      </c>
      <c r="G201" s="259"/>
      <c r="H201" s="263">
        <v>3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150</v>
      </c>
      <c r="AU201" s="269" t="s">
        <v>80</v>
      </c>
      <c r="AV201" s="13" t="s">
        <v>82</v>
      </c>
      <c r="AW201" s="13" t="s">
        <v>30</v>
      </c>
      <c r="AX201" s="13" t="s">
        <v>73</v>
      </c>
      <c r="AY201" s="269" t="s">
        <v>141</v>
      </c>
    </row>
    <row r="202" s="14" customFormat="1">
      <c r="A202" s="14"/>
      <c r="B202" s="270"/>
      <c r="C202" s="271"/>
      <c r="D202" s="260" t="s">
        <v>150</v>
      </c>
      <c r="E202" s="272" t="s">
        <v>1</v>
      </c>
      <c r="F202" s="273" t="s">
        <v>152</v>
      </c>
      <c r="G202" s="271"/>
      <c r="H202" s="274">
        <v>3</v>
      </c>
      <c r="I202" s="275"/>
      <c r="J202" s="271"/>
      <c r="K202" s="271"/>
      <c r="L202" s="276"/>
      <c r="M202" s="277"/>
      <c r="N202" s="278"/>
      <c r="O202" s="278"/>
      <c r="P202" s="278"/>
      <c r="Q202" s="278"/>
      <c r="R202" s="278"/>
      <c r="S202" s="278"/>
      <c r="T202" s="27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0" t="s">
        <v>150</v>
      </c>
      <c r="AU202" s="280" t="s">
        <v>80</v>
      </c>
      <c r="AV202" s="14" t="s">
        <v>148</v>
      </c>
      <c r="AW202" s="14" t="s">
        <v>30</v>
      </c>
      <c r="AX202" s="14" t="s">
        <v>80</v>
      </c>
      <c r="AY202" s="280" t="s">
        <v>141</v>
      </c>
    </row>
    <row r="203" s="12" customFormat="1" ht="25.92" customHeight="1">
      <c r="A203" s="12"/>
      <c r="B203" s="228"/>
      <c r="C203" s="229"/>
      <c r="D203" s="230" t="s">
        <v>72</v>
      </c>
      <c r="E203" s="231" t="s">
        <v>111</v>
      </c>
      <c r="F203" s="231" t="s">
        <v>365</v>
      </c>
      <c r="G203" s="229"/>
      <c r="H203" s="229"/>
      <c r="I203" s="232"/>
      <c r="J203" s="233">
        <f>BK203</f>
        <v>0</v>
      </c>
      <c r="K203" s="229"/>
      <c r="L203" s="234"/>
      <c r="M203" s="235"/>
      <c r="N203" s="236"/>
      <c r="O203" s="236"/>
      <c r="P203" s="237">
        <f>SUM(P204:P206)</f>
        <v>0</v>
      </c>
      <c r="Q203" s="236"/>
      <c r="R203" s="237">
        <f>SUM(R204:R206)</f>
        <v>0</v>
      </c>
      <c r="S203" s="236"/>
      <c r="T203" s="238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9" t="s">
        <v>142</v>
      </c>
      <c r="AT203" s="240" t="s">
        <v>72</v>
      </c>
      <c r="AU203" s="240" t="s">
        <v>73</v>
      </c>
      <c r="AY203" s="239" t="s">
        <v>141</v>
      </c>
      <c r="BK203" s="241">
        <f>SUM(BK204:BK206)</f>
        <v>0</v>
      </c>
    </row>
    <row r="204" s="2" customFormat="1" ht="66.75" customHeight="1">
      <c r="A204" s="38"/>
      <c r="B204" s="39"/>
      <c r="C204" s="244" t="s">
        <v>276</v>
      </c>
      <c r="D204" s="244" t="s">
        <v>144</v>
      </c>
      <c r="E204" s="245" t="s">
        <v>366</v>
      </c>
      <c r="F204" s="246" t="s">
        <v>367</v>
      </c>
      <c r="G204" s="247" t="s">
        <v>177</v>
      </c>
      <c r="H204" s="248">
        <v>1</v>
      </c>
      <c r="I204" s="249"/>
      <c r="J204" s="250">
        <f>ROUND(I204*H204,2)</f>
        <v>0</v>
      </c>
      <c r="K204" s="251"/>
      <c r="L204" s="44"/>
      <c r="M204" s="252" t="s">
        <v>1</v>
      </c>
      <c r="N204" s="253" t="s">
        <v>38</v>
      </c>
      <c r="O204" s="91"/>
      <c r="P204" s="254">
        <f>O204*H204</f>
        <v>0</v>
      </c>
      <c r="Q204" s="254">
        <v>0</v>
      </c>
      <c r="R204" s="254">
        <f>Q204*H204</f>
        <v>0</v>
      </c>
      <c r="S204" s="254">
        <v>0</v>
      </c>
      <c r="T204" s="25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6" t="s">
        <v>148</v>
      </c>
      <c r="AT204" s="256" t="s">
        <v>144</v>
      </c>
      <c r="AU204" s="256" t="s">
        <v>80</v>
      </c>
      <c r="AY204" s="17" t="s">
        <v>141</v>
      </c>
      <c r="BE204" s="257">
        <f>IF(N204="základní",J204,0)</f>
        <v>0</v>
      </c>
      <c r="BF204" s="257">
        <f>IF(N204="snížená",J204,0)</f>
        <v>0</v>
      </c>
      <c r="BG204" s="257">
        <f>IF(N204="zákl. přenesená",J204,0)</f>
        <v>0</v>
      </c>
      <c r="BH204" s="257">
        <f>IF(N204="sníž. přenesená",J204,0)</f>
        <v>0</v>
      </c>
      <c r="BI204" s="257">
        <f>IF(N204="nulová",J204,0)</f>
        <v>0</v>
      </c>
      <c r="BJ204" s="17" t="s">
        <v>80</v>
      </c>
      <c r="BK204" s="257">
        <f>ROUND(I204*H204,2)</f>
        <v>0</v>
      </c>
      <c r="BL204" s="17" t="s">
        <v>148</v>
      </c>
      <c r="BM204" s="256" t="s">
        <v>368</v>
      </c>
    </row>
    <row r="205" s="13" customFormat="1">
      <c r="A205" s="13"/>
      <c r="B205" s="258"/>
      <c r="C205" s="259"/>
      <c r="D205" s="260" t="s">
        <v>150</v>
      </c>
      <c r="E205" s="261" t="s">
        <v>1</v>
      </c>
      <c r="F205" s="262" t="s">
        <v>80</v>
      </c>
      <c r="G205" s="259"/>
      <c r="H205" s="263">
        <v>1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150</v>
      </c>
      <c r="AU205" s="269" t="s">
        <v>80</v>
      </c>
      <c r="AV205" s="13" t="s">
        <v>82</v>
      </c>
      <c r="AW205" s="13" t="s">
        <v>30</v>
      </c>
      <c r="AX205" s="13" t="s">
        <v>73</v>
      </c>
      <c r="AY205" s="269" t="s">
        <v>141</v>
      </c>
    </row>
    <row r="206" s="14" customFormat="1">
      <c r="A206" s="14"/>
      <c r="B206" s="270"/>
      <c r="C206" s="271"/>
      <c r="D206" s="260" t="s">
        <v>150</v>
      </c>
      <c r="E206" s="272" t="s">
        <v>1</v>
      </c>
      <c r="F206" s="273" t="s">
        <v>152</v>
      </c>
      <c r="G206" s="271"/>
      <c r="H206" s="274">
        <v>1</v>
      </c>
      <c r="I206" s="275"/>
      <c r="J206" s="271"/>
      <c r="K206" s="271"/>
      <c r="L206" s="276"/>
      <c r="M206" s="305"/>
      <c r="N206" s="306"/>
      <c r="O206" s="306"/>
      <c r="P206" s="306"/>
      <c r="Q206" s="306"/>
      <c r="R206" s="306"/>
      <c r="S206" s="306"/>
      <c r="T206" s="30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0" t="s">
        <v>150</v>
      </c>
      <c r="AU206" s="280" t="s">
        <v>80</v>
      </c>
      <c r="AV206" s="14" t="s">
        <v>148</v>
      </c>
      <c r="AW206" s="14" t="s">
        <v>30</v>
      </c>
      <c r="AX206" s="14" t="s">
        <v>80</v>
      </c>
      <c r="AY206" s="280" t="s">
        <v>141</v>
      </c>
    </row>
    <row r="207" s="2" customFormat="1" ht="6.96" customHeight="1">
      <c r="A207" s="38"/>
      <c r="B207" s="66"/>
      <c r="C207" s="67"/>
      <c r="D207" s="67"/>
      <c r="E207" s="67"/>
      <c r="F207" s="67"/>
      <c r="G207" s="67"/>
      <c r="H207" s="67"/>
      <c r="I207" s="192"/>
      <c r="J207" s="67"/>
      <c r="K207" s="67"/>
      <c r="L207" s="44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sheetProtection sheet="1" autoFilter="0" formatColumns="0" formatRows="0" objects="1" scenarios="1" spinCount="100000" saltValue="V6irIESSmsUHzNa0+RnWp0yhErDsCGfwP0W/KM3gz925tcw/8uIkEQ7O+EsIL4c3VexbcnELOCAW5AjLxnhndQ==" hashValue="C/cuhfsRs0bsaB+JZlGqzMergBegiIvU1tm/fO5W0QdcZlbUisG+QAHLF6HZ/Rbcv1SPvsjGpzBbLXeIZkMzyg==" algorithmName="SHA-512" password="CC35"/>
  <autoFilter ref="C123:K2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82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87 - Oprava traťového úseku Chrášťany - Svojetín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369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370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26. 3. 2020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6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27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29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31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32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33</v>
      </c>
      <c r="E32" s="38"/>
      <c r="F32" s="38"/>
      <c r="G32" s="38"/>
      <c r="H32" s="38"/>
      <c r="I32" s="154"/>
      <c r="J32" s="166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35</v>
      </c>
      <c r="G34" s="38"/>
      <c r="H34" s="38"/>
      <c r="I34" s="168" t="s">
        <v>34</v>
      </c>
      <c r="J34" s="167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37</v>
      </c>
      <c r="E35" s="152" t="s">
        <v>38</v>
      </c>
      <c r="F35" s="170">
        <f>ROUND((SUM(BE124:BE195)),  2)</f>
        <v>0</v>
      </c>
      <c r="G35" s="38"/>
      <c r="H35" s="38"/>
      <c r="I35" s="171">
        <v>0.20999999999999999</v>
      </c>
      <c r="J35" s="170">
        <f>ROUND(((SUM(BE124:BE195))*I35),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39</v>
      </c>
      <c r="F36" s="170">
        <f>ROUND((SUM(BF124:BF195)),  2)</f>
        <v>0</v>
      </c>
      <c r="G36" s="38"/>
      <c r="H36" s="38"/>
      <c r="I36" s="171">
        <v>0.14999999999999999</v>
      </c>
      <c r="J36" s="170">
        <f>ROUND(((SUM(BF124:BF195))*I36),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40</v>
      </c>
      <c r="F37" s="170">
        <f>ROUND((SUM(BG124:BG195)),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41</v>
      </c>
      <c r="F38" s="170">
        <f>ROUND((SUM(BH124:BH195)),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42</v>
      </c>
      <c r="F39" s="170">
        <f>ROUND((SUM(BI124:BI195)),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43</v>
      </c>
      <c r="E41" s="174"/>
      <c r="F41" s="174"/>
      <c r="G41" s="175" t="s">
        <v>44</v>
      </c>
      <c r="H41" s="176" t="s">
        <v>45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46</v>
      </c>
      <c r="E50" s="181"/>
      <c r="F50" s="181"/>
      <c r="G50" s="180" t="s">
        <v>47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48</v>
      </c>
      <c r="E61" s="184"/>
      <c r="F61" s="185" t="s">
        <v>49</v>
      </c>
      <c r="G61" s="183" t="s">
        <v>48</v>
      </c>
      <c r="H61" s="184"/>
      <c r="I61" s="186"/>
      <c r="J61" s="187" t="s">
        <v>49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50</v>
      </c>
      <c r="E65" s="188"/>
      <c r="F65" s="188"/>
      <c r="G65" s="180" t="s">
        <v>51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48</v>
      </c>
      <c r="E76" s="184"/>
      <c r="F76" s="185" t="s">
        <v>49</v>
      </c>
      <c r="G76" s="183" t="s">
        <v>48</v>
      </c>
      <c r="H76" s="184"/>
      <c r="I76" s="186"/>
      <c r="J76" s="187" t="s">
        <v>49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87 - Oprava traťového úseku Chrášťany - Svojetín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369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P2338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26. 3. 2020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156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156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125</v>
      </c>
      <c r="E101" s="205"/>
      <c r="F101" s="205"/>
      <c r="G101" s="205"/>
      <c r="H101" s="205"/>
      <c r="I101" s="206"/>
      <c r="J101" s="207">
        <f>J176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313</v>
      </c>
      <c r="E102" s="205"/>
      <c r="F102" s="205"/>
      <c r="G102" s="205"/>
      <c r="H102" s="205"/>
      <c r="I102" s="206"/>
      <c r="J102" s="207">
        <f>J189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6" t="str">
        <f>E7</f>
        <v>87 - Oprava traťového úseku Chrášťany - Svojetín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114</v>
      </c>
      <c r="D113" s="22"/>
      <c r="E113" s="22"/>
      <c r="F113" s="22"/>
      <c r="G113" s="22"/>
      <c r="H113" s="22"/>
      <c r="I113" s="146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96" t="s">
        <v>369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116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01 - P2338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156" t="s">
        <v>22</v>
      </c>
      <c r="J118" s="79" t="str">
        <f>IF(J14="","",J14)</f>
        <v>26. 3. 2020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156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156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5"/>
      <c r="B123" s="216"/>
      <c r="C123" s="217" t="s">
        <v>127</v>
      </c>
      <c r="D123" s="218" t="s">
        <v>58</v>
      </c>
      <c r="E123" s="218" t="s">
        <v>54</v>
      </c>
      <c r="F123" s="218" t="s">
        <v>55</v>
      </c>
      <c r="G123" s="218" t="s">
        <v>128</v>
      </c>
      <c r="H123" s="218" t="s">
        <v>129</v>
      </c>
      <c r="I123" s="219" t="s">
        <v>130</v>
      </c>
      <c r="J123" s="220" t="s">
        <v>120</v>
      </c>
      <c r="K123" s="221" t="s">
        <v>131</v>
      </c>
      <c r="L123" s="222"/>
      <c r="M123" s="100" t="s">
        <v>1</v>
      </c>
      <c r="N123" s="101" t="s">
        <v>37</v>
      </c>
      <c r="O123" s="101" t="s">
        <v>132</v>
      </c>
      <c r="P123" s="101" t="s">
        <v>133</v>
      </c>
      <c r="Q123" s="101" t="s">
        <v>134</v>
      </c>
      <c r="R123" s="101" t="s">
        <v>135</v>
      </c>
      <c r="S123" s="101" t="s">
        <v>136</v>
      </c>
      <c r="T123" s="102" t="s">
        <v>137</v>
      </c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/>
    </row>
    <row r="124" s="2" customFormat="1" ht="22.8" customHeight="1">
      <c r="A124" s="38"/>
      <c r="B124" s="39"/>
      <c r="C124" s="107" t="s">
        <v>138</v>
      </c>
      <c r="D124" s="40"/>
      <c r="E124" s="40"/>
      <c r="F124" s="40"/>
      <c r="G124" s="40"/>
      <c r="H124" s="40"/>
      <c r="I124" s="154"/>
      <c r="J124" s="223">
        <f>BK124</f>
        <v>0</v>
      </c>
      <c r="K124" s="40"/>
      <c r="L124" s="44"/>
      <c r="M124" s="103"/>
      <c r="N124" s="224"/>
      <c r="O124" s="104"/>
      <c r="P124" s="225">
        <f>P125+P176+P189</f>
        <v>0</v>
      </c>
      <c r="Q124" s="104"/>
      <c r="R124" s="225">
        <f>R125+R176+R189</f>
        <v>31.589759999999998</v>
      </c>
      <c r="S124" s="104"/>
      <c r="T124" s="226">
        <f>T125+T176+T189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122</v>
      </c>
      <c r="BK124" s="227">
        <f>BK125+BK176+BK189</f>
        <v>0</v>
      </c>
    </row>
    <row r="125" s="12" customFormat="1" ht="25.92" customHeight="1">
      <c r="A125" s="12"/>
      <c r="B125" s="228"/>
      <c r="C125" s="229"/>
      <c r="D125" s="230" t="s">
        <v>72</v>
      </c>
      <c r="E125" s="231" t="s">
        <v>139</v>
      </c>
      <c r="F125" s="231" t="s">
        <v>140</v>
      </c>
      <c r="G125" s="229"/>
      <c r="H125" s="229"/>
      <c r="I125" s="232"/>
      <c r="J125" s="233">
        <f>BK125</f>
        <v>0</v>
      </c>
      <c r="K125" s="229"/>
      <c r="L125" s="234"/>
      <c r="M125" s="235"/>
      <c r="N125" s="236"/>
      <c r="O125" s="236"/>
      <c r="P125" s="237">
        <f>P126</f>
        <v>0</v>
      </c>
      <c r="Q125" s="236"/>
      <c r="R125" s="237">
        <f>R126</f>
        <v>31.589759999999998</v>
      </c>
      <c r="S125" s="236"/>
      <c r="T125" s="238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80</v>
      </c>
      <c r="AT125" s="240" t="s">
        <v>72</v>
      </c>
      <c r="AU125" s="240" t="s">
        <v>73</v>
      </c>
      <c r="AY125" s="239" t="s">
        <v>141</v>
      </c>
      <c r="BK125" s="241">
        <f>BK126</f>
        <v>0</v>
      </c>
    </row>
    <row r="126" s="12" customFormat="1" ht="22.8" customHeight="1">
      <c r="A126" s="12"/>
      <c r="B126" s="228"/>
      <c r="C126" s="229"/>
      <c r="D126" s="230" t="s">
        <v>72</v>
      </c>
      <c r="E126" s="242" t="s">
        <v>142</v>
      </c>
      <c r="F126" s="242" t="s">
        <v>143</v>
      </c>
      <c r="G126" s="229"/>
      <c r="H126" s="229"/>
      <c r="I126" s="232"/>
      <c r="J126" s="243">
        <f>BK126</f>
        <v>0</v>
      </c>
      <c r="K126" s="229"/>
      <c r="L126" s="234"/>
      <c r="M126" s="235"/>
      <c r="N126" s="236"/>
      <c r="O126" s="236"/>
      <c r="P126" s="237">
        <f>SUM(P127:P175)</f>
        <v>0</v>
      </c>
      <c r="Q126" s="236"/>
      <c r="R126" s="237">
        <f>SUM(R127:R175)</f>
        <v>31.589759999999998</v>
      </c>
      <c r="S126" s="236"/>
      <c r="T126" s="238">
        <f>SUM(T127:T175)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80</v>
      </c>
      <c r="AT126" s="240" t="s">
        <v>72</v>
      </c>
      <c r="AU126" s="240" t="s">
        <v>80</v>
      </c>
      <c r="AY126" s="239" t="s">
        <v>141</v>
      </c>
      <c r="BK126" s="241">
        <f>SUM(BK127:BK175)</f>
        <v>0</v>
      </c>
    </row>
    <row r="127" s="2" customFormat="1" ht="168" customHeight="1">
      <c r="A127" s="38"/>
      <c r="B127" s="39"/>
      <c r="C127" s="244" t="s">
        <v>80</v>
      </c>
      <c r="D127" s="244" t="s">
        <v>144</v>
      </c>
      <c r="E127" s="245" t="s">
        <v>371</v>
      </c>
      <c r="F127" s="246" t="s">
        <v>372</v>
      </c>
      <c r="G127" s="247" t="s">
        <v>216</v>
      </c>
      <c r="H127" s="248">
        <v>0.01</v>
      </c>
      <c r="I127" s="249"/>
      <c r="J127" s="250">
        <f>ROUND(I127*H127,2)</f>
        <v>0</v>
      </c>
      <c r="K127" s="251"/>
      <c r="L127" s="44"/>
      <c r="M127" s="252" t="s">
        <v>1</v>
      </c>
      <c r="N127" s="253" t="s">
        <v>38</v>
      </c>
      <c r="O127" s="91"/>
      <c r="P127" s="254">
        <f>O127*H127</f>
        <v>0</v>
      </c>
      <c r="Q127" s="254">
        <v>0</v>
      </c>
      <c r="R127" s="254">
        <f>Q127*H127</f>
        <v>0</v>
      </c>
      <c r="S127" s="254">
        <v>0</v>
      </c>
      <c r="T127" s="25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6" t="s">
        <v>148</v>
      </c>
      <c r="AT127" s="256" t="s">
        <v>144</v>
      </c>
      <c r="AU127" s="256" t="s">
        <v>82</v>
      </c>
      <c r="AY127" s="17" t="s">
        <v>141</v>
      </c>
      <c r="BE127" s="257">
        <f>IF(N127="základní",J127,0)</f>
        <v>0</v>
      </c>
      <c r="BF127" s="257">
        <f>IF(N127="snížená",J127,0)</f>
        <v>0</v>
      </c>
      <c r="BG127" s="257">
        <f>IF(N127="zákl. přenesená",J127,0)</f>
        <v>0</v>
      </c>
      <c r="BH127" s="257">
        <f>IF(N127="sníž. přenesená",J127,0)</f>
        <v>0</v>
      </c>
      <c r="BI127" s="257">
        <f>IF(N127="nulová",J127,0)</f>
        <v>0</v>
      </c>
      <c r="BJ127" s="17" t="s">
        <v>80</v>
      </c>
      <c r="BK127" s="257">
        <f>ROUND(I127*H127,2)</f>
        <v>0</v>
      </c>
      <c r="BL127" s="17" t="s">
        <v>148</v>
      </c>
      <c r="BM127" s="256" t="s">
        <v>373</v>
      </c>
    </row>
    <row r="128" s="13" customFormat="1">
      <c r="A128" s="13"/>
      <c r="B128" s="258"/>
      <c r="C128" s="259"/>
      <c r="D128" s="260" t="s">
        <v>150</v>
      </c>
      <c r="E128" s="261" t="s">
        <v>1</v>
      </c>
      <c r="F128" s="262" t="s">
        <v>6</v>
      </c>
      <c r="G128" s="259"/>
      <c r="H128" s="263">
        <v>0.01</v>
      </c>
      <c r="I128" s="264"/>
      <c r="J128" s="259"/>
      <c r="K128" s="259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150</v>
      </c>
      <c r="AU128" s="269" t="s">
        <v>82</v>
      </c>
      <c r="AV128" s="13" t="s">
        <v>82</v>
      </c>
      <c r="AW128" s="13" t="s">
        <v>30</v>
      </c>
      <c r="AX128" s="13" t="s">
        <v>73</v>
      </c>
      <c r="AY128" s="269" t="s">
        <v>141</v>
      </c>
    </row>
    <row r="129" s="14" customFormat="1">
      <c r="A129" s="14"/>
      <c r="B129" s="270"/>
      <c r="C129" s="271"/>
      <c r="D129" s="260" t="s">
        <v>150</v>
      </c>
      <c r="E129" s="272" t="s">
        <v>1</v>
      </c>
      <c r="F129" s="273" t="s">
        <v>152</v>
      </c>
      <c r="G129" s="271"/>
      <c r="H129" s="274">
        <v>0.01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0" t="s">
        <v>150</v>
      </c>
      <c r="AU129" s="280" t="s">
        <v>82</v>
      </c>
      <c r="AV129" s="14" t="s">
        <v>148</v>
      </c>
      <c r="AW129" s="14" t="s">
        <v>30</v>
      </c>
      <c r="AX129" s="14" t="s">
        <v>80</v>
      </c>
      <c r="AY129" s="280" t="s">
        <v>141</v>
      </c>
    </row>
    <row r="130" s="2" customFormat="1" ht="16.5" customHeight="1">
      <c r="A130" s="38"/>
      <c r="B130" s="39"/>
      <c r="C130" s="281" t="s">
        <v>82</v>
      </c>
      <c r="D130" s="281" t="s">
        <v>167</v>
      </c>
      <c r="E130" s="282" t="s">
        <v>374</v>
      </c>
      <c r="F130" s="283" t="s">
        <v>375</v>
      </c>
      <c r="G130" s="284" t="s">
        <v>170</v>
      </c>
      <c r="H130" s="285">
        <v>31.5</v>
      </c>
      <c r="I130" s="286"/>
      <c r="J130" s="287">
        <f>ROUND(I130*H130,2)</f>
        <v>0</v>
      </c>
      <c r="K130" s="288"/>
      <c r="L130" s="289"/>
      <c r="M130" s="290" t="s">
        <v>1</v>
      </c>
      <c r="N130" s="291" t="s">
        <v>38</v>
      </c>
      <c r="O130" s="91"/>
      <c r="P130" s="254">
        <f>O130*H130</f>
        <v>0</v>
      </c>
      <c r="Q130" s="254">
        <v>1</v>
      </c>
      <c r="R130" s="254">
        <f>Q130*H130</f>
        <v>31.5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171</v>
      </c>
      <c r="AT130" s="256" t="s">
        <v>167</v>
      </c>
      <c r="AU130" s="256" t="s">
        <v>82</v>
      </c>
      <c r="AY130" s="17" t="s">
        <v>141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80</v>
      </c>
      <c r="BK130" s="257">
        <f>ROUND(I130*H130,2)</f>
        <v>0</v>
      </c>
      <c r="BL130" s="17" t="s">
        <v>148</v>
      </c>
      <c r="BM130" s="256" t="s">
        <v>376</v>
      </c>
    </row>
    <row r="131" s="13" customFormat="1">
      <c r="A131" s="13"/>
      <c r="B131" s="258"/>
      <c r="C131" s="259"/>
      <c r="D131" s="260" t="s">
        <v>150</v>
      </c>
      <c r="E131" s="261" t="s">
        <v>1</v>
      </c>
      <c r="F131" s="262" t="s">
        <v>377</v>
      </c>
      <c r="G131" s="259"/>
      <c r="H131" s="263">
        <v>31.5</v>
      </c>
      <c r="I131" s="264"/>
      <c r="J131" s="259"/>
      <c r="K131" s="259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150</v>
      </c>
      <c r="AU131" s="269" t="s">
        <v>82</v>
      </c>
      <c r="AV131" s="13" t="s">
        <v>82</v>
      </c>
      <c r="AW131" s="13" t="s">
        <v>30</v>
      </c>
      <c r="AX131" s="13" t="s">
        <v>73</v>
      </c>
      <c r="AY131" s="269" t="s">
        <v>141</v>
      </c>
    </row>
    <row r="132" s="14" customFormat="1">
      <c r="A132" s="14"/>
      <c r="B132" s="270"/>
      <c r="C132" s="271"/>
      <c r="D132" s="260" t="s">
        <v>150</v>
      </c>
      <c r="E132" s="272" t="s">
        <v>1</v>
      </c>
      <c r="F132" s="273" t="s">
        <v>152</v>
      </c>
      <c r="G132" s="271"/>
      <c r="H132" s="274">
        <v>31.5</v>
      </c>
      <c r="I132" s="275"/>
      <c r="J132" s="271"/>
      <c r="K132" s="271"/>
      <c r="L132" s="276"/>
      <c r="M132" s="277"/>
      <c r="N132" s="278"/>
      <c r="O132" s="278"/>
      <c r="P132" s="278"/>
      <c r="Q132" s="278"/>
      <c r="R132" s="278"/>
      <c r="S132" s="278"/>
      <c r="T132" s="27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80" t="s">
        <v>150</v>
      </c>
      <c r="AU132" s="280" t="s">
        <v>82</v>
      </c>
      <c r="AV132" s="14" t="s">
        <v>148</v>
      </c>
      <c r="AW132" s="14" t="s">
        <v>30</v>
      </c>
      <c r="AX132" s="14" t="s">
        <v>80</v>
      </c>
      <c r="AY132" s="280" t="s">
        <v>141</v>
      </c>
    </row>
    <row r="133" s="2" customFormat="1" ht="66.75" customHeight="1">
      <c r="A133" s="38"/>
      <c r="B133" s="39"/>
      <c r="C133" s="244" t="s">
        <v>158</v>
      </c>
      <c r="D133" s="244" t="s">
        <v>144</v>
      </c>
      <c r="E133" s="245" t="s">
        <v>214</v>
      </c>
      <c r="F133" s="246" t="s">
        <v>378</v>
      </c>
      <c r="G133" s="247" t="s">
        <v>216</v>
      </c>
      <c r="H133" s="248">
        <v>0.01</v>
      </c>
      <c r="I133" s="249"/>
      <c r="J133" s="250">
        <f>ROUND(I133*H133,2)</f>
        <v>0</v>
      </c>
      <c r="K133" s="251"/>
      <c r="L133" s="44"/>
      <c r="M133" s="252" t="s">
        <v>1</v>
      </c>
      <c r="N133" s="253" t="s">
        <v>38</v>
      </c>
      <c r="O133" s="91"/>
      <c r="P133" s="254">
        <f>O133*H133</f>
        <v>0</v>
      </c>
      <c r="Q133" s="254">
        <v>0</v>
      </c>
      <c r="R133" s="254">
        <f>Q133*H133</f>
        <v>0</v>
      </c>
      <c r="S133" s="254">
        <v>0</v>
      </c>
      <c r="T133" s="25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6" t="s">
        <v>148</v>
      </c>
      <c r="AT133" s="256" t="s">
        <v>144</v>
      </c>
      <c r="AU133" s="256" t="s">
        <v>82</v>
      </c>
      <c r="AY133" s="17" t="s">
        <v>141</v>
      </c>
      <c r="BE133" s="257">
        <f>IF(N133="základní",J133,0)</f>
        <v>0</v>
      </c>
      <c r="BF133" s="257">
        <f>IF(N133="snížená",J133,0)</f>
        <v>0</v>
      </c>
      <c r="BG133" s="257">
        <f>IF(N133="zákl. přenesená",J133,0)</f>
        <v>0</v>
      </c>
      <c r="BH133" s="257">
        <f>IF(N133="sníž. přenesená",J133,0)</f>
        <v>0</v>
      </c>
      <c r="BI133" s="257">
        <f>IF(N133="nulová",J133,0)</f>
        <v>0</v>
      </c>
      <c r="BJ133" s="17" t="s">
        <v>80</v>
      </c>
      <c r="BK133" s="257">
        <f>ROUND(I133*H133,2)</f>
        <v>0</v>
      </c>
      <c r="BL133" s="17" t="s">
        <v>148</v>
      </c>
      <c r="BM133" s="256" t="s">
        <v>379</v>
      </c>
    </row>
    <row r="134" s="13" customFormat="1">
      <c r="A134" s="13"/>
      <c r="B134" s="258"/>
      <c r="C134" s="259"/>
      <c r="D134" s="260" t="s">
        <v>150</v>
      </c>
      <c r="E134" s="261" t="s">
        <v>1</v>
      </c>
      <c r="F134" s="262" t="s">
        <v>6</v>
      </c>
      <c r="G134" s="259"/>
      <c r="H134" s="263">
        <v>0.01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150</v>
      </c>
      <c r="AU134" s="269" t="s">
        <v>82</v>
      </c>
      <c r="AV134" s="13" t="s">
        <v>82</v>
      </c>
      <c r="AW134" s="13" t="s">
        <v>30</v>
      </c>
      <c r="AX134" s="13" t="s">
        <v>73</v>
      </c>
      <c r="AY134" s="269" t="s">
        <v>141</v>
      </c>
    </row>
    <row r="135" s="14" customFormat="1">
      <c r="A135" s="14"/>
      <c r="B135" s="270"/>
      <c r="C135" s="271"/>
      <c r="D135" s="260" t="s">
        <v>150</v>
      </c>
      <c r="E135" s="272" t="s">
        <v>1</v>
      </c>
      <c r="F135" s="273" t="s">
        <v>152</v>
      </c>
      <c r="G135" s="271"/>
      <c r="H135" s="274">
        <v>0.01</v>
      </c>
      <c r="I135" s="275"/>
      <c r="J135" s="271"/>
      <c r="K135" s="271"/>
      <c r="L135" s="276"/>
      <c r="M135" s="277"/>
      <c r="N135" s="278"/>
      <c r="O135" s="278"/>
      <c r="P135" s="278"/>
      <c r="Q135" s="278"/>
      <c r="R135" s="278"/>
      <c r="S135" s="278"/>
      <c r="T135" s="27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80" t="s">
        <v>150</v>
      </c>
      <c r="AU135" s="280" t="s">
        <v>82</v>
      </c>
      <c r="AV135" s="14" t="s">
        <v>148</v>
      </c>
      <c r="AW135" s="14" t="s">
        <v>30</v>
      </c>
      <c r="AX135" s="14" t="s">
        <v>80</v>
      </c>
      <c r="AY135" s="280" t="s">
        <v>141</v>
      </c>
    </row>
    <row r="136" s="2" customFormat="1" ht="78" customHeight="1">
      <c r="A136" s="38"/>
      <c r="B136" s="39"/>
      <c r="C136" s="244" t="s">
        <v>148</v>
      </c>
      <c r="D136" s="244" t="s">
        <v>144</v>
      </c>
      <c r="E136" s="245" t="s">
        <v>220</v>
      </c>
      <c r="F136" s="246" t="s">
        <v>221</v>
      </c>
      <c r="G136" s="247" t="s">
        <v>216</v>
      </c>
      <c r="H136" s="248">
        <v>0.01</v>
      </c>
      <c r="I136" s="249"/>
      <c r="J136" s="250">
        <f>ROUND(I136*H136,2)</f>
        <v>0</v>
      </c>
      <c r="K136" s="251"/>
      <c r="L136" s="44"/>
      <c r="M136" s="252" t="s">
        <v>1</v>
      </c>
      <c r="N136" s="253" t="s">
        <v>38</v>
      </c>
      <c r="O136" s="91"/>
      <c r="P136" s="254">
        <f>O136*H136</f>
        <v>0</v>
      </c>
      <c r="Q136" s="254">
        <v>0</v>
      </c>
      <c r="R136" s="254">
        <f>Q136*H136</f>
        <v>0</v>
      </c>
      <c r="S136" s="254">
        <v>0</v>
      </c>
      <c r="T136" s="25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6" t="s">
        <v>148</v>
      </c>
      <c r="AT136" s="256" t="s">
        <v>144</v>
      </c>
      <c r="AU136" s="256" t="s">
        <v>82</v>
      </c>
      <c r="AY136" s="17" t="s">
        <v>141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7" t="s">
        <v>80</v>
      </c>
      <c r="BK136" s="257">
        <f>ROUND(I136*H136,2)</f>
        <v>0</v>
      </c>
      <c r="BL136" s="17" t="s">
        <v>148</v>
      </c>
      <c r="BM136" s="256" t="s">
        <v>380</v>
      </c>
    </row>
    <row r="137" s="13" customFormat="1">
      <c r="A137" s="13"/>
      <c r="B137" s="258"/>
      <c r="C137" s="259"/>
      <c r="D137" s="260" t="s">
        <v>150</v>
      </c>
      <c r="E137" s="261" t="s">
        <v>1</v>
      </c>
      <c r="F137" s="262" t="s">
        <v>6</v>
      </c>
      <c r="G137" s="259"/>
      <c r="H137" s="263">
        <v>0.01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150</v>
      </c>
      <c r="AU137" s="269" t="s">
        <v>82</v>
      </c>
      <c r="AV137" s="13" t="s">
        <v>82</v>
      </c>
      <c r="AW137" s="13" t="s">
        <v>30</v>
      </c>
      <c r="AX137" s="13" t="s">
        <v>73</v>
      </c>
      <c r="AY137" s="269" t="s">
        <v>141</v>
      </c>
    </row>
    <row r="138" s="14" customFormat="1">
      <c r="A138" s="14"/>
      <c r="B138" s="270"/>
      <c r="C138" s="271"/>
      <c r="D138" s="260" t="s">
        <v>150</v>
      </c>
      <c r="E138" s="272" t="s">
        <v>1</v>
      </c>
      <c r="F138" s="273" t="s">
        <v>152</v>
      </c>
      <c r="G138" s="271"/>
      <c r="H138" s="274">
        <v>0.01</v>
      </c>
      <c r="I138" s="275"/>
      <c r="J138" s="271"/>
      <c r="K138" s="271"/>
      <c r="L138" s="276"/>
      <c r="M138" s="277"/>
      <c r="N138" s="278"/>
      <c r="O138" s="278"/>
      <c r="P138" s="278"/>
      <c r="Q138" s="278"/>
      <c r="R138" s="278"/>
      <c r="S138" s="278"/>
      <c r="T138" s="27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0" t="s">
        <v>150</v>
      </c>
      <c r="AU138" s="280" t="s">
        <v>82</v>
      </c>
      <c r="AV138" s="14" t="s">
        <v>148</v>
      </c>
      <c r="AW138" s="14" t="s">
        <v>30</v>
      </c>
      <c r="AX138" s="14" t="s">
        <v>80</v>
      </c>
      <c r="AY138" s="280" t="s">
        <v>141</v>
      </c>
    </row>
    <row r="139" s="2" customFormat="1" ht="16.5" customHeight="1">
      <c r="A139" s="38"/>
      <c r="B139" s="39"/>
      <c r="C139" s="281" t="s">
        <v>142</v>
      </c>
      <c r="D139" s="281" t="s">
        <v>167</v>
      </c>
      <c r="E139" s="282" t="s">
        <v>381</v>
      </c>
      <c r="F139" s="283" t="s">
        <v>382</v>
      </c>
      <c r="G139" s="284" t="s">
        <v>177</v>
      </c>
      <c r="H139" s="285">
        <v>17</v>
      </c>
      <c r="I139" s="286"/>
      <c r="J139" s="287">
        <f>ROUND(I139*H139,2)</f>
        <v>0</v>
      </c>
      <c r="K139" s="288"/>
      <c r="L139" s="289"/>
      <c r="M139" s="290" t="s">
        <v>1</v>
      </c>
      <c r="N139" s="291" t="s">
        <v>38</v>
      </c>
      <c r="O139" s="91"/>
      <c r="P139" s="254">
        <f>O139*H139</f>
        <v>0</v>
      </c>
      <c r="Q139" s="254">
        <v>0</v>
      </c>
      <c r="R139" s="254">
        <f>Q139*H139</f>
        <v>0</v>
      </c>
      <c r="S139" s="254">
        <v>0</v>
      </c>
      <c r="T139" s="25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6" t="s">
        <v>171</v>
      </c>
      <c r="AT139" s="256" t="s">
        <v>167</v>
      </c>
      <c r="AU139" s="256" t="s">
        <v>82</v>
      </c>
      <c r="AY139" s="17" t="s">
        <v>141</v>
      </c>
      <c r="BE139" s="257">
        <f>IF(N139="základní",J139,0)</f>
        <v>0</v>
      </c>
      <c r="BF139" s="257">
        <f>IF(N139="snížená",J139,0)</f>
        <v>0</v>
      </c>
      <c r="BG139" s="257">
        <f>IF(N139="zákl. přenesená",J139,0)</f>
        <v>0</v>
      </c>
      <c r="BH139" s="257">
        <f>IF(N139="sníž. přenesená",J139,0)</f>
        <v>0</v>
      </c>
      <c r="BI139" s="257">
        <f>IF(N139="nulová",J139,0)</f>
        <v>0</v>
      </c>
      <c r="BJ139" s="17" t="s">
        <v>80</v>
      </c>
      <c r="BK139" s="257">
        <f>ROUND(I139*H139,2)</f>
        <v>0</v>
      </c>
      <c r="BL139" s="17" t="s">
        <v>148</v>
      </c>
      <c r="BM139" s="256" t="s">
        <v>383</v>
      </c>
    </row>
    <row r="140" s="15" customFormat="1">
      <c r="A140" s="15"/>
      <c r="B140" s="292"/>
      <c r="C140" s="293"/>
      <c r="D140" s="260" t="s">
        <v>150</v>
      </c>
      <c r="E140" s="294" t="s">
        <v>1</v>
      </c>
      <c r="F140" s="295" t="s">
        <v>179</v>
      </c>
      <c r="G140" s="293"/>
      <c r="H140" s="294" t="s">
        <v>1</v>
      </c>
      <c r="I140" s="296"/>
      <c r="J140" s="293"/>
      <c r="K140" s="293"/>
      <c r="L140" s="297"/>
      <c r="M140" s="298"/>
      <c r="N140" s="299"/>
      <c r="O140" s="299"/>
      <c r="P140" s="299"/>
      <c r="Q140" s="299"/>
      <c r="R140" s="299"/>
      <c r="S140" s="299"/>
      <c r="T140" s="30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301" t="s">
        <v>150</v>
      </c>
      <c r="AU140" s="301" t="s">
        <v>82</v>
      </c>
      <c r="AV140" s="15" t="s">
        <v>80</v>
      </c>
      <c r="AW140" s="15" t="s">
        <v>30</v>
      </c>
      <c r="AX140" s="15" t="s">
        <v>73</v>
      </c>
      <c r="AY140" s="301" t="s">
        <v>141</v>
      </c>
    </row>
    <row r="141" s="13" customFormat="1">
      <c r="A141" s="13"/>
      <c r="B141" s="258"/>
      <c r="C141" s="259"/>
      <c r="D141" s="260" t="s">
        <v>150</v>
      </c>
      <c r="E141" s="261" t="s">
        <v>1</v>
      </c>
      <c r="F141" s="262" t="s">
        <v>384</v>
      </c>
      <c r="G141" s="259"/>
      <c r="H141" s="263">
        <v>17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150</v>
      </c>
      <c r="AU141" s="269" t="s">
        <v>82</v>
      </c>
      <c r="AV141" s="13" t="s">
        <v>82</v>
      </c>
      <c r="AW141" s="13" t="s">
        <v>30</v>
      </c>
      <c r="AX141" s="13" t="s">
        <v>73</v>
      </c>
      <c r="AY141" s="269" t="s">
        <v>141</v>
      </c>
    </row>
    <row r="142" s="14" customFormat="1">
      <c r="A142" s="14"/>
      <c r="B142" s="270"/>
      <c r="C142" s="271"/>
      <c r="D142" s="260" t="s">
        <v>150</v>
      </c>
      <c r="E142" s="272" t="s">
        <v>1</v>
      </c>
      <c r="F142" s="273" t="s">
        <v>152</v>
      </c>
      <c r="G142" s="271"/>
      <c r="H142" s="274">
        <v>17</v>
      </c>
      <c r="I142" s="275"/>
      <c r="J142" s="271"/>
      <c r="K142" s="271"/>
      <c r="L142" s="276"/>
      <c r="M142" s="277"/>
      <c r="N142" s="278"/>
      <c r="O142" s="278"/>
      <c r="P142" s="278"/>
      <c r="Q142" s="278"/>
      <c r="R142" s="278"/>
      <c r="S142" s="278"/>
      <c r="T142" s="27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0" t="s">
        <v>150</v>
      </c>
      <c r="AU142" s="280" t="s">
        <v>82</v>
      </c>
      <c r="AV142" s="14" t="s">
        <v>148</v>
      </c>
      <c r="AW142" s="14" t="s">
        <v>30</v>
      </c>
      <c r="AX142" s="14" t="s">
        <v>80</v>
      </c>
      <c r="AY142" s="280" t="s">
        <v>141</v>
      </c>
    </row>
    <row r="143" s="2" customFormat="1" ht="16.5" customHeight="1">
      <c r="A143" s="38"/>
      <c r="B143" s="39"/>
      <c r="C143" s="281" t="s">
        <v>174</v>
      </c>
      <c r="D143" s="281" t="s">
        <v>167</v>
      </c>
      <c r="E143" s="282" t="s">
        <v>193</v>
      </c>
      <c r="F143" s="283" t="s">
        <v>194</v>
      </c>
      <c r="G143" s="284" t="s">
        <v>195</v>
      </c>
      <c r="H143" s="285">
        <v>20</v>
      </c>
      <c r="I143" s="286"/>
      <c r="J143" s="287">
        <f>ROUND(I143*H143,2)</f>
        <v>0</v>
      </c>
      <c r="K143" s="288"/>
      <c r="L143" s="289"/>
      <c r="M143" s="290" t="s">
        <v>1</v>
      </c>
      <c r="N143" s="291" t="s">
        <v>38</v>
      </c>
      <c r="O143" s="91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6" t="s">
        <v>171</v>
      </c>
      <c r="AT143" s="256" t="s">
        <v>167</v>
      </c>
      <c r="AU143" s="256" t="s">
        <v>82</v>
      </c>
      <c r="AY143" s="17" t="s">
        <v>141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7" t="s">
        <v>80</v>
      </c>
      <c r="BK143" s="257">
        <f>ROUND(I143*H143,2)</f>
        <v>0</v>
      </c>
      <c r="BL143" s="17" t="s">
        <v>148</v>
      </c>
      <c r="BM143" s="256" t="s">
        <v>385</v>
      </c>
    </row>
    <row r="144" s="15" customFormat="1">
      <c r="A144" s="15"/>
      <c r="B144" s="292"/>
      <c r="C144" s="293"/>
      <c r="D144" s="260" t="s">
        <v>150</v>
      </c>
      <c r="E144" s="294" t="s">
        <v>1</v>
      </c>
      <c r="F144" s="295" t="s">
        <v>179</v>
      </c>
      <c r="G144" s="293"/>
      <c r="H144" s="294" t="s">
        <v>1</v>
      </c>
      <c r="I144" s="296"/>
      <c r="J144" s="293"/>
      <c r="K144" s="293"/>
      <c r="L144" s="297"/>
      <c r="M144" s="298"/>
      <c r="N144" s="299"/>
      <c r="O144" s="299"/>
      <c r="P144" s="299"/>
      <c r="Q144" s="299"/>
      <c r="R144" s="299"/>
      <c r="S144" s="299"/>
      <c r="T144" s="30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301" t="s">
        <v>150</v>
      </c>
      <c r="AU144" s="301" t="s">
        <v>82</v>
      </c>
      <c r="AV144" s="15" t="s">
        <v>80</v>
      </c>
      <c r="AW144" s="15" t="s">
        <v>30</v>
      </c>
      <c r="AX144" s="15" t="s">
        <v>73</v>
      </c>
      <c r="AY144" s="301" t="s">
        <v>141</v>
      </c>
    </row>
    <row r="145" s="13" customFormat="1">
      <c r="A145" s="13"/>
      <c r="B145" s="258"/>
      <c r="C145" s="259"/>
      <c r="D145" s="260" t="s">
        <v>150</v>
      </c>
      <c r="E145" s="261" t="s">
        <v>1</v>
      </c>
      <c r="F145" s="262" t="s">
        <v>386</v>
      </c>
      <c r="G145" s="259"/>
      <c r="H145" s="263">
        <v>20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150</v>
      </c>
      <c r="AU145" s="269" t="s">
        <v>82</v>
      </c>
      <c r="AV145" s="13" t="s">
        <v>82</v>
      </c>
      <c r="AW145" s="13" t="s">
        <v>30</v>
      </c>
      <c r="AX145" s="13" t="s">
        <v>73</v>
      </c>
      <c r="AY145" s="269" t="s">
        <v>141</v>
      </c>
    </row>
    <row r="146" s="14" customFormat="1">
      <c r="A146" s="14"/>
      <c r="B146" s="270"/>
      <c r="C146" s="271"/>
      <c r="D146" s="260" t="s">
        <v>150</v>
      </c>
      <c r="E146" s="272" t="s">
        <v>1</v>
      </c>
      <c r="F146" s="273" t="s">
        <v>152</v>
      </c>
      <c r="G146" s="271"/>
      <c r="H146" s="274">
        <v>20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0" t="s">
        <v>150</v>
      </c>
      <c r="AU146" s="280" t="s">
        <v>82</v>
      </c>
      <c r="AV146" s="14" t="s">
        <v>148</v>
      </c>
      <c r="AW146" s="14" t="s">
        <v>30</v>
      </c>
      <c r="AX146" s="14" t="s">
        <v>80</v>
      </c>
      <c r="AY146" s="280" t="s">
        <v>141</v>
      </c>
    </row>
    <row r="147" s="2" customFormat="1" ht="21.75" customHeight="1">
      <c r="A147" s="38"/>
      <c r="B147" s="39"/>
      <c r="C147" s="281" t="s">
        <v>183</v>
      </c>
      <c r="D147" s="281" t="s">
        <v>167</v>
      </c>
      <c r="E147" s="282" t="s">
        <v>387</v>
      </c>
      <c r="F147" s="283" t="s">
        <v>388</v>
      </c>
      <c r="G147" s="284" t="s">
        <v>177</v>
      </c>
      <c r="H147" s="285">
        <v>68</v>
      </c>
      <c r="I147" s="286"/>
      <c r="J147" s="287">
        <f>ROUND(I147*H147,2)</f>
        <v>0</v>
      </c>
      <c r="K147" s="288"/>
      <c r="L147" s="289"/>
      <c r="M147" s="290" t="s">
        <v>1</v>
      </c>
      <c r="N147" s="291" t="s">
        <v>38</v>
      </c>
      <c r="O147" s="91"/>
      <c r="P147" s="254">
        <f>O147*H147</f>
        <v>0</v>
      </c>
      <c r="Q147" s="254">
        <v>0.00123</v>
      </c>
      <c r="R147" s="254">
        <f>Q147*H147</f>
        <v>0.083639999999999992</v>
      </c>
      <c r="S147" s="254">
        <v>0</v>
      </c>
      <c r="T147" s="25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6" t="s">
        <v>171</v>
      </c>
      <c r="AT147" s="256" t="s">
        <v>167</v>
      </c>
      <c r="AU147" s="256" t="s">
        <v>82</v>
      </c>
      <c r="AY147" s="17" t="s">
        <v>141</v>
      </c>
      <c r="BE147" s="257">
        <f>IF(N147="základní",J147,0)</f>
        <v>0</v>
      </c>
      <c r="BF147" s="257">
        <f>IF(N147="snížená",J147,0)</f>
        <v>0</v>
      </c>
      <c r="BG147" s="257">
        <f>IF(N147="zákl. přenesená",J147,0)</f>
        <v>0</v>
      </c>
      <c r="BH147" s="257">
        <f>IF(N147="sníž. přenesená",J147,0)</f>
        <v>0</v>
      </c>
      <c r="BI147" s="257">
        <f>IF(N147="nulová",J147,0)</f>
        <v>0</v>
      </c>
      <c r="BJ147" s="17" t="s">
        <v>80</v>
      </c>
      <c r="BK147" s="257">
        <f>ROUND(I147*H147,2)</f>
        <v>0</v>
      </c>
      <c r="BL147" s="17" t="s">
        <v>148</v>
      </c>
      <c r="BM147" s="256" t="s">
        <v>389</v>
      </c>
    </row>
    <row r="148" s="15" customFormat="1">
      <c r="A148" s="15"/>
      <c r="B148" s="292"/>
      <c r="C148" s="293"/>
      <c r="D148" s="260" t="s">
        <v>150</v>
      </c>
      <c r="E148" s="294" t="s">
        <v>1</v>
      </c>
      <c r="F148" s="295" t="s">
        <v>179</v>
      </c>
      <c r="G148" s="293"/>
      <c r="H148" s="294" t="s">
        <v>1</v>
      </c>
      <c r="I148" s="296"/>
      <c r="J148" s="293"/>
      <c r="K148" s="293"/>
      <c r="L148" s="297"/>
      <c r="M148" s="298"/>
      <c r="N148" s="299"/>
      <c r="O148" s="299"/>
      <c r="P148" s="299"/>
      <c r="Q148" s="299"/>
      <c r="R148" s="299"/>
      <c r="S148" s="299"/>
      <c r="T148" s="30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301" t="s">
        <v>150</v>
      </c>
      <c r="AU148" s="301" t="s">
        <v>82</v>
      </c>
      <c r="AV148" s="15" t="s">
        <v>80</v>
      </c>
      <c r="AW148" s="15" t="s">
        <v>30</v>
      </c>
      <c r="AX148" s="15" t="s">
        <v>73</v>
      </c>
      <c r="AY148" s="301" t="s">
        <v>141</v>
      </c>
    </row>
    <row r="149" s="13" customFormat="1">
      <c r="A149" s="13"/>
      <c r="B149" s="258"/>
      <c r="C149" s="259"/>
      <c r="D149" s="260" t="s">
        <v>150</v>
      </c>
      <c r="E149" s="261" t="s">
        <v>1</v>
      </c>
      <c r="F149" s="262" t="s">
        <v>390</v>
      </c>
      <c r="G149" s="259"/>
      <c r="H149" s="263">
        <v>68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150</v>
      </c>
      <c r="AU149" s="269" t="s">
        <v>82</v>
      </c>
      <c r="AV149" s="13" t="s">
        <v>82</v>
      </c>
      <c r="AW149" s="13" t="s">
        <v>30</v>
      </c>
      <c r="AX149" s="13" t="s">
        <v>73</v>
      </c>
      <c r="AY149" s="269" t="s">
        <v>141</v>
      </c>
    </row>
    <row r="150" s="14" customFormat="1">
      <c r="A150" s="14"/>
      <c r="B150" s="270"/>
      <c r="C150" s="271"/>
      <c r="D150" s="260" t="s">
        <v>150</v>
      </c>
      <c r="E150" s="272" t="s">
        <v>1</v>
      </c>
      <c r="F150" s="273" t="s">
        <v>152</v>
      </c>
      <c r="G150" s="271"/>
      <c r="H150" s="274">
        <v>68</v>
      </c>
      <c r="I150" s="275"/>
      <c r="J150" s="271"/>
      <c r="K150" s="271"/>
      <c r="L150" s="276"/>
      <c r="M150" s="277"/>
      <c r="N150" s="278"/>
      <c r="O150" s="278"/>
      <c r="P150" s="278"/>
      <c r="Q150" s="278"/>
      <c r="R150" s="278"/>
      <c r="S150" s="278"/>
      <c r="T150" s="27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0" t="s">
        <v>150</v>
      </c>
      <c r="AU150" s="280" t="s">
        <v>82</v>
      </c>
      <c r="AV150" s="14" t="s">
        <v>148</v>
      </c>
      <c r="AW150" s="14" t="s">
        <v>30</v>
      </c>
      <c r="AX150" s="14" t="s">
        <v>80</v>
      </c>
      <c r="AY150" s="280" t="s">
        <v>141</v>
      </c>
    </row>
    <row r="151" s="2" customFormat="1" ht="16.5" customHeight="1">
      <c r="A151" s="38"/>
      <c r="B151" s="39"/>
      <c r="C151" s="281" t="s">
        <v>171</v>
      </c>
      <c r="D151" s="281" t="s">
        <v>167</v>
      </c>
      <c r="E151" s="282" t="s">
        <v>251</v>
      </c>
      <c r="F151" s="283" t="s">
        <v>252</v>
      </c>
      <c r="G151" s="284" t="s">
        <v>177</v>
      </c>
      <c r="H151" s="285">
        <v>34</v>
      </c>
      <c r="I151" s="286"/>
      <c r="J151" s="287">
        <f>ROUND(I151*H151,2)</f>
        <v>0</v>
      </c>
      <c r="K151" s="288"/>
      <c r="L151" s="289"/>
      <c r="M151" s="290" t="s">
        <v>1</v>
      </c>
      <c r="N151" s="291" t="s">
        <v>38</v>
      </c>
      <c r="O151" s="91"/>
      <c r="P151" s="254">
        <f>O151*H151</f>
        <v>0</v>
      </c>
      <c r="Q151" s="254">
        <v>0.00018000000000000001</v>
      </c>
      <c r="R151" s="254">
        <f>Q151*H151</f>
        <v>0.0061200000000000004</v>
      </c>
      <c r="S151" s="254">
        <v>0</v>
      </c>
      <c r="T151" s="25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6" t="s">
        <v>171</v>
      </c>
      <c r="AT151" s="256" t="s">
        <v>167</v>
      </c>
      <c r="AU151" s="256" t="s">
        <v>82</v>
      </c>
      <c r="AY151" s="17" t="s">
        <v>141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17" t="s">
        <v>80</v>
      </c>
      <c r="BK151" s="257">
        <f>ROUND(I151*H151,2)</f>
        <v>0</v>
      </c>
      <c r="BL151" s="17" t="s">
        <v>148</v>
      </c>
      <c r="BM151" s="256" t="s">
        <v>391</v>
      </c>
    </row>
    <row r="152" s="15" customFormat="1">
      <c r="A152" s="15"/>
      <c r="B152" s="292"/>
      <c r="C152" s="293"/>
      <c r="D152" s="260" t="s">
        <v>150</v>
      </c>
      <c r="E152" s="294" t="s">
        <v>1</v>
      </c>
      <c r="F152" s="295" t="s">
        <v>179</v>
      </c>
      <c r="G152" s="293"/>
      <c r="H152" s="294" t="s">
        <v>1</v>
      </c>
      <c r="I152" s="296"/>
      <c r="J152" s="293"/>
      <c r="K152" s="293"/>
      <c r="L152" s="297"/>
      <c r="M152" s="298"/>
      <c r="N152" s="299"/>
      <c r="O152" s="299"/>
      <c r="P152" s="299"/>
      <c r="Q152" s="299"/>
      <c r="R152" s="299"/>
      <c r="S152" s="299"/>
      <c r="T152" s="30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301" t="s">
        <v>150</v>
      </c>
      <c r="AU152" s="301" t="s">
        <v>82</v>
      </c>
      <c r="AV152" s="15" t="s">
        <v>80</v>
      </c>
      <c r="AW152" s="15" t="s">
        <v>30</v>
      </c>
      <c r="AX152" s="15" t="s">
        <v>73</v>
      </c>
      <c r="AY152" s="301" t="s">
        <v>141</v>
      </c>
    </row>
    <row r="153" s="13" customFormat="1">
      <c r="A153" s="13"/>
      <c r="B153" s="258"/>
      <c r="C153" s="259"/>
      <c r="D153" s="260" t="s">
        <v>150</v>
      </c>
      <c r="E153" s="261" t="s">
        <v>1</v>
      </c>
      <c r="F153" s="262" t="s">
        <v>392</v>
      </c>
      <c r="G153" s="259"/>
      <c r="H153" s="263">
        <v>34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150</v>
      </c>
      <c r="AU153" s="269" t="s">
        <v>82</v>
      </c>
      <c r="AV153" s="13" t="s">
        <v>82</v>
      </c>
      <c r="AW153" s="13" t="s">
        <v>30</v>
      </c>
      <c r="AX153" s="13" t="s">
        <v>73</v>
      </c>
      <c r="AY153" s="269" t="s">
        <v>141</v>
      </c>
    </row>
    <row r="154" s="14" customFormat="1">
      <c r="A154" s="14"/>
      <c r="B154" s="270"/>
      <c r="C154" s="271"/>
      <c r="D154" s="260" t="s">
        <v>150</v>
      </c>
      <c r="E154" s="272" t="s">
        <v>1</v>
      </c>
      <c r="F154" s="273" t="s">
        <v>152</v>
      </c>
      <c r="G154" s="271"/>
      <c r="H154" s="274">
        <v>34</v>
      </c>
      <c r="I154" s="275"/>
      <c r="J154" s="271"/>
      <c r="K154" s="271"/>
      <c r="L154" s="276"/>
      <c r="M154" s="277"/>
      <c r="N154" s="278"/>
      <c r="O154" s="278"/>
      <c r="P154" s="278"/>
      <c r="Q154" s="278"/>
      <c r="R154" s="278"/>
      <c r="S154" s="278"/>
      <c r="T154" s="27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0" t="s">
        <v>150</v>
      </c>
      <c r="AU154" s="280" t="s">
        <v>82</v>
      </c>
      <c r="AV154" s="14" t="s">
        <v>148</v>
      </c>
      <c r="AW154" s="14" t="s">
        <v>30</v>
      </c>
      <c r="AX154" s="14" t="s">
        <v>80</v>
      </c>
      <c r="AY154" s="280" t="s">
        <v>141</v>
      </c>
    </row>
    <row r="155" s="2" customFormat="1" ht="111.75" customHeight="1">
      <c r="A155" s="38"/>
      <c r="B155" s="39"/>
      <c r="C155" s="244" t="s">
        <v>192</v>
      </c>
      <c r="D155" s="244" t="s">
        <v>144</v>
      </c>
      <c r="E155" s="245" t="s">
        <v>254</v>
      </c>
      <c r="F155" s="246" t="s">
        <v>255</v>
      </c>
      <c r="G155" s="247" t="s">
        <v>216</v>
      </c>
      <c r="H155" s="248">
        <v>0.01</v>
      </c>
      <c r="I155" s="249"/>
      <c r="J155" s="250">
        <f>ROUND(I155*H155,2)</f>
        <v>0</v>
      </c>
      <c r="K155" s="251"/>
      <c r="L155" s="44"/>
      <c r="M155" s="252" t="s">
        <v>1</v>
      </c>
      <c r="N155" s="253" t="s">
        <v>38</v>
      </c>
      <c r="O155" s="91"/>
      <c r="P155" s="254">
        <f>O155*H155</f>
        <v>0</v>
      </c>
      <c r="Q155" s="254">
        <v>0</v>
      </c>
      <c r="R155" s="254">
        <f>Q155*H155</f>
        <v>0</v>
      </c>
      <c r="S155" s="254">
        <v>0</v>
      </c>
      <c r="T155" s="25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6" t="s">
        <v>148</v>
      </c>
      <c r="AT155" s="256" t="s">
        <v>144</v>
      </c>
      <c r="AU155" s="256" t="s">
        <v>82</v>
      </c>
      <c r="AY155" s="17" t="s">
        <v>141</v>
      </c>
      <c r="BE155" s="257">
        <f>IF(N155="základní",J155,0)</f>
        <v>0</v>
      </c>
      <c r="BF155" s="257">
        <f>IF(N155="snížená",J155,0)</f>
        <v>0</v>
      </c>
      <c r="BG155" s="257">
        <f>IF(N155="zákl. přenesená",J155,0)</f>
        <v>0</v>
      </c>
      <c r="BH155" s="257">
        <f>IF(N155="sníž. přenesená",J155,0)</f>
        <v>0</v>
      </c>
      <c r="BI155" s="257">
        <f>IF(N155="nulová",J155,0)</f>
        <v>0</v>
      </c>
      <c r="BJ155" s="17" t="s">
        <v>80</v>
      </c>
      <c r="BK155" s="257">
        <f>ROUND(I155*H155,2)</f>
        <v>0</v>
      </c>
      <c r="BL155" s="17" t="s">
        <v>148</v>
      </c>
      <c r="BM155" s="256" t="s">
        <v>393</v>
      </c>
    </row>
    <row r="156" s="13" customFormat="1">
      <c r="A156" s="13"/>
      <c r="B156" s="258"/>
      <c r="C156" s="259"/>
      <c r="D156" s="260" t="s">
        <v>150</v>
      </c>
      <c r="E156" s="261" t="s">
        <v>1</v>
      </c>
      <c r="F156" s="262" t="s">
        <v>6</v>
      </c>
      <c r="G156" s="259"/>
      <c r="H156" s="263">
        <v>0.01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150</v>
      </c>
      <c r="AU156" s="269" t="s">
        <v>82</v>
      </c>
      <c r="AV156" s="13" t="s">
        <v>82</v>
      </c>
      <c r="AW156" s="13" t="s">
        <v>30</v>
      </c>
      <c r="AX156" s="13" t="s">
        <v>73</v>
      </c>
      <c r="AY156" s="269" t="s">
        <v>141</v>
      </c>
    </row>
    <row r="157" s="14" customFormat="1">
      <c r="A157" s="14"/>
      <c r="B157" s="270"/>
      <c r="C157" s="271"/>
      <c r="D157" s="260" t="s">
        <v>150</v>
      </c>
      <c r="E157" s="272" t="s">
        <v>1</v>
      </c>
      <c r="F157" s="273" t="s">
        <v>152</v>
      </c>
      <c r="G157" s="271"/>
      <c r="H157" s="274">
        <v>0.01</v>
      </c>
      <c r="I157" s="275"/>
      <c r="J157" s="271"/>
      <c r="K157" s="271"/>
      <c r="L157" s="276"/>
      <c r="M157" s="277"/>
      <c r="N157" s="278"/>
      <c r="O157" s="278"/>
      <c r="P157" s="278"/>
      <c r="Q157" s="278"/>
      <c r="R157" s="278"/>
      <c r="S157" s="278"/>
      <c r="T157" s="27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0" t="s">
        <v>150</v>
      </c>
      <c r="AU157" s="280" t="s">
        <v>82</v>
      </c>
      <c r="AV157" s="14" t="s">
        <v>148</v>
      </c>
      <c r="AW157" s="14" t="s">
        <v>30</v>
      </c>
      <c r="AX157" s="14" t="s">
        <v>80</v>
      </c>
      <c r="AY157" s="280" t="s">
        <v>141</v>
      </c>
    </row>
    <row r="158" s="2" customFormat="1" ht="100.5" customHeight="1">
      <c r="A158" s="38"/>
      <c r="B158" s="39"/>
      <c r="C158" s="244" t="s">
        <v>198</v>
      </c>
      <c r="D158" s="244" t="s">
        <v>144</v>
      </c>
      <c r="E158" s="245" t="s">
        <v>394</v>
      </c>
      <c r="F158" s="246" t="s">
        <v>395</v>
      </c>
      <c r="G158" s="247" t="s">
        <v>262</v>
      </c>
      <c r="H158" s="248">
        <v>4</v>
      </c>
      <c r="I158" s="249"/>
      <c r="J158" s="250">
        <f>ROUND(I158*H158,2)</f>
        <v>0</v>
      </c>
      <c r="K158" s="251"/>
      <c r="L158" s="44"/>
      <c r="M158" s="252" t="s">
        <v>1</v>
      </c>
      <c r="N158" s="253" t="s">
        <v>38</v>
      </c>
      <c r="O158" s="91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6" t="s">
        <v>148</v>
      </c>
      <c r="AT158" s="256" t="s">
        <v>144</v>
      </c>
      <c r="AU158" s="256" t="s">
        <v>82</v>
      </c>
      <c r="AY158" s="17" t="s">
        <v>141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7" t="s">
        <v>80</v>
      </c>
      <c r="BK158" s="257">
        <f>ROUND(I158*H158,2)</f>
        <v>0</v>
      </c>
      <c r="BL158" s="17" t="s">
        <v>148</v>
      </c>
      <c r="BM158" s="256" t="s">
        <v>396</v>
      </c>
    </row>
    <row r="159" s="13" customFormat="1">
      <c r="A159" s="13"/>
      <c r="B159" s="258"/>
      <c r="C159" s="259"/>
      <c r="D159" s="260" t="s">
        <v>150</v>
      </c>
      <c r="E159" s="261" t="s">
        <v>1</v>
      </c>
      <c r="F159" s="262" t="s">
        <v>148</v>
      </c>
      <c r="G159" s="259"/>
      <c r="H159" s="263">
        <v>4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150</v>
      </c>
      <c r="AU159" s="269" t="s">
        <v>82</v>
      </c>
      <c r="AV159" s="13" t="s">
        <v>82</v>
      </c>
      <c r="AW159" s="13" t="s">
        <v>30</v>
      </c>
      <c r="AX159" s="13" t="s">
        <v>73</v>
      </c>
      <c r="AY159" s="269" t="s">
        <v>141</v>
      </c>
    </row>
    <row r="160" s="14" customFormat="1">
      <c r="A160" s="14"/>
      <c r="B160" s="270"/>
      <c r="C160" s="271"/>
      <c r="D160" s="260" t="s">
        <v>150</v>
      </c>
      <c r="E160" s="272" t="s">
        <v>1</v>
      </c>
      <c r="F160" s="273" t="s">
        <v>152</v>
      </c>
      <c r="G160" s="271"/>
      <c r="H160" s="274">
        <v>4</v>
      </c>
      <c r="I160" s="275"/>
      <c r="J160" s="271"/>
      <c r="K160" s="271"/>
      <c r="L160" s="276"/>
      <c r="M160" s="277"/>
      <c r="N160" s="278"/>
      <c r="O160" s="278"/>
      <c r="P160" s="278"/>
      <c r="Q160" s="278"/>
      <c r="R160" s="278"/>
      <c r="S160" s="278"/>
      <c r="T160" s="27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0" t="s">
        <v>150</v>
      </c>
      <c r="AU160" s="280" t="s">
        <v>82</v>
      </c>
      <c r="AV160" s="14" t="s">
        <v>148</v>
      </c>
      <c r="AW160" s="14" t="s">
        <v>30</v>
      </c>
      <c r="AX160" s="14" t="s">
        <v>80</v>
      </c>
      <c r="AY160" s="280" t="s">
        <v>141</v>
      </c>
    </row>
    <row r="161" s="2" customFormat="1" ht="55.5" customHeight="1">
      <c r="A161" s="38"/>
      <c r="B161" s="39"/>
      <c r="C161" s="244" t="s">
        <v>203</v>
      </c>
      <c r="D161" s="244" t="s">
        <v>144</v>
      </c>
      <c r="E161" s="245" t="s">
        <v>397</v>
      </c>
      <c r="F161" s="246" t="s">
        <v>398</v>
      </c>
      <c r="G161" s="247" t="s">
        <v>195</v>
      </c>
      <c r="H161" s="248">
        <v>6</v>
      </c>
      <c r="I161" s="249"/>
      <c r="J161" s="250">
        <f>ROUND(I161*H161,2)</f>
        <v>0</v>
      </c>
      <c r="K161" s="251"/>
      <c r="L161" s="44"/>
      <c r="M161" s="252" t="s">
        <v>1</v>
      </c>
      <c r="N161" s="253" t="s">
        <v>38</v>
      </c>
      <c r="O161" s="91"/>
      <c r="P161" s="254">
        <f>O161*H161</f>
        <v>0</v>
      </c>
      <c r="Q161" s="254">
        <v>0</v>
      </c>
      <c r="R161" s="254">
        <f>Q161*H161</f>
        <v>0</v>
      </c>
      <c r="S161" s="254">
        <v>0</v>
      </c>
      <c r="T161" s="25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6" t="s">
        <v>148</v>
      </c>
      <c r="AT161" s="256" t="s">
        <v>144</v>
      </c>
      <c r="AU161" s="256" t="s">
        <v>82</v>
      </c>
      <c r="AY161" s="17" t="s">
        <v>141</v>
      </c>
      <c r="BE161" s="257">
        <f>IF(N161="základní",J161,0)</f>
        <v>0</v>
      </c>
      <c r="BF161" s="257">
        <f>IF(N161="snížená",J161,0)</f>
        <v>0</v>
      </c>
      <c r="BG161" s="257">
        <f>IF(N161="zákl. přenesená",J161,0)</f>
        <v>0</v>
      </c>
      <c r="BH161" s="257">
        <f>IF(N161="sníž. přenesená",J161,0)</f>
        <v>0</v>
      </c>
      <c r="BI161" s="257">
        <f>IF(N161="nulová",J161,0)</f>
        <v>0</v>
      </c>
      <c r="BJ161" s="17" t="s">
        <v>80</v>
      </c>
      <c r="BK161" s="257">
        <f>ROUND(I161*H161,2)</f>
        <v>0</v>
      </c>
      <c r="BL161" s="17" t="s">
        <v>148</v>
      </c>
      <c r="BM161" s="256" t="s">
        <v>399</v>
      </c>
    </row>
    <row r="162" s="13" customFormat="1">
      <c r="A162" s="13"/>
      <c r="B162" s="258"/>
      <c r="C162" s="259"/>
      <c r="D162" s="260" t="s">
        <v>150</v>
      </c>
      <c r="E162" s="261" t="s">
        <v>1</v>
      </c>
      <c r="F162" s="262" t="s">
        <v>174</v>
      </c>
      <c r="G162" s="259"/>
      <c r="H162" s="263">
        <v>6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150</v>
      </c>
      <c r="AU162" s="269" t="s">
        <v>82</v>
      </c>
      <c r="AV162" s="13" t="s">
        <v>82</v>
      </c>
      <c r="AW162" s="13" t="s">
        <v>30</v>
      </c>
      <c r="AX162" s="13" t="s">
        <v>73</v>
      </c>
      <c r="AY162" s="269" t="s">
        <v>141</v>
      </c>
    </row>
    <row r="163" s="14" customFormat="1">
      <c r="A163" s="14"/>
      <c r="B163" s="270"/>
      <c r="C163" s="271"/>
      <c r="D163" s="260" t="s">
        <v>150</v>
      </c>
      <c r="E163" s="272" t="s">
        <v>1</v>
      </c>
      <c r="F163" s="273" t="s">
        <v>152</v>
      </c>
      <c r="G163" s="271"/>
      <c r="H163" s="274">
        <v>6</v>
      </c>
      <c r="I163" s="275"/>
      <c r="J163" s="271"/>
      <c r="K163" s="271"/>
      <c r="L163" s="276"/>
      <c r="M163" s="277"/>
      <c r="N163" s="278"/>
      <c r="O163" s="278"/>
      <c r="P163" s="278"/>
      <c r="Q163" s="278"/>
      <c r="R163" s="278"/>
      <c r="S163" s="278"/>
      <c r="T163" s="27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0" t="s">
        <v>150</v>
      </c>
      <c r="AU163" s="280" t="s">
        <v>82</v>
      </c>
      <c r="AV163" s="14" t="s">
        <v>148</v>
      </c>
      <c r="AW163" s="14" t="s">
        <v>30</v>
      </c>
      <c r="AX163" s="14" t="s">
        <v>80</v>
      </c>
      <c r="AY163" s="280" t="s">
        <v>141</v>
      </c>
    </row>
    <row r="164" s="2" customFormat="1" ht="16.5" customHeight="1">
      <c r="A164" s="38"/>
      <c r="B164" s="39"/>
      <c r="C164" s="281" t="s">
        <v>208</v>
      </c>
      <c r="D164" s="281" t="s">
        <v>167</v>
      </c>
      <c r="E164" s="282" t="s">
        <v>400</v>
      </c>
      <c r="F164" s="283" t="s">
        <v>401</v>
      </c>
      <c r="G164" s="284" t="s">
        <v>195</v>
      </c>
      <c r="H164" s="285">
        <v>6</v>
      </c>
      <c r="I164" s="286"/>
      <c r="J164" s="287">
        <f>ROUND(I164*H164,2)</f>
        <v>0</v>
      </c>
      <c r="K164" s="288"/>
      <c r="L164" s="289"/>
      <c r="M164" s="290" t="s">
        <v>1</v>
      </c>
      <c r="N164" s="291" t="s">
        <v>38</v>
      </c>
      <c r="O164" s="91"/>
      <c r="P164" s="254">
        <f>O164*H164</f>
        <v>0</v>
      </c>
      <c r="Q164" s="254">
        <v>0</v>
      </c>
      <c r="R164" s="254">
        <f>Q164*H164</f>
        <v>0</v>
      </c>
      <c r="S164" s="254">
        <v>0</v>
      </c>
      <c r="T164" s="25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6" t="s">
        <v>171</v>
      </c>
      <c r="AT164" s="256" t="s">
        <v>167</v>
      </c>
      <c r="AU164" s="256" t="s">
        <v>82</v>
      </c>
      <c r="AY164" s="17" t="s">
        <v>141</v>
      </c>
      <c r="BE164" s="257">
        <f>IF(N164="základní",J164,0)</f>
        <v>0</v>
      </c>
      <c r="BF164" s="257">
        <f>IF(N164="snížená",J164,0)</f>
        <v>0</v>
      </c>
      <c r="BG164" s="257">
        <f>IF(N164="zákl. přenesená",J164,0)</f>
        <v>0</v>
      </c>
      <c r="BH164" s="257">
        <f>IF(N164="sníž. přenesená",J164,0)</f>
        <v>0</v>
      </c>
      <c r="BI164" s="257">
        <f>IF(N164="nulová",J164,0)</f>
        <v>0</v>
      </c>
      <c r="BJ164" s="17" t="s">
        <v>80</v>
      </c>
      <c r="BK164" s="257">
        <f>ROUND(I164*H164,2)</f>
        <v>0</v>
      </c>
      <c r="BL164" s="17" t="s">
        <v>148</v>
      </c>
      <c r="BM164" s="256" t="s">
        <v>402</v>
      </c>
    </row>
    <row r="165" s="13" customFormat="1">
      <c r="A165" s="13"/>
      <c r="B165" s="258"/>
      <c r="C165" s="259"/>
      <c r="D165" s="260" t="s">
        <v>150</v>
      </c>
      <c r="E165" s="261" t="s">
        <v>1</v>
      </c>
      <c r="F165" s="262" t="s">
        <v>174</v>
      </c>
      <c r="G165" s="259"/>
      <c r="H165" s="263">
        <v>6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150</v>
      </c>
      <c r="AU165" s="269" t="s">
        <v>82</v>
      </c>
      <c r="AV165" s="13" t="s">
        <v>82</v>
      </c>
      <c r="AW165" s="13" t="s">
        <v>30</v>
      </c>
      <c r="AX165" s="13" t="s">
        <v>73</v>
      </c>
      <c r="AY165" s="269" t="s">
        <v>141</v>
      </c>
    </row>
    <row r="166" s="14" customFormat="1">
      <c r="A166" s="14"/>
      <c r="B166" s="270"/>
      <c r="C166" s="271"/>
      <c r="D166" s="260" t="s">
        <v>150</v>
      </c>
      <c r="E166" s="272" t="s">
        <v>1</v>
      </c>
      <c r="F166" s="273" t="s">
        <v>152</v>
      </c>
      <c r="G166" s="271"/>
      <c r="H166" s="274">
        <v>6</v>
      </c>
      <c r="I166" s="275"/>
      <c r="J166" s="271"/>
      <c r="K166" s="271"/>
      <c r="L166" s="276"/>
      <c r="M166" s="277"/>
      <c r="N166" s="278"/>
      <c r="O166" s="278"/>
      <c r="P166" s="278"/>
      <c r="Q166" s="278"/>
      <c r="R166" s="278"/>
      <c r="S166" s="278"/>
      <c r="T166" s="27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0" t="s">
        <v>150</v>
      </c>
      <c r="AU166" s="280" t="s">
        <v>82</v>
      </c>
      <c r="AV166" s="14" t="s">
        <v>148</v>
      </c>
      <c r="AW166" s="14" t="s">
        <v>30</v>
      </c>
      <c r="AX166" s="14" t="s">
        <v>80</v>
      </c>
      <c r="AY166" s="280" t="s">
        <v>141</v>
      </c>
    </row>
    <row r="167" s="2" customFormat="1" ht="44.25" customHeight="1">
      <c r="A167" s="38"/>
      <c r="B167" s="39"/>
      <c r="C167" s="244" t="s">
        <v>213</v>
      </c>
      <c r="D167" s="244" t="s">
        <v>144</v>
      </c>
      <c r="E167" s="245" t="s">
        <v>403</v>
      </c>
      <c r="F167" s="246" t="s">
        <v>404</v>
      </c>
      <c r="G167" s="247" t="s">
        <v>195</v>
      </c>
      <c r="H167" s="248">
        <v>4</v>
      </c>
      <c r="I167" s="249"/>
      <c r="J167" s="250">
        <f>ROUND(I167*H167,2)</f>
        <v>0</v>
      </c>
      <c r="K167" s="251"/>
      <c r="L167" s="44"/>
      <c r="M167" s="252" t="s">
        <v>1</v>
      </c>
      <c r="N167" s="253" t="s">
        <v>38</v>
      </c>
      <c r="O167" s="91"/>
      <c r="P167" s="254">
        <f>O167*H167</f>
        <v>0</v>
      </c>
      <c r="Q167" s="254">
        <v>0</v>
      </c>
      <c r="R167" s="254">
        <f>Q167*H167</f>
        <v>0</v>
      </c>
      <c r="S167" s="254">
        <v>0</v>
      </c>
      <c r="T167" s="25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6" t="s">
        <v>148</v>
      </c>
      <c r="AT167" s="256" t="s">
        <v>144</v>
      </c>
      <c r="AU167" s="256" t="s">
        <v>82</v>
      </c>
      <c r="AY167" s="17" t="s">
        <v>141</v>
      </c>
      <c r="BE167" s="257">
        <f>IF(N167="základní",J167,0)</f>
        <v>0</v>
      </c>
      <c r="BF167" s="257">
        <f>IF(N167="snížená",J167,0)</f>
        <v>0</v>
      </c>
      <c r="BG167" s="257">
        <f>IF(N167="zákl. přenesená",J167,0)</f>
        <v>0</v>
      </c>
      <c r="BH167" s="257">
        <f>IF(N167="sníž. přenesená",J167,0)</f>
        <v>0</v>
      </c>
      <c r="BI167" s="257">
        <f>IF(N167="nulová",J167,0)</f>
        <v>0</v>
      </c>
      <c r="BJ167" s="17" t="s">
        <v>80</v>
      </c>
      <c r="BK167" s="257">
        <f>ROUND(I167*H167,2)</f>
        <v>0</v>
      </c>
      <c r="BL167" s="17" t="s">
        <v>148</v>
      </c>
      <c r="BM167" s="256" t="s">
        <v>405</v>
      </c>
    </row>
    <row r="168" s="13" customFormat="1">
      <c r="A168" s="13"/>
      <c r="B168" s="258"/>
      <c r="C168" s="259"/>
      <c r="D168" s="260" t="s">
        <v>150</v>
      </c>
      <c r="E168" s="261" t="s">
        <v>1</v>
      </c>
      <c r="F168" s="262" t="s">
        <v>148</v>
      </c>
      <c r="G168" s="259"/>
      <c r="H168" s="263">
        <v>4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150</v>
      </c>
      <c r="AU168" s="269" t="s">
        <v>82</v>
      </c>
      <c r="AV168" s="13" t="s">
        <v>82</v>
      </c>
      <c r="AW168" s="13" t="s">
        <v>30</v>
      </c>
      <c r="AX168" s="13" t="s">
        <v>73</v>
      </c>
      <c r="AY168" s="269" t="s">
        <v>141</v>
      </c>
    </row>
    <row r="169" s="14" customFormat="1">
      <c r="A169" s="14"/>
      <c r="B169" s="270"/>
      <c r="C169" s="271"/>
      <c r="D169" s="260" t="s">
        <v>150</v>
      </c>
      <c r="E169" s="272" t="s">
        <v>1</v>
      </c>
      <c r="F169" s="273" t="s">
        <v>152</v>
      </c>
      <c r="G169" s="271"/>
      <c r="H169" s="274">
        <v>4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0" t="s">
        <v>150</v>
      </c>
      <c r="AU169" s="280" t="s">
        <v>82</v>
      </c>
      <c r="AV169" s="14" t="s">
        <v>148</v>
      </c>
      <c r="AW169" s="14" t="s">
        <v>30</v>
      </c>
      <c r="AX169" s="14" t="s">
        <v>80</v>
      </c>
      <c r="AY169" s="280" t="s">
        <v>141</v>
      </c>
    </row>
    <row r="170" s="2" customFormat="1" ht="66.75" customHeight="1">
      <c r="A170" s="38"/>
      <c r="B170" s="39"/>
      <c r="C170" s="244" t="s">
        <v>219</v>
      </c>
      <c r="D170" s="244" t="s">
        <v>144</v>
      </c>
      <c r="E170" s="245" t="s">
        <v>282</v>
      </c>
      <c r="F170" s="246" t="s">
        <v>283</v>
      </c>
      <c r="G170" s="247" t="s">
        <v>170</v>
      </c>
      <c r="H170" s="248">
        <v>2.573</v>
      </c>
      <c r="I170" s="249"/>
      <c r="J170" s="250">
        <f>ROUND(I170*H170,2)</f>
        <v>0</v>
      </c>
      <c r="K170" s="251"/>
      <c r="L170" s="44"/>
      <c r="M170" s="252" t="s">
        <v>1</v>
      </c>
      <c r="N170" s="253" t="s">
        <v>38</v>
      </c>
      <c r="O170" s="91"/>
      <c r="P170" s="254">
        <f>O170*H170</f>
        <v>0</v>
      </c>
      <c r="Q170" s="254">
        <v>0</v>
      </c>
      <c r="R170" s="254">
        <f>Q170*H170</f>
        <v>0</v>
      </c>
      <c r="S170" s="254">
        <v>0</v>
      </c>
      <c r="T170" s="25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6" t="s">
        <v>148</v>
      </c>
      <c r="AT170" s="256" t="s">
        <v>144</v>
      </c>
      <c r="AU170" s="256" t="s">
        <v>82</v>
      </c>
      <c r="AY170" s="17" t="s">
        <v>141</v>
      </c>
      <c r="BE170" s="257">
        <f>IF(N170="základní",J170,0)</f>
        <v>0</v>
      </c>
      <c r="BF170" s="257">
        <f>IF(N170="snížená",J170,0)</f>
        <v>0</v>
      </c>
      <c r="BG170" s="257">
        <f>IF(N170="zákl. přenesená",J170,0)</f>
        <v>0</v>
      </c>
      <c r="BH170" s="257">
        <f>IF(N170="sníž. přenesená",J170,0)</f>
        <v>0</v>
      </c>
      <c r="BI170" s="257">
        <f>IF(N170="nulová",J170,0)</f>
        <v>0</v>
      </c>
      <c r="BJ170" s="17" t="s">
        <v>80</v>
      </c>
      <c r="BK170" s="257">
        <f>ROUND(I170*H170,2)</f>
        <v>0</v>
      </c>
      <c r="BL170" s="17" t="s">
        <v>148</v>
      </c>
      <c r="BM170" s="256" t="s">
        <v>406</v>
      </c>
    </row>
    <row r="171" s="13" customFormat="1">
      <c r="A171" s="13"/>
      <c r="B171" s="258"/>
      <c r="C171" s="259"/>
      <c r="D171" s="260" t="s">
        <v>150</v>
      </c>
      <c r="E171" s="261" t="s">
        <v>1</v>
      </c>
      <c r="F171" s="262" t="s">
        <v>407</v>
      </c>
      <c r="G171" s="259"/>
      <c r="H171" s="263">
        <v>2.573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150</v>
      </c>
      <c r="AU171" s="269" t="s">
        <v>82</v>
      </c>
      <c r="AV171" s="13" t="s">
        <v>82</v>
      </c>
      <c r="AW171" s="13" t="s">
        <v>30</v>
      </c>
      <c r="AX171" s="13" t="s">
        <v>73</v>
      </c>
      <c r="AY171" s="269" t="s">
        <v>141</v>
      </c>
    </row>
    <row r="172" s="14" customFormat="1">
      <c r="A172" s="14"/>
      <c r="B172" s="270"/>
      <c r="C172" s="271"/>
      <c r="D172" s="260" t="s">
        <v>150</v>
      </c>
      <c r="E172" s="272" t="s">
        <v>1</v>
      </c>
      <c r="F172" s="273" t="s">
        <v>152</v>
      </c>
      <c r="G172" s="271"/>
      <c r="H172" s="274">
        <v>2.573</v>
      </c>
      <c r="I172" s="275"/>
      <c r="J172" s="271"/>
      <c r="K172" s="271"/>
      <c r="L172" s="276"/>
      <c r="M172" s="277"/>
      <c r="N172" s="278"/>
      <c r="O172" s="278"/>
      <c r="P172" s="278"/>
      <c r="Q172" s="278"/>
      <c r="R172" s="278"/>
      <c r="S172" s="278"/>
      <c r="T172" s="27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0" t="s">
        <v>150</v>
      </c>
      <c r="AU172" s="280" t="s">
        <v>82</v>
      </c>
      <c r="AV172" s="14" t="s">
        <v>148</v>
      </c>
      <c r="AW172" s="14" t="s">
        <v>30</v>
      </c>
      <c r="AX172" s="14" t="s">
        <v>80</v>
      </c>
      <c r="AY172" s="280" t="s">
        <v>141</v>
      </c>
    </row>
    <row r="173" s="2" customFormat="1" ht="55.5" customHeight="1">
      <c r="A173" s="38"/>
      <c r="B173" s="39"/>
      <c r="C173" s="244" t="s">
        <v>8</v>
      </c>
      <c r="D173" s="244" t="s">
        <v>144</v>
      </c>
      <c r="E173" s="245" t="s">
        <v>287</v>
      </c>
      <c r="F173" s="246" t="s">
        <v>288</v>
      </c>
      <c r="G173" s="247" t="s">
        <v>170</v>
      </c>
      <c r="H173" s="248">
        <v>5.9340000000000002</v>
      </c>
      <c r="I173" s="249"/>
      <c r="J173" s="250">
        <f>ROUND(I173*H173,2)</f>
        <v>0</v>
      </c>
      <c r="K173" s="251"/>
      <c r="L173" s="44"/>
      <c r="M173" s="252" t="s">
        <v>1</v>
      </c>
      <c r="N173" s="253" t="s">
        <v>38</v>
      </c>
      <c r="O173" s="91"/>
      <c r="P173" s="254">
        <f>O173*H173</f>
        <v>0</v>
      </c>
      <c r="Q173" s="254">
        <v>0</v>
      </c>
      <c r="R173" s="254">
        <f>Q173*H173</f>
        <v>0</v>
      </c>
      <c r="S173" s="254">
        <v>0</v>
      </c>
      <c r="T173" s="25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6" t="s">
        <v>148</v>
      </c>
      <c r="AT173" s="256" t="s">
        <v>144</v>
      </c>
      <c r="AU173" s="256" t="s">
        <v>82</v>
      </c>
      <c r="AY173" s="17" t="s">
        <v>141</v>
      </c>
      <c r="BE173" s="257">
        <f>IF(N173="základní",J173,0)</f>
        <v>0</v>
      </c>
      <c r="BF173" s="257">
        <f>IF(N173="snížená",J173,0)</f>
        <v>0</v>
      </c>
      <c r="BG173" s="257">
        <f>IF(N173="zákl. přenesená",J173,0)</f>
        <v>0</v>
      </c>
      <c r="BH173" s="257">
        <f>IF(N173="sníž. přenesená",J173,0)</f>
        <v>0</v>
      </c>
      <c r="BI173" s="257">
        <f>IF(N173="nulová",J173,0)</f>
        <v>0</v>
      </c>
      <c r="BJ173" s="17" t="s">
        <v>80</v>
      </c>
      <c r="BK173" s="257">
        <f>ROUND(I173*H173,2)</f>
        <v>0</v>
      </c>
      <c r="BL173" s="17" t="s">
        <v>148</v>
      </c>
      <c r="BM173" s="256" t="s">
        <v>408</v>
      </c>
    </row>
    <row r="174" s="13" customFormat="1">
      <c r="A174" s="13"/>
      <c r="B174" s="258"/>
      <c r="C174" s="259"/>
      <c r="D174" s="260" t="s">
        <v>150</v>
      </c>
      <c r="E174" s="261" t="s">
        <v>1</v>
      </c>
      <c r="F174" s="262" t="s">
        <v>409</v>
      </c>
      <c r="G174" s="259"/>
      <c r="H174" s="263">
        <v>5.9340000000000002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150</v>
      </c>
      <c r="AU174" s="269" t="s">
        <v>82</v>
      </c>
      <c r="AV174" s="13" t="s">
        <v>82</v>
      </c>
      <c r="AW174" s="13" t="s">
        <v>30</v>
      </c>
      <c r="AX174" s="13" t="s">
        <v>73</v>
      </c>
      <c r="AY174" s="269" t="s">
        <v>141</v>
      </c>
    </row>
    <row r="175" s="14" customFormat="1">
      <c r="A175" s="14"/>
      <c r="B175" s="270"/>
      <c r="C175" s="271"/>
      <c r="D175" s="260" t="s">
        <v>150</v>
      </c>
      <c r="E175" s="272" t="s">
        <v>1</v>
      </c>
      <c r="F175" s="273" t="s">
        <v>152</v>
      </c>
      <c r="G175" s="271"/>
      <c r="H175" s="274">
        <v>5.9340000000000002</v>
      </c>
      <c r="I175" s="275"/>
      <c r="J175" s="271"/>
      <c r="K175" s="271"/>
      <c r="L175" s="276"/>
      <c r="M175" s="277"/>
      <c r="N175" s="278"/>
      <c r="O175" s="278"/>
      <c r="P175" s="278"/>
      <c r="Q175" s="278"/>
      <c r="R175" s="278"/>
      <c r="S175" s="278"/>
      <c r="T175" s="27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0" t="s">
        <v>150</v>
      </c>
      <c r="AU175" s="280" t="s">
        <v>82</v>
      </c>
      <c r="AV175" s="14" t="s">
        <v>148</v>
      </c>
      <c r="AW175" s="14" t="s">
        <v>30</v>
      </c>
      <c r="AX175" s="14" t="s">
        <v>80</v>
      </c>
      <c r="AY175" s="280" t="s">
        <v>141</v>
      </c>
    </row>
    <row r="176" s="12" customFormat="1" ht="25.92" customHeight="1">
      <c r="A176" s="12"/>
      <c r="B176" s="228"/>
      <c r="C176" s="229"/>
      <c r="D176" s="230" t="s">
        <v>72</v>
      </c>
      <c r="E176" s="231" t="s">
        <v>291</v>
      </c>
      <c r="F176" s="231" t="s">
        <v>292</v>
      </c>
      <c r="G176" s="229"/>
      <c r="H176" s="229"/>
      <c r="I176" s="232"/>
      <c r="J176" s="233">
        <f>BK176</f>
        <v>0</v>
      </c>
      <c r="K176" s="229"/>
      <c r="L176" s="234"/>
      <c r="M176" s="235"/>
      <c r="N176" s="236"/>
      <c r="O176" s="236"/>
      <c r="P176" s="237">
        <f>SUM(P177:P188)</f>
        <v>0</v>
      </c>
      <c r="Q176" s="236"/>
      <c r="R176" s="237">
        <f>SUM(R177:R188)</f>
        <v>0</v>
      </c>
      <c r="S176" s="236"/>
      <c r="T176" s="238">
        <f>SUM(T177:T188)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9" t="s">
        <v>148</v>
      </c>
      <c r="AT176" s="240" t="s">
        <v>72</v>
      </c>
      <c r="AU176" s="240" t="s">
        <v>73</v>
      </c>
      <c r="AY176" s="239" t="s">
        <v>141</v>
      </c>
      <c r="BK176" s="241">
        <f>SUM(BK177:BK188)</f>
        <v>0</v>
      </c>
    </row>
    <row r="177" s="2" customFormat="1" ht="156.75" customHeight="1">
      <c r="A177" s="38"/>
      <c r="B177" s="39"/>
      <c r="C177" s="244" t="s">
        <v>226</v>
      </c>
      <c r="D177" s="244" t="s">
        <v>144</v>
      </c>
      <c r="E177" s="245" t="s">
        <v>299</v>
      </c>
      <c r="F177" s="246" t="s">
        <v>410</v>
      </c>
      <c r="G177" s="247" t="s">
        <v>170</v>
      </c>
      <c r="H177" s="248">
        <v>63</v>
      </c>
      <c r="I177" s="249"/>
      <c r="J177" s="250">
        <f>ROUND(I177*H177,2)</f>
        <v>0</v>
      </c>
      <c r="K177" s="251"/>
      <c r="L177" s="44"/>
      <c r="M177" s="252" t="s">
        <v>1</v>
      </c>
      <c r="N177" s="253" t="s">
        <v>38</v>
      </c>
      <c r="O177" s="91"/>
      <c r="P177" s="254">
        <f>O177*H177</f>
        <v>0</v>
      </c>
      <c r="Q177" s="254">
        <v>0</v>
      </c>
      <c r="R177" s="254">
        <f>Q177*H177</f>
        <v>0</v>
      </c>
      <c r="S177" s="254">
        <v>0</v>
      </c>
      <c r="T177" s="25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6" t="s">
        <v>295</v>
      </c>
      <c r="AT177" s="256" t="s">
        <v>144</v>
      </c>
      <c r="AU177" s="256" t="s">
        <v>80</v>
      </c>
      <c r="AY177" s="17" t="s">
        <v>141</v>
      </c>
      <c r="BE177" s="257">
        <f>IF(N177="základní",J177,0)</f>
        <v>0</v>
      </c>
      <c r="BF177" s="257">
        <f>IF(N177="snížená",J177,0)</f>
        <v>0</v>
      </c>
      <c r="BG177" s="257">
        <f>IF(N177="zákl. přenesená",J177,0)</f>
        <v>0</v>
      </c>
      <c r="BH177" s="257">
        <f>IF(N177="sníž. přenesená",J177,0)</f>
        <v>0</v>
      </c>
      <c r="BI177" s="257">
        <f>IF(N177="nulová",J177,0)</f>
        <v>0</v>
      </c>
      <c r="BJ177" s="17" t="s">
        <v>80</v>
      </c>
      <c r="BK177" s="257">
        <f>ROUND(I177*H177,2)</f>
        <v>0</v>
      </c>
      <c r="BL177" s="17" t="s">
        <v>295</v>
      </c>
      <c r="BM177" s="256" t="s">
        <v>411</v>
      </c>
    </row>
    <row r="178" s="13" customFormat="1">
      <c r="A178" s="13"/>
      <c r="B178" s="258"/>
      <c r="C178" s="259"/>
      <c r="D178" s="260" t="s">
        <v>150</v>
      </c>
      <c r="E178" s="261" t="s">
        <v>1</v>
      </c>
      <c r="F178" s="262" t="s">
        <v>412</v>
      </c>
      <c r="G178" s="259"/>
      <c r="H178" s="263">
        <v>63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150</v>
      </c>
      <c r="AU178" s="269" t="s">
        <v>80</v>
      </c>
      <c r="AV178" s="13" t="s">
        <v>82</v>
      </c>
      <c r="AW178" s="13" t="s">
        <v>30</v>
      </c>
      <c r="AX178" s="13" t="s">
        <v>73</v>
      </c>
      <c r="AY178" s="269" t="s">
        <v>141</v>
      </c>
    </row>
    <row r="179" s="14" customFormat="1">
      <c r="A179" s="14"/>
      <c r="B179" s="270"/>
      <c r="C179" s="271"/>
      <c r="D179" s="260" t="s">
        <v>150</v>
      </c>
      <c r="E179" s="272" t="s">
        <v>1</v>
      </c>
      <c r="F179" s="273" t="s">
        <v>152</v>
      </c>
      <c r="G179" s="271"/>
      <c r="H179" s="274">
        <v>63</v>
      </c>
      <c r="I179" s="275"/>
      <c r="J179" s="271"/>
      <c r="K179" s="271"/>
      <c r="L179" s="276"/>
      <c r="M179" s="277"/>
      <c r="N179" s="278"/>
      <c r="O179" s="278"/>
      <c r="P179" s="278"/>
      <c r="Q179" s="278"/>
      <c r="R179" s="278"/>
      <c r="S179" s="278"/>
      <c r="T179" s="27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0" t="s">
        <v>150</v>
      </c>
      <c r="AU179" s="280" t="s">
        <v>80</v>
      </c>
      <c r="AV179" s="14" t="s">
        <v>148</v>
      </c>
      <c r="AW179" s="14" t="s">
        <v>30</v>
      </c>
      <c r="AX179" s="14" t="s">
        <v>80</v>
      </c>
      <c r="AY179" s="280" t="s">
        <v>141</v>
      </c>
    </row>
    <row r="180" s="2" customFormat="1" ht="168" customHeight="1">
      <c r="A180" s="38"/>
      <c r="B180" s="39"/>
      <c r="C180" s="244" t="s">
        <v>233</v>
      </c>
      <c r="D180" s="244" t="s">
        <v>144</v>
      </c>
      <c r="E180" s="245" t="s">
        <v>304</v>
      </c>
      <c r="F180" s="246" t="s">
        <v>413</v>
      </c>
      <c r="G180" s="247" t="s">
        <v>170</v>
      </c>
      <c r="H180" s="248">
        <v>4</v>
      </c>
      <c r="I180" s="249"/>
      <c r="J180" s="250">
        <f>ROUND(I180*H180,2)</f>
        <v>0</v>
      </c>
      <c r="K180" s="251"/>
      <c r="L180" s="44"/>
      <c r="M180" s="252" t="s">
        <v>1</v>
      </c>
      <c r="N180" s="253" t="s">
        <v>38</v>
      </c>
      <c r="O180" s="91"/>
      <c r="P180" s="254">
        <f>O180*H180</f>
        <v>0</v>
      </c>
      <c r="Q180" s="254">
        <v>0</v>
      </c>
      <c r="R180" s="254">
        <f>Q180*H180</f>
        <v>0</v>
      </c>
      <c r="S180" s="254">
        <v>0</v>
      </c>
      <c r="T180" s="25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6" t="s">
        <v>295</v>
      </c>
      <c r="AT180" s="256" t="s">
        <v>144</v>
      </c>
      <c r="AU180" s="256" t="s">
        <v>80</v>
      </c>
      <c r="AY180" s="17" t="s">
        <v>141</v>
      </c>
      <c r="BE180" s="257">
        <f>IF(N180="základní",J180,0)</f>
        <v>0</v>
      </c>
      <c r="BF180" s="257">
        <f>IF(N180="snížená",J180,0)</f>
        <v>0</v>
      </c>
      <c r="BG180" s="257">
        <f>IF(N180="zákl. přenesená",J180,0)</f>
        <v>0</v>
      </c>
      <c r="BH180" s="257">
        <f>IF(N180="sníž. přenesená",J180,0)</f>
        <v>0</v>
      </c>
      <c r="BI180" s="257">
        <f>IF(N180="nulová",J180,0)</f>
        <v>0</v>
      </c>
      <c r="BJ180" s="17" t="s">
        <v>80</v>
      </c>
      <c r="BK180" s="257">
        <f>ROUND(I180*H180,2)</f>
        <v>0</v>
      </c>
      <c r="BL180" s="17" t="s">
        <v>295</v>
      </c>
      <c r="BM180" s="256" t="s">
        <v>414</v>
      </c>
    </row>
    <row r="181" s="13" customFormat="1">
      <c r="A181" s="13"/>
      <c r="B181" s="258"/>
      <c r="C181" s="259"/>
      <c r="D181" s="260" t="s">
        <v>150</v>
      </c>
      <c r="E181" s="261" t="s">
        <v>1</v>
      </c>
      <c r="F181" s="262" t="s">
        <v>148</v>
      </c>
      <c r="G181" s="259"/>
      <c r="H181" s="263">
        <v>4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150</v>
      </c>
      <c r="AU181" s="269" t="s">
        <v>80</v>
      </c>
      <c r="AV181" s="13" t="s">
        <v>82</v>
      </c>
      <c r="AW181" s="13" t="s">
        <v>30</v>
      </c>
      <c r="AX181" s="13" t="s">
        <v>73</v>
      </c>
      <c r="AY181" s="269" t="s">
        <v>141</v>
      </c>
    </row>
    <row r="182" s="14" customFormat="1">
      <c r="A182" s="14"/>
      <c r="B182" s="270"/>
      <c r="C182" s="271"/>
      <c r="D182" s="260" t="s">
        <v>150</v>
      </c>
      <c r="E182" s="272" t="s">
        <v>1</v>
      </c>
      <c r="F182" s="273" t="s">
        <v>152</v>
      </c>
      <c r="G182" s="271"/>
      <c r="H182" s="274">
        <v>4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0" t="s">
        <v>150</v>
      </c>
      <c r="AU182" s="280" t="s">
        <v>80</v>
      </c>
      <c r="AV182" s="14" t="s">
        <v>148</v>
      </c>
      <c r="AW182" s="14" t="s">
        <v>30</v>
      </c>
      <c r="AX182" s="14" t="s">
        <v>80</v>
      </c>
      <c r="AY182" s="280" t="s">
        <v>141</v>
      </c>
    </row>
    <row r="183" s="2" customFormat="1" ht="78" customHeight="1">
      <c r="A183" s="38"/>
      <c r="B183" s="39"/>
      <c r="C183" s="244" t="s">
        <v>239</v>
      </c>
      <c r="D183" s="244" t="s">
        <v>144</v>
      </c>
      <c r="E183" s="245" t="s">
        <v>309</v>
      </c>
      <c r="F183" s="246" t="s">
        <v>415</v>
      </c>
      <c r="G183" s="247" t="s">
        <v>177</v>
      </c>
      <c r="H183" s="248">
        <v>1</v>
      </c>
      <c r="I183" s="249"/>
      <c r="J183" s="250">
        <f>ROUND(I183*H183,2)</f>
        <v>0</v>
      </c>
      <c r="K183" s="251"/>
      <c r="L183" s="44"/>
      <c r="M183" s="252" t="s">
        <v>1</v>
      </c>
      <c r="N183" s="253" t="s">
        <v>38</v>
      </c>
      <c r="O183" s="91"/>
      <c r="P183" s="254">
        <f>O183*H183</f>
        <v>0</v>
      </c>
      <c r="Q183" s="254">
        <v>0</v>
      </c>
      <c r="R183" s="254">
        <f>Q183*H183</f>
        <v>0</v>
      </c>
      <c r="S183" s="254">
        <v>0</v>
      </c>
      <c r="T183" s="25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6" t="s">
        <v>295</v>
      </c>
      <c r="AT183" s="256" t="s">
        <v>144</v>
      </c>
      <c r="AU183" s="256" t="s">
        <v>80</v>
      </c>
      <c r="AY183" s="17" t="s">
        <v>141</v>
      </c>
      <c r="BE183" s="257">
        <f>IF(N183="základní",J183,0)</f>
        <v>0</v>
      </c>
      <c r="BF183" s="257">
        <f>IF(N183="snížená",J183,0)</f>
        <v>0</v>
      </c>
      <c r="BG183" s="257">
        <f>IF(N183="zákl. přenesená",J183,0)</f>
        <v>0</v>
      </c>
      <c r="BH183" s="257">
        <f>IF(N183="sníž. přenesená",J183,0)</f>
        <v>0</v>
      </c>
      <c r="BI183" s="257">
        <f>IF(N183="nulová",J183,0)</f>
        <v>0</v>
      </c>
      <c r="BJ183" s="17" t="s">
        <v>80</v>
      </c>
      <c r="BK183" s="257">
        <f>ROUND(I183*H183,2)</f>
        <v>0</v>
      </c>
      <c r="BL183" s="17" t="s">
        <v>295</v>
      </c>
      <c r="BM183" s="256" t="s">
        <v>416</v>
      </c>
    </row>
    <row r="184" s="13" customFormat="1">
      <c r="A184" s="13"/>
      <c r="B184" s="258"/>
      <c r="C184" s="259"/>
      <c r="D184" s="260" t="s">
        <v>150</v>
      </c>
      <c r="E184" s="261" t="s">
        <v>1</v>
      </c>
      <c r="F184" s="262" t="s">
        <v>80</v>
      </c>
      <c r="G184" s="259"/>
      <c r="H184" s="263">
        <v>1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150</v>
      </c>
      <c r="AU184" s="269" t="s">
        <v>80</v>
      </c>
      <c r="AV184" s="13" t="s">
        <v>82</v>
      </c>
      <c r="AW184" s="13" t="s">
        <v>30</v>
      </c>
      <c r="AX184" s="13" t="s">
        <v>73</v>
      </c>
      <c r="AY184" s="269" t="s">
        <v>141</v>
      </c>
    </row>
    <row r="185" s="14" customFormat="1">
      <c r="A185" s="14"/>
      <c r="B185" s="270"/>
      <c r="C185" s="271"/>
      <c r="D185" s="260" t="s">
        <v>150</v>
      </c>
      <c r="E185" s="272" t="s">
        <v>1</v>
      </c>
      <c r="F185" s="273" t="s">
        <v>152</v>
      </c>
      <c r="G185" s="271"/>
      <c r="H185" s="274">
        <v>1</v>
      </c>
      <c r="I185" s="275"/>
      <c r="J185" s="271"/>
      <c r="K185" s="271"/>
      <c r="L185" s="276"/>
      <c r="M185" s="277"/>
      <c r="N185" s="278"/>
      <c r="O185" s="278"/>
      <c r="P185" s="278"/>
      <c r="Q185" s="278"/>
      <c r="R185" s="278"/>
      <c r="S185" s="278"/>
      <c r="T185" s="27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0" t="s">
        <v>150</v>
      </c>
      <c r="AU185" s="280" t="s">
        <v>80</v>
      </c>
      <c r="AV185" s="14" t="s">
        <v>148</v>
      </c>
      <c r="AW185" s="14" t="s">
        <v>30</v>
      </c>
      <c r="AX185" s="14" t="s">
        <v>80</v>
      </c>
      <c r="AY185" s="280" t="s">
        <v>141</v>
      </c>
    </row>
    <row r="186" s="2" customFormat="1" ht="78" customHeight="1">
      <c r="A186" s="38"/>
      <c r="B186" s="39"/>
      <c r="C186" s="244" t="s">
        <v>245</v>
      </c>
      <c r="D186" s="244" t="s">
        <v>144</v>
      </c>
      <c r="E186" s="245" t="s">
        <v>417</v>
      </c>
      <c r="F186" s="246" t="s">
        <v>418</v>
      </c>
      <c r="G186" s="247" t="s">
        <v>170</v>
      </c>
      <c r="H186" s="248">
        <v>31.5</v>
      </c>
      <c r="I186" s="249"/>
      <c r="J186" s="250">
        <f>ROUND(I186*H186,2)</f>
        <v>0</v>
      </c>
      <c r="K186" s="251"/>
      <c r="L186" s="44"/>
      <c r="M186" s="252" t="s">
        <v>1</v>
      </c>
      <c r="N186" s="253" t="s">
        <v>38</v>
      </c>
      <c r="O186" s="91"/>
      <c r="P186" s="254">
        <f>O186*H186</f>
        <v>0</v>
      </c>
      <c r="Q186" s="254">
        <v>0</v>
      </c>
      <c r="R186" s="254">
        <f>Q186*H186</f>
        <v>0</v>
      </c>
      <c r="S186" s="254">
        <v>0</v>
      </c>
      <c r="T186" s="25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6" t="s">
        <v>295</v>
      </c>
      <c r="AT186" s="256" t="s">
        <v>144</v>
      </c>
      <c r="AU186" s="256" t="s">
        <v>80</v>
      </c>
      <c r="AY186" s="17" t="s">
        <v>141</v>
      </c>
      <c r="BE186" s="257">
        <f>IF(N186="základní",J186,0)</f>
        <v>0</v>
      </c>
      <c r="BF186" s="257">
        <f>IF(N186="snížená",J186,0)</f>
        <v>0</v>
      </c>
      <c r="BG186" s="257">
        <f>IF(N186="zákl. přenesená",J186,0)</f>
        <v>0</v>
      </c>
      <c r="BH186" s="257">
        <f>IF(N186="sníž. přenesená",J186,0)</f>
        <v>0</v>
      </c>
      <c r="BI186" s="257">
        <f>IF(N186="nulová",J186,0)</f>
        <v>0</v>
      </c>
      <c r="BJ186" s="17" t="s">
        <v>80</v>
      </c>
      <c r="BK186" s="257">
        <f>ROUND(I186*H186,2)</f>
        <v>0</v>
      </c>
      <c r="BL186" s="17" t="s">
        <v>295</v>
      </c>
      <c r="BM186" s="256" t="s">
        <v>419</v>
      </c>
    </row>
    <row r="187" s="13" customFormat="1">
      <c r="A187" s="13"/>
      <c r="B187" s="258"/>
      <c r="C187" s="259"/>
      <c r="D187" s="260" t="s">
        <v>150</v>
      </c>
      <c r="E187" s="261" t="s">
        <v>1</v>
      </c>
      <c r="F187" s="262" t="s">
        <v>420</v>
      </c>
      <c r="G187" s="259"/>
      <c r="H187" s="263">
        <v>31.5</v>
      </c>
      <c r="I187" s="264"/>
      <c r="J187" s="259"/>
      <c r="K187" s="259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150</v>
      </c>
      <c r="AU187" s="269" t="s">
        <v>80</v>
      </c>
      <c r="AV187" s="13" t="s">
        <v>82</v>
      </c>
      <c r="AW187" s="13" t="s">
        <v>30</v>
      </c>
      <c r="AX187" s="13" t="s">
        <v>73</v>
      </c>
      <c r="AY187" s="269" t="s">
        <v>141</v>
      </c>
    </row>
    <row r="188" s="14" customFormat="1">
      <c r="A188" s="14"/>
      <c r="B188" s="270"/>
      <c r="C188" s="271"/>
      <c r="D188" s="260" t="s">
        <v>150</v>
      </c>
      <c r="E188" s="272" t="s">
        <v>1</v>
      </c>
      <c r="F188" s="273" t="s">
        <v>152</v>
      </c>
      <c r="G188" s="271"/>
      <c r="H188" s="274">
        <v>31.5</v>
      </c>
      <c r="I188" s="275"/>
      <c r="J188" s="271"/>
      <c r="K188" s="271"/>
      <c r="L188" s="276"/>
      <c r="M188" s="277"/>
      <c r="N188" s="278"/>
      <c r="O188" s="278"/>
      <c r="P188" s="278"/>
      <c r="Q188" s="278"/>
      <c r="R188" s="278"/>
      <c r="S188" s="278"/>
      <c r="T188" s="27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0" t="s">
        <v>150</v>
      </c>
      <c r="AU188" s="280" t="s">
        <v>80</v>
      </c>
      <c r="AV188" s="14" t="s">
        <v>148</v>
      </c>
      <c r="AW188" s="14" t="s">
        <v>30</v>
      </c>
      <c r="AX188" s="14" t="s">
        <v>80</v>
      </c>
      <c r="AY188" s="280" t="s">
        <v>141</v>
      </c>
    </row>
    <row r="189" s="12" customFormat="1" ht="25.92" customHeight="1">
      <c r="A189" s="12"/>
      <c r="B189" s="228"/>
      <c r="C189" s="229"/>
      <c r="D189" s="230" t="s">
        <v>72</v>
      </c>
      <c r="E189" s="231" t="s">
        <v>111</v>
      </c>
      <c r="F189" s="231" t="s">
        <v>365</v>
      </c>
      <c r="G189" s="229"/>
      <c r="H189" s="229"/>
      <c r="I189" s="232"/>
      <c r="J189" s="233">
        <f>BK189</f>
        <v>0</v>
      </c>
      <c r="K189" s="229"/>
      <c r="L189" s="234"/>
      <c r="M189" s="235"/>
      <c r="N189" s="236"/>
      <c r="O189" s="236"/>
      <c r="P189" s="237">
        <f>SUM(P190:P195)</f>
        <v>0</v>
      </c>
      <c r="Q189" s="236"/>
      <c r="R189" s="237">
        <f>SUM(R190:R195)</f>
        <v>0</v>
      </c>
      <c r="S189" s="236"/>
      <c r="T189" s="238">
        <f>SUM(T190:T195)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9" t="s">
        <v>142</v>
      </c>
      <c r="AT189" s="240" t="s">
        <v>72</v>
      </c>
      <c r="AU189" s="240" t="s">
        <v>73</v>
      </c>
      <c r="AY189" s="239" t="s">
        <v>141</v>
      </c>
      <c r="BK189" s="241">
        <f>SUM(BK190:BK195)</f>
        <v>0</v>
      </c>
    </row>
    <row r="190" s="2" customFormat="1" ht="66.75" customHeight="1">
      <c r="A190" s="38"/>
      <c r="B190" s="39"/>
      <c r="C190" s="244" t="s">
        <v>250</v>
      </c>
      <c r="D190" s="244" t="s">
        <v>144</v>
      </c>
      <c r="E190" s="245" t="s">
        <v>366</v>
      </c>
      <c r="F190" s="246" t="s">
        <v>367</v>
      </c>
      <c r="G190" s="247" t="s">
        <v>177</v>
      </c>
      <c r="H190" s="248">
        <v>1</v>
      </c>
      <c r="I190" s="249"/>
      <c r="J190" s="250">
        <f>ROUND(I190*H190,2)</f>
        <v>0</v>
      </c>
      <c r="K190" s="251"/>
      <c r="L190" s="44"/>
      <c r="M190" s="252" t="s">
        <v>1</v>
      </c>
      <c r="N190" s="253" t="s">
        <v>38</v>
      </c>
      <c r="O190" s="91"/>
      <c r="P190" s="254">
        <f>O190*H190</f>
        <v>0</v>
      </c>
      <c r="Q190" s="254">
        <v>0</v>
      </c>
      <c r="R190" s="254">
        <f>Q190*H190</f>
        <v>0</v>
      </c>
      <c r="S190" s="254">
        <v>0</v>
      </c>
      <c r="T190" s="25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6" t="s">
        <v>148</v>
      </c>
      <c r="AT190" s="256" t="s">
        <v>144</v>
      </c>
      <c r="AU190" s="256" t="s">
        <v>80</v>
      </c>
      <c r="AY190" s="17" t="s">
        <v>141</v>
      </c>
      <c r="BE190" s="257">
        <f>IF(N190="základní",J190,0)</f>
        <v>0</v>
      </c>
      <c r="BF190" s="257">
        <f>IF(N190="snížená",J190,0)</f>
        <v>0</v>
      </c>
      <c r="BG190" s="257">
        <f>IF(N190="zákl. přenesená",J190,0)</f>
        <v>0</v>
      </c>
      <c r="BH190" s="257">
        <f>IF(N190="sníž. přenesená",J190,0)</f>
        <v>0</v>
      </c>
      <c r="BI190" s="257">
        <f>IF(N190="nulová",J190,0)</f>
        <v>0</v>
      </c>
      <c r="BJ190" s="17" t="s">
        <v>80</v>
      </c>
      <c r="BK190" s="257">
        <f>ROUND(I190*H190,2)</f>
        <v>0</v>
      </c>
      <c r="BL190" s="17" t="s">
        <v>148</v>
      </c>
      <c r="BM190" s="256" t="s">
        <v>421</v>
      </c>
    </row>
    <row r="191" s="13" customFormat="1">
      <c r="A191" s="13"/>
      <c r="B191" s="258"/>
      <c r="C191" s="259"/>
      <c r="D191" s="260" t="s">
        <v>150</v>
      </c>
      <c r="E191" s="261" t="s">
        <v>1</v>
      </c>
      <c r="F191" s="262" t="s">
        <v>80</v>
      </c>
      <c r="G191" s="259"/>
      <c r="H191" s="263">
        <v>1</v>
      </c>
      <c r="I191" s="264"/>
      <c r="J191" s="259"/>
      <c r="K191" s="259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150</v>
      </c>
      <c r="AU191" s="269" t="s">
        <v>80</v>
      </c>
      <c r="AV191" s="13" t="s">
        <v>82</v>
      </c>
      <c r="AW191" s="13" t="s">
        <v>30</v>
      </c>
      <c r="AX191" s="13" t="s">
        <v>73</v>
      </c>
      <c r="AY191" s="269" t="s">
        <v>141</v>
      </c>
    </row>
    <row r="192" s="14" customFormat="1">
      <c r="A192" s="14"/>
      <c r="B192" s="270"/>
      <c r="C192" s="271"/>
      <c r="D192" s="260" t="s">
        <v>150</v>
      </c>
      <c r="E192" s="272" t="s">
        <v>1</v>
      </c>
      <c r="F192" s="273" t="s">
        <v>152</v>
      </c>
      <c r="G192" s="271"/>
      <c r="H192" s="274">
        <v>1</v>
      </c>
      <c r="I192" s="275"/>
      <c r="J192" s="271"/>
      <c r="K192" s="271"/>
      <c r="L192" s="276"/>
      <c r="M192" s="277"/>
      <c r="N192" s="278"/>
      <c r="O192" s="278"/>
      <c r="P192" s="278"/>
      <c r="Q192" s="278"/>
      <c r="R192" s="278"/>
      <c r="S192" s="278"/>
      <c r="T192" s="27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0" t="s">
        <v>150</v>
      </c>
      <c r="AU192" s="280" t="s">
        <v>80</v>
      </c>
      <c r="AV192" s="14" t="s">
        <v>148</v>
      </c>
      <c r="AW192" s="14" t="s">
        <v>30</v>
      </c>
      <c r="AX192" s="14" t="s">
        <v>80</v>
      </c>
      <c r="AY192" s="280" t="s">
        <v>141</v>
      </c>
    </row>
    <row r="193" s="2" customFormat="1" ht="21.75" customHeight="1">
      <c r="A193" s="38"/>
      <c r="B193" s="39"/>
      <c r="C193" s="244" t="s">
        <v>7</v>
      </c>
      <c r="D193" s="244" t="s">
        <v>144</v>
      </c>
      <c r="E193" s="245" t="s">
        <v>422</v>
      </c>
      <c r="F193" s="246" t="s">
        <v>423</v>
      </c>
      <c r="G193" s="247" t="s">
        <v>424</v>
      </c>
      <c r="H193" s="248">
        <v>1</v>
      </c>
      <c r="I193" s="249"/>
      <c r="J193" s="250">
        <f>ROUND(I193*H193,2)</f>
        <v>0</v>
      </c>
      <c r="K193" s="251"/>
      <c r="L193" s="44"/>
      <c r="M193" s="252" t="s">
        <v>1</v>
      </c>
      <c r="N193" s="253" t="s">
        <v>38</v>
      </c>
      <c r="O193" s="91"/>
      <c r="P193" s="254">
        <f>O193*H193</f>
        <v>0</v>
      </c>
      <c r="Q193" s="254">
        <v>0</v>
      </c>
      <c r="R193" s="254">
        <f>Q193*H193</f>
        <v>0</v>
      </c>
      <c r="S193" s="254">
        <v>0</v>
      </c>
      <c r="T193" s="25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6" t="s">
        <v>148</v>
      </c>
      <c r="AT193" s="256" t="s">
        <v>144</v>
      </c>
      <c r="AU193" s="256" t="s">
        <v>80</v>
      </c>
      <c r="AY193" s="17" t="s">
        <v>141</v>
      </c>
      <c r="BE193" s="257">
        <f>IF(N193="základní",J193,0)</f>
        <v>0</v>
      </c>
      <c r="BF193" s="257">
        <f>IF(N193="snížená",J193,0)</f>
        <v>0</v>
      </c>
      <c r="BG193" s="257">
        <f>IF(N193="zákl. přenesená",J193,0)</f>
        <v>0</v>
      </c>
      <c r="BH193" s="257">
        <f>IF(N193="sníž. přenesená",J193,0)</f>
        <v>0</v>
      </c>
      <c r="BI193" s="257">
        <f>IF(N193="nulová",J193,0)</f>
        <v>0</v>
      </c>
      <c r="BJ193" s="17" t="s">
        <v>80</v>
      </c>
      <c r="BK193" s="257">
        <f>ROUND(I193*H193,2)</f>
        <v>0</v>
      </c>
      <c r="BL193" s="17" t="s">
        <v>148</v>
      </c>
      <c r="BM193" s="256" t="s">
        <v>425</v>
      </c>
    </row>
    <row r="194" s="13" customFormat="1">
      <c r="A194" s="13"/>
      <c r="B194" s="258"/>
      <c r="C194" s="259"/>
      <c r="D194" s="260" t="s">
        <v>150</v>
      </c>
      <c r="E194" s="261" t="s">
        <v>1</v>
      </c>
      <c r="F194" s="262" t="s">
        <v>80</v>
      </c>
      <c r="G194" s="259"/>
      <c r="H194" s="263">
        <v>1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150</v>
      </c>
      <c r="AU194" s="269" t="s">
        <v>80</v>
      </c>
      <c r="AV194" s="13" t="s">
        <v>82</v>
      </c>
      <c r="AW194" s="13" t="s">
        <v>30</v>
      </c>
      <c r="AX194" s="13" t="s">
        <v>73</v>
      </c>
      <c r="AY194" s="269" t="s">
        <v>141</v>
      </c>
    </row>
    <row r="195" s="14" customFormat="1">
      <c r="A195" s="14"/>
      <c r="B195" s="270"/>
      <c r="C195" s="271"/>
      <c r="D195" s="260" t="s">
        <v>150</v>
      </c>
      <c r="E195" s="272" t="s">
        <v>1</v>
      </c>
      <c r="F195" s="273" t="s">
        <v>152</v>
      </c>
      <c r="G195" s="271"/>
      <c r="H195" s="274">
        <v>1</v>
      </c>
      <c r="I195" s="275"/>
      <c r="J195" s="271"/>
      <c r="K195" s="271"/>
      <c r="L195" s="276"/>
      <c r="M195" s="305"/>
      <c r="N195" s="306"/>
      <c r="O195" s="306"/>
      <c r="P195" s="306"/>
      <c r="Q195" s="306"/>
      <c r="R195" s="306"/>
      <c r="S195" s="306"/>
      <c r="T195" s="30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0" t="s">
        <v>150</v>
      </c>
      <c r="AU195" s="280" t="s">
        <v>80</v>
      </c>
      <c r="AV195" s="14" t="s">
        <v>148</v>
      </c>
      <c r="AW195" s="14" t="s">
        <v>30</v>
      </c>
      <c r="AX195" s="14" t="s">
        <v>80</v>
      </c>
      <c r="AY195" s="280" t="s">
        <v>141</v>
      </c>
    </row>
    <row r="196" s="2" customFormat="1" ht="6.96" customHeight="1">
      <c r="A196" s="38"/>
      <c r="B196" s="66"/>
      <c r="C196" s="67"/>
      <c r="D196" s="67"/>
      <c r="E196" s="67"/>
      <c r="F196" s="67"/>
      <c r="G196" s="67"/>
      <c r="H196" s="67"/>
      <c r="I196" s="192"/>
      <c r="J196" s="67"/>
      <c r="K196" s="67"/>
      <c r="L196" s="44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sheetProtection sheet="1" autoFilter="0" formatColumns="0" formatRows="0" objects="1" scenarios="1" spinCount="100000" saltValue="VDfQYwaOb/Ctzgbr5WLxy5cue4ZrPgeqQvfjb5TR8t6Cpywylk0tkVXSL+RIu6rssZkUWCWxfZwse9Skh1XKLw==" hashValue="h1+fg6xGqOMiZ12Uy96IIwTkj32PEOBZ5SLonMPdlSOIT6s8y9sQFYQ/4azV4dJ9droKyGI8z9dNndsoU98VMw==" algorithmName="SHA-512" password="CC35"/>
  <autoFilter ref="C123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82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87 - Oprava traťového úseku Chrášťany - Svojetín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369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426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26. 3. 2020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6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27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29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31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32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33</v>
      </c>
      <c r="E32" s="38"/>
      <c r="F32" s="38"/>
      <c r="G32" s="38"/>
      <c r="H32" s="38"/>
      <c r="I32" s="154"/>
      <c r="J32" s="166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35</v>
      </c>
      <c r="G34" s="38"/>
      <c r="H34" s="38"/>
      <c r="I34" s="168" t="s">
        <v>34</v>
      </c>
      <c r="J34" s="167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37</v>
      </c>
      <c r="E35" s="152" t="s">
        <v>38</v>
      </c>
      <c r="F35" s="170">
        <f>ROUND((SUM(BE124:BE214)),  2)</f>
        <v>0</v>
      </c>
      <c r="G35" s="38"/>
      <c r="H35" s="38"/>
      <c r="I35" s="171">
        <v>0.20999999999999999</v>
      </c>
      <c r="J35" s="170">
        <f>ROUND(((SUM(BE124:BE214))*I35),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39</v>
      </c>
      <c r="F36" s="170">
        <f>ROUND((SUM(BF124:BF214)),  2)</f>
        <v>0</v>
      </c>
      <c r="G36" s="38"/>
      <c r="H36" s="38"/>
      <c r="I36" s="171">
        <v>0.14999999999999999</v>
      </c>
      <c r="J36" s="170">
        <f>ROUND(((SUM(BF124:BF214))*I36),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40</v>
      </c>
      <c r="F37" s="170">
        <f>ROUND((SUM(BG124:BG214)),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41</v>
      </c>
      <c r="F38" s="170">
        <f>ROUND((SUM(BH124:BH214)),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42</v>
      </c>
      <c r="F39" s="170">
        <f>ROUND((SUM(BI124:BI214)),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43</v>
      </c>
      <c r="E41" s="174"/>
      <c r="F41" s="174"/>
      <c r="G41" s="175" t="s">
        <v>44</v>
      </c>
      <c r="H41" s="176" t="s">
        <v>45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46</v>
      </c>
      <c r="E50" s="181"/>
      <c r="F50" s="181"/>
      <c r="G50" s="180" t="s">
        <v>47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48</v>
      </c>
      <c r="E61" s="184"/>
      <c r="F61" s="185" t="s">
        <v>49</v>
      </c>
      <c r="G61" s="183" t="s">
        <v>48</v>
      </c>
      <c r="H61" s="184"/>
      <c r="I61" s="186"/>
      <c r="J61" s="187" t="s">
        <v>49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50</v>
      </c>
      <c r="E65" s="188"/>
      <c r="F65" s="188"/>
      <c r="G65" s="180" t="s">
        <v>51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48</v>
      </c>
      <c r="E76" s="184"/>
      <c r="F76" s="185" t="s">
        <v>49</v>
      </c>
      <c r="G76" s="183" t="s">
        <v>48</v>
      </c>
      <c r="H76" s="184"/>
      <c r="I76" s="186"/>
      <c r="J76" s="187" t="s">
        <v>49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87 - Oprava traťového úseku Chrášťany - Svojetín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369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P2339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26. 3. 2020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156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156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125</v>
      </c>
      <c r="E101" s="205"/>
      <c r="F101" s="205"/>
      <c r="G101" s="205"/>
      <c r="H101" s="205"/>
      <c r="I101" s="206"/>
      <c r="J101" s="207">
        <f>J191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313</v>
      </c>
      <c r="E102" s="205"/>
      <c r="F102" s="205"/>
      <c r="G102" s="205"/>
      <c r="H102" s="205"/>
      <c r="I102" s="206"/>
      <c r="J102" s="207">
        <f>J208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6" t="str">
        <f>E7</f>
        <v>87 - Oprava traťového úseku Chrášťany - Svojetín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114</v>
      </c>
      <c r="D113" s="22"/>
      <c r="E113" s="22"/>
      <c r="F113" s="22"/>
      <c r="G113" s="22"/>
      <c r="H113" s="22"/>
      <c r="I113" s="146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96" t="s">
        <v>369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116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02 - P2339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156" t="s">
        <v>22</v>
      </c>
      <c r="J118" s="79" t="str">
        <f>IF(J14="","",J14)</f>
        <v>26. 3. 2020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156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156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5"/>
      <c r="B123" s="216"/>
      <c r="C123" s="217" t="s">
        <v>127</v>
      </c>
      <c r="D123" s="218" t="s">
        <v>58</v>
      </c>
      <c r="E123" s="218" t="s">
        <v>54</v>
      </c>
      <c r="F123" s="218" t="s">
        <v>55</v>
      </c>
      <c r="G123" s="218" t="s">
        <v>128</v>
      </c>
      <c r="H123" s="218" t="s">
        <v>129</v>
      </c>
      <c r="I123" s="219" t="s">
        <v>130</v>
      </c>
      <c r="J123" s="220" t="s">
        <v>120</v>
      </c>
      <c r="K123" s="221" t="s">
        <v>131</v>
      </c>
      <c r="L123" s="222"/>
      <c r="M123" s="100" t="s">
        <v>1</v>
      </c>
      <c r="N123" s="101" t="s">
        <v>37</v>
      </c>
      <c r="O123" s="101" t="s">
        <v>132</v>
      </c>
      <c r="P123" s="101" t="s">
        <v>133</v>
      </c>
      <c r="Q123" s="101" t="s">
        <v>134</v>
      </c>
      <c r="R123" s="101" t="s">
        <v>135</v>
      </c>
      <c r="S123" s="101" t="s">
        <v>136</v>
      </c>
      <c r="T123" s="102" t="s">
        <v>137</v>
      </c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/>
    </row>
    <row r="124" s="2" customFormat="1" ht="22.8" customHeight="1">
      <c r="A124" s="38"/>
      <c r="B124" s="39"/>
      <c r="C124" s="107" t="s">
        <v>138</v>
      </c>
      <c r="D124" s="40"/>
      <c r="E124" s="40"/>
      <c r="F124" s="40"/>
      <c r="G124" s="40"/>
      <c r="H124" s="40"/>
      <c r="I124" s="154"/>
      <c r="J124" s="223">
        <f>BK124</f>
        <v>0</v>
      </c>
      <c r="K124" s="40"/>
      <c r="L124" s="44"/>
      <c r="M124" s="103"/>
      <c r="N124" s="224"/>
      <c r="O124" s="104"/>
      <c r="P124" s="225">
        <f>P125+P191+P208</f>
        <v>0</v>
      </c>
      <c r="Q124" s="104"/>
      <c r="R124" s="225">
        <f>R125+R191+R208</f>
        <v>10.42248</v>
      </c>
      <c r="S124" s="104"/>
      <c r="T124" s="226">
        <f>T125+T191+T208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122</v>
      </c>
      <c r="BK124" s="227">
        <f>BK125+BK191+BK208</f>
        <v>0</v>
      </c>
    </row>
    <row r="125" s="12" customFormat="1" ht="25.92" customHeight="1">
      <c r="A125" s="12"/>
      <c r="B125" s="228"/>
      <c r="C125" s="229"/>
      <c r="D125" s="230" t="s">
        <v>72</v>
      </c>
      <c r="E125" s="231" t="s">
        <v>139</v>
      </c>
      <c r="F125" s="231" t="s">
        <v>140</v>
      </c>
      <c r="G125" s="229"/>
      <c r="H125" s="229"/>
      <c r="I125" s="232"/>
      <c r="J125" s="233">
        <f>BK125</f>
        <v>0</v>
      </c>
      <c r="K125" s="229"/>
      <c r="L125" s="234"/>
      <c r="M125" s="235"/>
      <c r="N125" s="236"/>
      <c r="O125" s="236"/>
      <c r="P125" s="237">
        <f>P126</f>
        <v>0</v>
      </c>
      <c r="Q125" s="236"/>
      <c r="R125" s="237">
        <f>R126</f>
        <v>10.42248</v>
      </c>
      <c r="S125" s="236"/>
      <c r="T125" s="238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80</v>
      </c>
      <c r="AT125" s="240" t="s">
        <v>72</v>
      </c>
      <c r="AU125" s="240" t="s">
        <v>73</v>
      </c>
      <c r="AY125" s="239" t="s">
        <v>141</v>
      </c>
      <c r="BK125" s="241">
        <f>BK126</f>
        <v>0</v>
      </c>
    </row>
    <row r="126" s="12" customFormat="1" ht="22.8" customHeight="1">
      <c r="A126" s="12"/>
      <c r="B126" s="228"/>
      <c r="C126" s="229"/>
      <c r="D126" s="230" t="s">
        <v>72</v>
      </c>
      <c r="E126" s="242" t="s">
        <v>142</v>
      </c>
      <c r="F126" s="242" t="s">
        <v>143</v>
      </c>
      <c r="G126" s="229"/>
      <c r="H126" s="229"/>
      <c r="I126" s="232"/>
      <c r="J126" s="243">
        <f>BK126</f>
        <v>0</v>
      </c>
      <c r="K126" s="229"/>
      <c r="L126" s="234"/>
      <c r="M126" s="235"/>
      <c r="N126" s="236"/>
      <c r="O126" s="236"/>
      <c r="P126" s="237">
        <f>SUM(P127:P190)</f>
        <v>0</v>
      </c>
      <c r="Q126" s="236"/>
      <c r="R126" s="237">
        <f>SUM(R127:R190)</f>
        <v>10.42248</v>
      </c>
      <c r="S126" s="236"/>
      <c r="T126" s="238">
        <f>SUM(T127:T190)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80</v>
      </c>
      <c r="AT126" s="240" t="s">
        <v>72</v>
      </c>
      <c r="AU126" s="240" t="s">
        <v>80</v>
      </c>
      <c r="AY126" s="239" t="s">
        <v>141</v>
      </c>
      <c r="BK126" s="241">
        <f>SUM(BK127:BK190)</f>
        <v>0</v>
      </c>
    </row>
    <row r="127" s="2" customFormat="1" ht="16.5" customHeight="1">
      <c r="A127" s="38"/>
      <c r="B127" s="39"/>
      <c r="C127" s="281" t="s">
        <v>80</v>
      </c>
      <c r="D127" s="281" t="s">
        <v>167</v>
      </c>
      <c r="E127" s="282" t="s">
        <v>381</v>
      </c>
      <c r="F127" s="283" t="s">
        <v>382</v>
      </c>
      <c r="G127" s="284" t="s">
        <v>177</v>
      </c>
      <c r="H127" s="285">
        <v>17</v>
      </c>
      <c r="I127" s="286"/>
      <c r="J127" s="287">
        <f>ROUND(I127*H127,2)</f>
        <v>0</v>
      </c>
      <c r="K127" s="288"/>
      <c r="L127" s="289"/>
      <c r="M127" s="290" t="s">
        <v>1</v>
      </c>
      <c r="N127" s="291" t="s">
        <v>38</v>
      </c>
      <c r="O127" s="91"/>
      <c r="P127" s="254">
        <f>O127*H127</f>
        <v>0</v>
      </c>
      <c r="Q127" s="254">
        <v>0</v>
      </c>
      <c r="R127" s="254">
        <f>Q127*H127</f>
        <v>0</v>
      </c>
      <c r="S127" s="254">
        <v>0</v>
      </c>
      <c r="T127" s="25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6" t="s">
        <v>171</v>
      </c>
      <c r="AT127" s="256" t="s">
        <v>167</v>
      </c>
      <c r="AU127" s="256" t="s">
        <v>82</v>
      </c>
      <c r="AY127" s="17" t="s">
        <v>141</v>
      </c>
      <c r="BE127" s="257">
        <f>IF(N127="základní",J127,0)</f>
        <v>0</v>
      </c>
      <c r="BF127" s="257">
        <f>IF(N127="snížená",J127,0)</f>
        <v>0</v>
      </c>
      <c r="BG127" s="257">
        <f>IF(N127="zákl. přenesená",J127,0)</f>
        <v>0</v>
      </c>
      <c r="BH127" s="257">
        <f>IF(N127="sníž. přenesená",J127,0)</f>
        <v>0</v>
      </c>
      <c r="BI127" s="257">
        <f>IF(N127="nulová",J127,0)</f>
        <v>0</v>
      </c>
      <c r="BJ127" s="17" t="s">
        <v>80</v>
      </c>
      <c r="BK127" s="257">
        <f>ROUND(I127*H127,2)</f>
        <v>0</v>
      </c>
      <c r="BL127" s="17" t="s">
        <v>148</v>
      </c>
      <c r="BM127" s="256" t="s">
        <v>427</v>
      </c>
    </row>
    <row r="128" s="15" customFormat="1">
      <c r="A128" s="15"/>
      <c r="B128" s="292"/>
      <c r="C128" s="293"/>
      <c r="D128" s="260" t="s">
        <v>150</v>
      </c>
      <c r="E128" s="294" t="s">
        <v>1</v>
      </c>
      <c r="F128" s="295" t="s">
        <v>179</v>
      </c>
      <c r="G128" s="293"/>
      <c r="H128" s="294" t="s">
        <v>1</v>
      </c>
      <c r="I128" s="296"/>
      <c r="J128" s="293"/>
      <c r="K128" s="293"/>
      <c r="L128" s="297"/>
      <c r="M128" s="298"/>
      <c r="N128" s="299"/>
      <c r="O128" s="299"/>
      <c r="P128" s="299"/>
      <c r="Q128" s="299"/>
      <c r="R128" s="299"/>
      <c r="S128" s="299"/>
      <c r="T128" s="30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301" t="s">
        <v>150</v>
      </c>
      <c r="AU128" s="301" t="s">
        <v>82</v>
      </c>
      <c r="AV128" s="15" t="s">
        <v>80</v>
      </c>
      <c r="AW128" s="15" t="s">
        <v>30</v>
      </c>
      <c r="AX128" s="15" t="s">
        <v>73</v>
      </c>
      <c r="AY128" s="301" t="s">
        <v>141</v>
      </c>
    </row>
    <row r="129" s="13" customFormat="1">
      <c r="A129" s="13"/>
      <c r="B129" s="258"/>
      <c r="C129" s="259"/>
      <c r="D129" s="260" t="s">
        <v>150</v>
      </c>
      <c r="E129" s="261" t="s">
        <v>1</v>
      </c>
      <c r="F129" s="262" t="s">
        <v>233</v>
      </c>
      <c r="G129" s="259"/>
      <c r="H129" s="263">
        <v>17</v>
      </c>
      <c r="I129" s="264"/>
      <c r="J129" s="259"/>
      <c r="K129" s="259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150</v>
      </c>
      <c r="AU129" s="269" t="s">
        <v>82</v>
      </c>
      <c r="AV129" s="13" t="s">
        <v>82</v>
      </c>
      <c r="AW129" s="13" t="s">
        <v>30</v>
      </c>
      <c r="AX129" s="13" t="s">
        <v>73</v>
      </c>
      <c r="AY129" s="269" t="s">
        <v>141</v>
      </c>
    </row>
    <row r="130" s="14" customFormat="1">
      <c r="A130" s="14"/>
      <c r="B130" s="270"/>
      <c r="C130" s="271"/>
      <c r="D130" s="260" t="s">
        <v>150</v>
      </c>
      <c r="E130" s="272" t="s">
        <v>1</v>
      </c>
      <c r="F130" s="273" t="s">
        <v>152</v>
      </c>
      <c r="G130" s="271"/>
      <c r="H130" s="274">
        <v>17</v>
      </c>
      <c r="I130" s="275"/>
      <c r="J130" s="271"/>
      <c r="K130" s="271"/>
      <c r="L130" s="276"/>
      <c r="M130" s="277"/>
      <c r="N130" s="278"/>
      <c r="O130" s="278"/>
      <c r="P130" s="278"/>
      <c r="Q130" s="278"/>
      <c r="R130" s="278"/>
      <c r="S130" s="278"/>
      <c r="T130" s="27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0" t="s">
        <v>150</v>
      </c>
      <c r="AU130" s="280" t="s">
        <v>82</v>
      </c>
      <c r="AV130" s="14" t="s">
        <v>148</v>
      </c>
      <c r="AW130" s="14" t="s">
        <v>30</v>
      </c>
      <c r="AX130" s="14" t="s">
        <v>80</v>
      </c>
      <c r="AY130" s="280" t="s">
        <v>141</v>
      </c>
    </row>
    <row r="131" s="2" customFormat="1" ht="16.5" customHeight="1">
      <c r="A131" s="38"/>
      <c r="B131" s="39"/>
      <c r="C131" s="281" t="s">
        <v>82</v>
      </c>
      <c r="D131" s="281" t="s">
        <v>167</v>
      </c>
      <c r="E131" s="282" t="s">
        <v>193</v>
      </c>
      <c r="F131" s="283" t="s">
        <v>194</v>
      </c>
      <c r="G131" s="284" t="s">
        <v>195</v>
      </c>
      <c r="H131" s="285">
        <v>20</v>
      </c>
      <c r="I131" s="286"/>
      <c r="J131" s="287">
        <f>ROUND(I131*H131,2)</f>
        <v>0</v>
      </c>
      <c r="K131" s="288"/>
      <c r="L131" s="289"/>
      <c r="M131" s="290" t="s">
        <v>1</v>
      </c>
      <c r="N131" s="291" t="s">
        <v>38</v>
      </c>
      <c r="O131" s="91"/>
      <c r="P131" s="254">
        <f>O131*H131</f>
        <v>0</v>
      </c>
      <c r="Q131" s="254">
        <v>0</v>
      </c>
      <c r="R131" s="254">
        <f>Q131*H131</f>
        <v>0</v>
      </c>
      <c r="S131" s="254">
        <v>0</v>
      </c>
      <c r="T131" s="25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6" t="s">
        <v>171</v>
      </c>
      <c r="AT131" s="256" t="s">
        <v>167</v>
      </c>
      <c r="AU131" s="256" t="s">
        <v>82</v>
      </c>
      <c r="AY131" s="17" t="s">
        <v>141</v>
      </c>
      <c r="BE131" s="257">
        <f>IF(N131="základní",J131,0)</f>
        <v>0</v>
      </c>
      <c r="BF131" s="257">
        <f>IF(N131="snížená",J131,0)</f>
        <v>0</v>
      </c>
      <c r="BG131" s="257">
        <f>IF(N131="zákl. přenesená",J131,0)</f>
        <v>0</v>
      </c>
      <c r="BH131" s="257">
        <f>IF(N131="sníž. přenesená",J131,0)</f>
        <v>0</v>
      </c>
      <c r="BI131" s="257">
        <f>IF(N131="nulová",J131,0)</f>
        <v>0</v>
      </c>
      <c r="BJ131" s="17" t="s">
        <v>80</v>
      </c>
      <c r="BK131" s="257">
        <f>ROUND(I131*H131,2)</f>
        <v>0</v>
      </c>
      <c r="BL131" s="17" t="s">
        <v>148</v>
      </c>
      <c r="BM131" s="256" t="s">
        <v>428</v>
      </c>
    </row>
    <row r="132" s="15" customFormat="1">
      <c r="A132" s="15"/>
      <c r="B132" s="292"/>
      <c r="C132" s="293"/>
      <c r="D132" s="260" t="s">
        <v>150</v>
      </c>
      <c r="E132" s="294" t="s">
        <v>1</v>
      </c>
      <c r="F132" s="295" t="s">
        <v>179</v>
      </c>
      <c r="G132" s="293"/>
      <c r="H132" s="294" t="s">
        <v>1</v>
      </c>
      <c r="I132" s="296"/>
      <c r="J132" s="293"/>
      <c r="K132" s="293"/>
      <c r="L132" s="297"/>
      <c r="M132" s="298"/>
      <c r="N132" s="299"/>
      <c r="O132" s="299"/>
      <c r="P132" s="299"/>
      <c r="Q132" s="299"/>
      <c r="R132" s="299"/>
      <c r="S132" s="299"/>
      <c r="T132" s="30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301" t="s">
        <v>150</v>
      </c>
      <c r="AU132" s="301" t="s">
        <v>82</v>
      </c>
      <c r="AV132" s="15" t="s">
        <v>80</v>
      </c>
      <c r="AW132" s="15" t="s">
        <v>30</v>
      </c>
      <c r="AX132" s="15" t="s">
        <v>73</v>
      </c>
      <c r="AY132" s="301" t="s">
        <v>141</v>
      </c>
    </row>
    <row r="133" s="13" customFormat="1">
      <c r="A133" s="13"/>
      <c r="B133" s="258"/>
      <c r="C133" s="259"/>
      <c r="D133" s="260" t="s">
        <v>150</v>
      </c>
      <c r="E133" s="261" t="s">
        <v>1</v>
      </c>
      <c r="F133" s="262" t="s">
        <v>386</v>
      </c>
      <c r="G133" s="259"/>
      <c r="H133" s="263">
        <v>20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150</v>
      </c>
      <c r="AU133" s="269" t="s">
        <v>82</v>
      </c>
      <c r="AV133" s="13" t="s">
        <v>82</v>
      </c>
      <c r="AW133" s="13" t="s">
        <v>30</v>
      </c>
      <c r="AX133" s="13" t="s">
        <v>73</v>
      </c>
      <c r="AY133" s="269" t="s">
        <v>141</v>
      </c>
    </row>
    <row r="134" s="14" customFormat="1">
      <c r="A134" s="14"/>
      <c r="B134" s="270"/>
      <c r="C134" s="271"/>
      <c r="D134" s="260" t="s">
        <v>150</v>
      </c>
      <c r="E134" s="272" t="s">
        <v>1</v>
      </c>
      <c r="F134" s="273" t="s">
        <v>152</v>
      </c>
      <c r="G134" s="271"/>
      <c r="H134" s="274">
        <v>20</v>
      </c>
      <c r="I134" s="275"/>
      <c r="J134" s="271"/>
      <c r="K134" s="271"/>
      <c r="L134" s="276"/>
      <c r="M134" s="277"/>
      <c r="N134" s="278"/>
      <c r="O134" s="278"/>
      <c r="P134" s="278"/>
      <c r="Q134" s="278"/>
      <c r="R134" s="278"/>
      <c r="S134" s="278"/>
      <c r="T134" s="27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0" t="s">
        <v>150</v>
      </c>
      <c r="AU134" s="280" t="s">
        <v>82</v>
      </c>
      <c r="AV134" s="14" t="s">
        <v>148</v>
      </c>
      <c r="AW134" s="14" t="s">
        <v>30</v>
      </c>
      <c r="AX134" s="14" t="s">
        <v>80</v>
      </c>
      <c r="AY134" s="280" t="s">
        <v>141</v>
      </c>
    </row>
    <row r="135" s="2" customFormat="1" ht="21.75" customHeight="1">
      <c r="A135" s="38"/>
      <c r="B135" s="39"/>
      <c r="C135" s="281" t="s">
        <v>158</v>
      </c>
      <c r="D135" s="281" t="s">
        <v>167</v>
      </c>
      <c r="E135" s="282" t="s">
        <v>387</v>
      </c>
      <c r="F135" s="283" t="s">
        <v>388</v>
      </c>
      <c r="G135" s="284" t="s">
        <v>177</v>
      </c>
      <c r="H135" s="285">
        <v>68</v>
      </c>
      <c r="I135" s="286"/>
      <c r="J135" s="287">
        <f>ROUND(I135*H135,2)</f>
        <v>0</v>
      </c>
      <c r="K135" s="288"/>
      <c r="L135" s="289"/>
      <c r="M135" s="290" t="s">
        <v>1</v>
      </c>
      <c r="N135" s="291" t="s">
        <v>38</v>
      </c>
      <c r="O135" s="91"/>
      <c r="P135" s="254">
        <f>O135*H135</f>
        <v>0</v>
      </c>
      <c r="Q135" s="254">
        <v>0.00123</v>
      </c>
      <c r="R135" s="254">
        <f>Q135*H135</f>
        <v>0.083639999999999992</v>
      </c>
      <c r="S135" s="254">
        <v>0</v>
      </c>
      <c r="T135" s="25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6" t="s">
        <v>171</v>
      </c>
      <c r="AT135" s="256" t="s">
        <v>167</v>
      </c>
      <c r="AU135" s="256" t="s">
        <v>82</v>
      </c>
      <c r="AY135" s="17" t="s">
        <v>141</v>
      </c>
      <c r="BE135" s="257">
        <f>IF(N135="základní",J135,0)</f>
        <v>0</v>
      </c>
      <c r="BF135" s="257">
        <f>IF(N135="snížená",J135,0)</f>
        <v>0</v>
      </c>
      <c r="BG135" s="257">
        <f>IF(N135="zákl. přenesená",J135,0)</f>
        <v>0</v>
      </c>
      <c r="BH135" s="257">
        <f>IF(N135="sníž. přenesená",J135,0)</f>
        <v>0</v>
      </c>
      <c r="BI135" s="257">
        <f>IF(N135="nulová",J135,0)</f>
        <v>0</v>
      </c>
      <c r="BJ135" s="17" t="s">
        <v>80</v>
      </c>
      <c r="BK135" s="257">
        <f>ROUND(I135*H135,2)</f>
        <v>0</v>
      </c>
      <c r="BL135" s="17" t="s">
        <v>148</v>
      </c>
      <c r="BM135" s="256" t="s">
        <v>429</v>
      </c>
    </row>
    <row r="136" s="15" customFormat="1">
      <c r="A136" s="15"/>
      <c r="B136" s="292"/>
      <c r="C136" s="293"/>
      <c r="D136" s="260" t="s">
        <v>150</v>
      </c>
      <c r="E136" s="294" t="s">
        <v>1</v>
      </c>
      <c r="F136" s="295" t="s">
        <v>179</v>
      </c>
      <c r="G136" s="293"/>
      <c r="H136" s="294" t="s">
        <v>1</v>
      </c>
      <c r="I136" s="296"/>
      <c r="J136" s="293"/>
      <c r="K136" s="293"/>
      <c r="L136" s="297"/>
      <c r="M136" s="298"/>
      <c r="N136" s="299"/>
      <c r="O136" s="299"/>
      <c r="P136" s="299"/>
      <c r="Q136" s="299"/>
      <c r="R136" s="299"/>
      <c r="S136" s="299"/>
      <c r="T136" s="30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301" t="s">
        <v>150</v>
      </c>
      <c r="AU136" s="301" t="s">
        <v>82</v>
      </c>
      <c r="AV136" s="15" t="s">
        <v>80</v>
      </c>
      <c r="AW136" s="15" t="s">
        <v>30</v>
      </c>
      <c r="AX136" s="15" t="s">
        <v>73</v>
      </c>
      <c r="AY136" s="301" t="s">
        <v>141</v>
      </c>
    </row>
    <row r="137" s="13" customFormat="1">
      <c r="A137" s="13"/>
      <c r="B137" s="258"/>
      <c r="C137" s="259"/>
      <c r="D137" s="260" t="s">
        <v>150</v>
      </c>
      <c r="E137" s="261" t="s">
        <v>1</v>
      </c>
      <c r="F137" s="262" t="s">
        <v>390</v>
      </c>
      <c r="G137" s="259"/>
      <c r="H137" s="263">
        <v>68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150</v>
      </c>
      <c r="AU137" s="269" t="s">
        <v>82</v>
      </c>
      <c r="AV137" s="13" t="s">
        <v>82</v>
      </c>
      <c r="AW137" s="13" t="s">
        <v>30</v>
      </c>
      <c r="AX137" s="13" t="s">
        <v>73</v>
      </c>
      <c r="AY137" s="269" t="s">
        <v>141</v>
      </c>
    </row>
    <row r="138" s="14" customFormat="1">
      <c r="A138" s="14"/>
      <c r="B138" s="270"/>
      <c r="C138" s="271"/>
      <c r="D138" s="260" t="s">
        <v>150</v>
      </c>
      <c r="E138" s="272" t="s">
        <v>1</v>
      </c>
      <c r="F138" s="273" t="s">
        <v>152</v>
      </c>
      <c r="G138" s="271"/>
      <c r="H138" s="274">
        <v>68</v>
      </c>
      <c r="I138" s="275"/>
      <c r="J138" s="271"/>
      <c r="K138" s="271"/>
      <c r="L138" s="276"/>
      <c r="M138" s="277"/>
      <c r="N138" s="278"/>
      <c r="O138" s="278"/>
      <c r="P138" s="278"/>
      <c r="Q138" s="278"/>
      <c r="R138" s="278"/>
      <c r="S138" s="278"/>
      <c r="T138" s="27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0" t="s">
        <v>150</v>
      </c>
      <c r="AU138" s="280" t="s">
        <v>82</v>
      </c>
      <c r="AV138" s="14" t="s">
        <v>148</v>
      </c>
      <c r="AW138" s="14" t="s">
        <v>30</v>
      </c>
      <c r="AX138" s="14" t="s">
        <v>80</v>
      </c>
      <c r="AY138" s="280" t="s">
        <v>141</v>
      </c>
    </row>
    <row r="139" s="2" customFormat="1" ht="16.5" customHeight="1">
      <c r="A139" s="38"/>
      <c r="B139" s="39"/>
      <c r="C139" s="281" t="s">
        <v>148</v>
      </c>
      <c r="D139" s="281" t="s">
        <v>167</v>
      </c>
      <c r="E139" s="282" t="s">
        <v>251</v>
      </c>
      <c r="F139" s="283" t="s">
        <v>252</v>
      </c>
      <c r="G139" s="284" t="s">
        <v>177</v>
      </c>
      <c r="H139" s="285">
        <v>34</v>
      </c>
      <c r="I139" s="286"/>
      <c r="J139" s="287">
        <f>ROUND(I139*H139,2)</f>
        <v>0</v>
      </c>
      <c r="K139" s="288"/>
      <c r="L139" s="289"/>
      <c r="M139" s="290" t="s">
        <v>1</v>
      </c>
      <c r="N139" s="291" t="s">
        <v>38</v>
      </c>
      <c r="O139" s="91"/>
      <c r="P139" s="254">
        <f>O139*H139</f>
        <v>0</v>
      </c>
      <c r="Q139" s="254">
        <v>0.00018000000000000001</v>
      </c>
      <c r="R139" s="254">
        <f>Q139*H139</f>
        <v>0.0061200000000000004</v>
      </c>
      <c r="S139" s="254">
        <v>0</v>
      </c>
      <c r="T139" s="25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6" t="s">
        <v>171</v>
      </c>
      <c r="AT139" s="256" t="s">
        <v>167</v>
      </c>
      <c r="AU139" s="256" t="s">
        <v>82</v>
      </c>
      <c r="AY139" s="17" t="s">
        <v>141</v>
      </c>
      <c r="BE139" s="257">
        <f>IF(N139="základní",J139,0)</f>
        <v>0</v>
      </c>
      <c r="BF139" s="257">
        <f>IF(N139="snížená",J139,0)</f>
        <v>0</v>
      </c>
      <c r="BG139" s="257">
        <f>IF(N139="zákl. přenesená",J139,0)</f>
        <v>0</v>
      </c>
      <c r="BH139" s="257">
        <f>IF(N139="sníž. přenesená",J139,0)</f>
        <v>0</v>
      </c>
      <c r="BI139" s="257">
        <f>IF(N139="nulová",J139,0)</f>
        <v>0</v>
      </c>
      <c r="BJ139" s="17" t="s">
        <v>80</v>
      </c>
      <c r="BK139" s="257">
        <f>ROUND(I139*H139,2)</f>
        <v>0</v>
      </c>
      <c r="BL139" s="17" t="s">
        <v>148</v>
      </c>
      <c r="BM139" s="256" t="s">
        <v>430</v>
      </c>
    </row>
    <row r="140" s="15" customFormat="1">
      <c r="A140" s="15"/>
      <c r="B140" s="292"/>
      <c r="C140" s="293"/>
      <c r="D140" s="260" t="s">
        <v>150</v>
      </c>
      <c r="E140" s="294" t="s">
        <v>1</v>
      </c>
      <c r="F140" s="295" t="s">
        <v>179</v>
      </c>
      <c r="G140" s="293"/>
      <c r="H140" s="294" t="s">
        <v>1</v>
      </c>
      <c r="I140" s="296"/>
      <c r="J140" s="293"/>
      <c r="K140" s="293"/>
      <c r="L140" s="297"/>
      <c r="M140" s="298"/>
      <c r="N140" s="299"/>
      <c r="O140" s="299"/>
      <c r="P140" s="299"/>
      <c r="Q140" s="299"/>
      <c r="R140" s="299"/>
      <c r="S140" s="299"/>
      <c r="T140" s="30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301" t="s">
        <v>150</v>
      </c>
      <c r="AU140" s="301" t="s">
        <v>82</v>
      </c>
      <c r="AV140" s="15" t="s">
        <v>80</v>
      </c>
      <c r="AW140" s="15" t="s">
        <v>30</v>
      </c>
      <c r="AX140" s="15" t="s">
        <v>73</v>
      </c>
      <c r="AY140" s="301" t="s">
        <v>141</v>
      </c>
    </row>
    <row r="141" s="13" customFormat="1">
      <c r="A141" s="13"/>
      <c r="B141" s="258"/>
      <c r="C141" s="259"/>
      <c r="D141" s="260" t="s">
        <v>150</v>
      </c>
      <c r="E141" s="261" t="s">
        <v>1</v>
      </c>
      <c r="F141" s="262" t="s">
        <v>392</v>
      </c>
      <c r="G141" s="259"/>
      <c r="H141" s="263">
        <v>34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150</v>
      </c>
      <c r="AU141" s="269" t="s">
        <v>82</v>
      </c>
      <c r="AV141" s="13" t="s">
        <v>82</v>
      </c>
      <c r="AW141" s="13" t="s">
        <v>30</v>
      </c>
      <c r="AX141" s="13" t="s">
        <v>73</v>
      </c>
      <c r="AY141" s="269" t="s">
        <v>141</v>
      </c>
    </row>
    <row r="142" s="14" customFormat="1">
      <c r="A142" s="14"/>
      <c r="B142" s="270"/>
      <c r="C142" s="271"/>
      <c r="D142" s="260" t="s">
        <v>150</v>
      </c>
      <c r="E142" s="272" t="s">
        <v>1</v>
      </c>
      <c r="F142" s="273" t="s">
        <v>152</v>
      </c>
      <c r="G142" s="271"/>
      <c r="H142" s="274">
        <v>34</v>
      </c>
      <c r="I142" s="275"/>
      <c r="J142" s="271"/>
      <c r="K142" s="271"/>
      <c r="L142" s="276"/>
      <c r="M142" s="277"/>
      <c r="N142" s="278"/>
      <c r="O142" s="278"/>
      <c r="P142" s="278"/>
      <c r="Q142" s="278"/>
      <c r="R142" s="278"/>
      <c r="S142" s="278"/>
      <c r="T142" s="27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0" t="s">
        <v>150</v>
      </c>
      <c r="AU142" s="280" t="s">
        <v>82</v>
      </c>
      <c r="AV142" s="14" t="s">
        <v>148</v>
      </c>
      <c r="AW142" s="14" t="s">
        <v>30</v>
      </c>
      <c r="AX142" s="14" t="s">
        <v>80</v>
      </c>
      <c r="AY142" s="280" t="s">
        <v>141</v>
      </c>
    </row>
    <row r="143" s="2" customFormat="1" ht="168" customHeight="1">
      <c r="A143" s="38"/>
      <c r="B143" s="39"/>
      <c r="C143" s="244" t="s">
        <v>142</v>
      </c>
      <c r="D143" s="244" t="s">
        <v>144</v>
      </c>
      <c r="E143" s="245" t="s">
        <v>371</v>
      </c>
      <c r="F143" s="246" t="s">
        <v>372</v>
      </c>
      <c r="G143" s="247" t="s">
        <v>216</v>
      </c>
      <c r="H143" s="248">
        <v>0.01</v>
      </c>
      <c r="I143" s="249"/>
      <c r="J143" s="250">
        <f>ROUND(I143*H143,2)</f>
        <v>0</v>
      </c>
      <c r="K143" s="251"/>
      <c r="L143" s="44"/>
      <c r="M143" s="252" t="s">
        <v>1</v>
      </c>
      <c r="N143" s="253" t="s">
        <v>38</v>
      </c>
      <c r="O143" s="91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6" t="s">
        <v>148</v>
      </c>
      <c r="AT143" s="256" t="s">
        <v>144</v>
      </c>
      <c r="AU143" s="256" t="s">
        <v>82</v>
      </c>
      <c r="AY143" s="17" t="s">
        <v>141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7" t="s">
        <v>80</v>
      </c>
      <c r="BK143" s="257">
        <f>ROUND(I143*H143,2)</f>
        <v>0</v>
      </c>
      <c r="BL143" s="17" t="s">
        <v>148</v>
      </c>
      <c r="BM143" s="256" t="s">
        <v>431</v>
      </c>
    </row>
    <row r="144" s="13" customFormat="1">
      <c r="A144" s="13"/>
      <c r="B144" s="258"/>
      <c r="C144" s="259"/>
      <c r="D144" s="260" t="s">
        <v>150</v>
      </c>
      <c r="E144" s="261" t="s">
        <v>1</v>
      </c>
      <c r="F144" s="262" t="s">
        <v>6</v>
      </c>
      <c r="G144" s="259"/>
      <c r="H144" s="263">
        <v>0.01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150</v>
      </c>
      <c r="AU144" s="269" t="s">
        <v>82</v>
      </c>
      <c r="AV144" s="13" t="s">
        <v>82</v>
      </c>
      <c r="AW144" s="13" t="s">
        <v>30</v>
      </c>
      <c r="AX144" s="13" t="s">
        <v>73</v>
      </c>
      <c r="AY144" s="269" t="s">
        <v>141</v>
      </c>
    </row>
    <row r="145" s="14" customFormat="1">
      <c r="A145" s="14"/>
      <c r="B145" s="270"/>
      <c r="C145" s="271"/>
      <c r="D145" s="260" t="s">
        <v>150</v>
      </c>
      <c r="E145" s="272" t="s">
        <v>1</v>
      </c>
      <c r="F145" s="273" t="s">
        <v>152</v>
      </c>
      <c r="G145" s="271"/>
      <c r="H145" s="274">
        <v>0.01</v>
      </c>
      <c r="I145" s="275"/>
      <c r="J145" s="271"/>
      <c r="K145" s="271"/>
      <c r="L145" s="276"/>
      <c r="M145" s="277"/>
      <c r="N145" s="278"/>
      <c r="O145" s="278"/>
      <c r="P145" s="278"/>
      <c r="Q145" s="278"/>
      <c r="R145" s="278"/>
      <c r="S145" s="278"/>
      <c r="T145" s="27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0" t="s">
        <v>150</v>
      </c>
      <c r="AU145" s="280" t="s">
        <v>82</v>
      </c>
      <c r="AV145" s="14" t="s">
        <v>148</v>
      </c>
      <c r="AW145" s="14" t="s">
        <v>30</v>
      </c>
      <c r="AX145" s="14" t="s">
        <v>80</v>
      </c>
      <c r="AY145" s="280" t="s">
        <v>141</v>
      </c>
    </row>
    <row r="146" s="2" customFormat="1" ht="66.75" customHeight="1">
      <c r="A146" s="38"/>
      <c r="B146" s="39"/>
      <c r="C146" s="244" t="s">
        <v>174</v>
      </c>
      <c r="D146" s="244" t="s">
        <v>144</v>
      </c>
      <c r="E146" s="245" t="s">
        <v>214</v>
      </c>
      <c r="F146" s="246" t="s">
        <v>378</v>
      </c>
      <c r="G146" s="247" t="s">
        <v>216</v>
      </c>
      <c r="H146" s="248">
        <v>0.01</v>
      </c>
      <c r="I146" s="249"/>
      <c r="J146" s="250">
        <f>ROUND(I146*H146,2)</f>
        <v>0</v>
      </c>
      <c r="K146" s="251"/>
      <c r="L146" s="44"/>
      <c r="M146" s="252" t="s">
        <v>1</v>
      </c>
      <c r="N146" s="253" t="s">
        <v>38</v>
      </c>
      <c r="O146" s="91"/>
      <c r="P146" s="254">
        <f>O146*H146</f>
        <v>0</v>
      </c>
      <c r="Q146" s="254">
        <v>0</v>
      </c>
      <c r="R146" s="254">
        <f>Q146*H146</f>
        <v>0</v>
      </c>
      <c r="S146" s="254">
        <v>0</v>
      </c>
      <c r="T146" s="25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6" t="s">
        <v>148</v>
      </c>
      <c r="AT146" s="256" t="s">
        <v>144</v>
      </c>
      <c r="AU146" s="256" t="s">
        <v>82</v>
      </c>
      <c r="AY146" s="17" t="s">
        <v>141</v>
      </c>
      <c r="BE146" s="257">
        <f>IF(N146="základní",J146,0)</f>
        <v>0</v>
      </c>
      <c r="BF146" s="257">
        <f>IF(N146="snížená",J146,0)</f>
        <v>0</v>
      </c>
      <c r="BG146" s="257">
        <f>IF(N146="zákl. přenesená",J146,0)</f>
        <v>0</v>
      </c>
      <c r="BH146" s="257">
        <f>IF(N146="sníž. přenesená",J146,0)</f>
        <v>0</v>
      </c>
      <c r="BI146" s="257">
        <f>IF(N146="nulová",J146,0)</f>
        <v>0</v>
      </c>
      <c r="BJ146" s="17" t="s">
        <v>80</v>
      </c>
      <c r="BK146" s="257">
        <f>ROUND(I146*H146,2)</f>
        <v>0</v>
      </c>
      <c r="BL146" s="17" t="s">
        <v>148</v>
      </c>
      <c r="BM146" s="256" t="s">
        <v>432</v>
      </c>
    </row>
    <row r="147" s="13" customFormat="1">
      <c r="A147" s="13"/>
      <c r="B147" s="258"/>
      <c r="C147" s="259"/>
      <c r="D147" s="260" t="s">
        <v>150</v>
      </c>
      <c r="E147" s="261" t="s">
        <v>1</v>
      </c>
      <c r="F147" s="262" t="s">
        <v>6</v>
      </c>
      <c r="G147" s="259"/>
      <c r="H147" s="263">
        <v>0.01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150</v>
      </c>
      <c r="AU147" s="269" t="s">
        <v>82</v>
      </c>
      <c r="AV147" s="13" t="s">
        <v>82</v>
      </c>
      <c r="AW147" s="13" t="s">
        <v>30</v>
      </c>
      <c r="AX147" s="13" t="s">
        <v>73</v>
      </c>
      <c r="AY147" s="269" t="s">
        <v>141</v>
      </c>
    </row>
    <row r="148" s="14" customFormat="1">
      <c r="A148" s="14"/>
      <c r="B148" s="270"/>
      <c r="C148" s="271"/>
      <c r="D148" s="260" t="s">
        <v>150</v>
      </c>
      <c r="E148" s="272" t="s">
        <v>1</v>
      </c>
      <c r="F148" s="273" t="s">
        <v>152</v>
      </c>
      <c r="G148" s="271"/>
      <c r="H148" s="274">
        <v>0.01</v>
      </c>
      <c r="I148" s="275"/>
      <c r="J148" s="271"/>
      <c r="K148" s="271"/>
      <c r="L148" s="276"/>
      <c r="M148" s="277"/>
      <c r="N148" s="278"/>
      <c r="O148" s="278"/>
      <c r="P148" s="278"/>
      <c r="Q148" s="278"/>
      <c r="R148" s="278"/>
      <c r="S148" s="278"/>
      <c r="T148" s="27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0" t="s">
        <v>150</v>
      </c>
      <c r="AU148" s="280" t="s">
        <v>82</v>
      </c>
      <c r="AV148" s="14" t="s">
        <v>148</v>
      </c>
      <c r="AW148" s="14" t="s">
        <v>30</v>
      </c>
      <c r="AX148" s="14" t="s">
        <v>80</v>
      </c>
      <c r="AY148" s="280" t="s">
        <v>141</v>
      </c>
    </row>
    <row r="149" s="2" customFormat="1" ht="78" customHeight="1">
      <c r="A149" s="38"/>
      <c r="B149" s="39"/>
      <c r="C149" s="244" t="s">
        <v>183</v>
      </c>
      <c r="D149" s="244" t="s">
        <v>144</v>
      </c>
      <c r="E149" s="245" t="s">
        <v>220</v>
      </c>
      <c r="F149" s="246" t="s">
        <v>221</v>
      </c>
      <c r="G149" s="247" t="s">
        <v>216</v>
      </c>
      <c r="H149" s="248">
        <v>0.01</v>
      </c>
      <c r="I149" s="249"/>
      <c r="J149" s="250">
        <f>ROUND(I149*H149,2)</f>
        <v>0</v>
      </c>
      <c r="K149" s="251"/>
      <c r="L149" s="44"/>
      <c r="M149" s="252" t="s">
        <v>1</v>
      </c>
      <c r="N149" s="253" t="s">
        <v>38</v>
      </c>
      <c r="O149" s="91"/>
      <c r="P149" s="254">
        <f>O149*H149</f>
        <v>0</v>
      </c>
      <c r="Q149" s="254">
        <v>0</v>
      </c>
      <c r="R149" s="254">
        <f>Q149*H149</f>
        <v>0</v>
      </c>
      <c r="S149" s="254">
        <v>0</v>
      </c>
      <c r="T149" s="25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6" t="s">
        <v>148</v>
      </c>
      <c r="AT149" s="256" t="s">
        <v>144</v>
      </c>
      <c r="AU149" s="256" t="s">
        <v>82</v>
      </c>
      <c r="AY149" s="17" t="s">
        <v>141</v>
      </c>
      <c r="BE149" s="257">
        <f>IF(N149="základní",J149,0)</f>
        <v>0</v>
      </c>
      <c r="BF149" s="257">
        <f>IF(N149="snížená",J149,0)</f>
        <v>0</v>
      </c>
      <c r="BG149" s="257">
        <f>IF(N149="zákl. přenesená",J149,0)</f>
        <v>0</v>
      </c>
      <c r="BH149" s="257">
        <f>IF(N149="sníž. přenesená",J149,0)</f>
        <v>0</v>
      </c>
      <c r="BI149" s="257">
        <f>IF(N149="nulová",J149,0)</f>
        <v>0</v>
      </c>
      <c r="BJ149" s="17" t="s">
        <v>80</v>
      </c>
      <c r="BK149" s="257">
        <f>ROUND(I149*H149,2)</f>
        <v>0</v>
      </c>
      <c r="BL149" s="17" t="s">
        <v>148</v>
      </c>
      <c r="BM149" s="256" t="s">
        <v>433</v>
      </c>
    </row>
    <row r="150" s="13" customFormat="1">
      <c r="A150" s="13"/>
      <c r="B150" s="258"/>
      <c r="C150" s="259"/>
      <c r="D150" s="260" t="s">
        <v>150</v>
      </c>
      <c r="E150" s="261" t="s">
        <v>1</v>
      </c>
      <c r="F150" s="262" t="s">
        <v>6</v>
      </c>
      <c r="G150" s="259"/>
      <c r="H150" s="263">
        <v>0.01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150</v>
      </c>
      <c r="AU150" s="269" t="s">
        <v>82</v>
      </c>
      <c r="AV150" s="13" t="s">
        <v>82</v>
      </c>
      <c r="AW150" s="13" t="s">
        <v>30</v>
      </c>
      <c r="AX150" s="13" t="s">
        <v>73</v>
      </c>
      <c r="AY150" s="269" t="s">
        <v>141</v>
      </c>
    </row>
    <row r="151" s="14" customFormat="1">
      <c r="A151" s="14"/>
      <c r="B151" s="270"/>
      <c r="C151" s="271"/>
      <c r="D151" s="260" t="s">
        <v>150</v>
      </c>
      <c r="E151" s="272" t="s">
        <v>1</v>
      </c>
      <c r="F151" s="273" t="s">
        <v>152</v>
      </c>
      <c r="G151" s="271"/>
      <c r="H151" s="274">
        <v>0.01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0" t="s">
        <v>150</v>
      </c>
      <c r="AU151" s="280" t="s">
        <v>82</v>
      </c>
      <c r="AV151" s="14" t="s">
        <v>148</v>
      </c>
      <c r="AW151" s="14" t="s">
        <v>30</v>
      </c>
      <c r="AX151" s="14" t="s">
        <v>80</v>
      </c>
      <c r="AY151" s="280" t="s">
        <v>141</v>
      </c>
    </row>
    <row r="152" s="2" customFormat="1" ht="111.75" customHeight="1">
      <c r="A152" s="38"/>
      <c r="B152" s="39"/>
      <c r="C152" s="244" t="s">
        <v>171</v>
      </c>
      <c r="D152" s="244" t="s">
        <v>144</v>
      </c>
      <c r="E152" s="245" t="s">
        <v>254</v>
      </c>
      <c r="F152" s="246" t="s">
        <v>255</v>
      </c>
      <c r="G152" s="247" t="s">
        <v>216</v>
      </c>
      <c r="H152" s="248">
        <v>0.01</v>
      </c>
      <c r="I152" s="249"/>
      <c r="J152" s="250">
        <f>ROUND(I152*H152,2)</f>
        <v>0</v>
      </c>
      <c r="K152" s="251"/>
      <c r="L152" s="44"/>
      <c r="M152" s="252" t="s">
        <v>1</v>
      </c>
      <c r="N152" s="253" t="s">
        <v>38</v>
      </c>
      <c r="O152" s="91"/>
      <c r="P152" s="254">
        <f>O152*H152</f>
        <v>0</v>
      </c>
      <c r="Q152" s="254">
        <v>0</v>
      </c>
      <c r="R152" s="254">
        <f>Q152*H152</f>
        <v>0</v>
      </c>
      <c r="S152" s="254">
        <v>0</v>
      </c>
      <c r="T152" s="25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6" t="s">
        <v>148</v>
      </c>
      <c r="AT152" s="256" t="s">
        <v>144</v>
      </c>
      <c r="AU152" s="256" t="s">
        <v>82</v>
      </c>
      <c r="AY152" s="17" t="s">
        <v>141</v>
      </c>
      <c r="BE152" s="257">
        <f>IF(N152="základní",J152,0)</f>
        <v>0</v>
      </c>
      <c r="BF152" s="257">
        <f>IF(N152="snížená",J152,0)</f>
        <v>0</v>
      </c>
      <c r="BG152" s="257">
        <f>IF(N152="zákl. přenesená",J152,0)</f>
        <v>0</v>
      </c>
      <c r="BH152" s="257">
        <f>IF(N152="sníž. přenesená",J152,0)</f>
        <v>0</v>
      </c>
      <c r="BI152" s="257">
        <f>IF(N152="nulová",J152,0)</f>
        <v>0</v>
      </c>
      <c r="BJ152" s="17" t="s">
        <v>80</v>
      </c>
      <c r="BK152" s="257">
        <f>ROUND(I152*H152,2)</f>
        <v>0</v>
      </c>
      <c r="BL152" s="17" t="s">
        <v>148</v>
      </c>
      <c r="BM152" s="256" t="s">
        <v>434</v>
      </c>
    </row>
    <row r="153" s="13" customFormat="1">
      <c r="A153" s="13"/>
      <c r="B153" s="258"/>
      <c r="C153" s="259"/>
      <c r="D153" s="260" t="s">
        <v>150</v>
      </c>
      <c r="E153" s="261" t="s">
        <v>1</v>
      </c>
      <c r="F153" s="262" t="s">
        <v>6</v>
      </c>
      <c r="G153" s="259"/>
      <c r="H153" s="263">
        <v>0.01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150</v>
      </c>
      <c r="AU153" s="269" t="s">
        <v>82</v>
      </c>
      <c r="AV153" s="13" t="s">
        <v>82</v>
      </c>
      <c r="AW153" s="13" t="s">
        <v>30</v>
      </c>
      <c r="AX153" s="13" t="s">
        <v>73</v>
      </c>
      <c r="AY153" s="269" t="s">
        <v>141</v>
      </c>
    </row>
    <row r="154" s="14" customFormat="1">
      <c r="A154" s="14"/>
      <c r="B154" s="270"/>
      <c r="C154" s="271"/>
      <c r="D154" s="260" t="s">
        <v>150</v>
      </c>
      <c r="E154" s="272" t="s">
        <v>1</v>
      </c>
      <c r="F154" s="273" t="s">
        <v>152</v>
      </c>
      <c r="G154" s="271"/>
      <c r="H154" s="274">
        <v>0.01</v>
      </c>
      <c r="I154" s="275"/>
      <c r="J154" s="271"/>
      <c r="K154" s="271"/>
      <c r="L154" s="276"/>
      <c r="M154" s="277"/>
      <c r="N154" s="278"/>
      <c r="O154" s="278"/>
      <c r="P154" s="278"/>
      <c r="Q154" s="278"/>
      <c r="R154" s="278"/>
      <c r="S154" s="278"/>
      <c r="T154" s="27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0" t="s">
        <v>150</v>
      </c>
      <c r="AU154" s="280" t="s">
        <v>82</v>
      </c>
      <c r="AV154" s="14" t="s">
        <v>148</v>
      </c>
      <c r="AW154" s="14" t="s">
        <v>30</v>
      </c>
      <c r="AX154" s="14" t="s">
        <v>80</v>
      </c>
      <c r="AY154" s="280" t="s">
        <v>141</v>
      </c>
    </row>
    <row r="155" s="2" customFormat="1" ht="100.5" customHeight="1">
      <c r="A155" s="38"/>
      <c r="B155" s="39"/>
      <c r="C155" s="244" t="s">
        <v>192</v>
      </c>
      <c r="D155" s="244" t="s">
        <v>144</v>
      </c>
      <c r="E155" s="245" t="s">
        <v>394</v>
      </c>
      <c r="F155" s="246" t="s">
        <v>395</v>
      </c>
      <c r="G155" s="247" t="s">
        <v>262</v>
      </c>
      <c r="H155" s="248">
        <v>4</v>
      </c>
      <c r="I155" s="249"/>
      <c r="J155" s="250">
        <f>ROUND(I155*H155,2)</f>
        <v>0</v>
      </c>
      <c r="K155" s="251"/>
      <c r="L155" s="44"/>
      <c r="M155" s="252" t="s">
        <v>1</v>
      </c>
      <c r="N155" s="253" t="s">
        <v>38</v>
      </c>
      <c r="O155" s="91"/>
      <c r="P155" s="254">
        <f>O155*H155</f>
        <v>0</v>
      </c>
      <c r="Q155" s="254">
        <v>0</v>
      </c>
      <c r="R155" s="254">
        <f>Q155*H155</f>
        <v>0</v>
      </c>
      <c r="S155" s="254">
        <v>0</v>
      </c>
      <c r="T155" s="25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6" t="s">
        <v>148</v>
      </c>
      <c r="AT155" s="256" t="s">
        <v>144</v>
      </c>
      <c r="AU155" s="256" t="s">
        <v>82</v>
      </c>
      <c r="AY155" s="17" t="s">
        <v>141</v>
      </c>
      <c r="BE155" s="257">
        <f>IF(N155="základní",J155,0)</f>
        <v>0</v>
      </c>
      <c r="BF155" s="257">
        <f>IF(N155="snížená",J155,0)</f>
        <v>0</v>
      </c>
      <c r="BG155" s="257">
        <f>IF(N155="zákl. přenesená",J155,0)</f>
        <v>0</v>
      </c>
      <c r="BH155" s="257">
        <f>IF(N155="sníž. přenesená",J155,0)</f>
        <v>0</v>
      </c>
      <c r="BI155" s="257">
        <f>IF(N155="nulová",J155,0)</f>
        <v>0</v>
      </c>
      <c r="BJ155" s="17" t="s">
        <v>80</v>
      </c>
      <c r="BK155" s="257">
        <f>ROUND(I155*H155,2)</f>
        <v>0</v>
      </c>
      <c r="BL155" s="17" t="s">
        <v>148</v>
      </c>
      <c r="BM155" s="256" t="s">
        <v>435</v>
      </c>
    </row>
    <row r="156" s="13" customFormat="1">
      <c r="A156" s="13"/>
      <c r="B156" s="258"/>
      <c r="C156" s="259"/>
      <c r="D156" s="260" t="s">
        <v>150</v>
      </c>
      <c r="E156" s="261" t="s">
        <v>1</v>
      </c>
      <c r="F156" s="262" t="s">
        <v>148</v>
      </c>
      <c r="G156" s="259"/>
      <c r="H156" s="263">
        <v>4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150</v>
      </c>
      <c r="AU156" s="269" t="s">
        <v>82</v>
      </c>
      <c r="AV156" s="13" t="s">
        <v>82</v>
      </c>
      <c r="AW156" s="13" t="s">
        <v>30</v>
      </c>
      <c r="AX156" s="13" t="s">
        <v>73</v>
      </c>
      <c r="AY156" s="269" t="s">
        <v>141</v>
      </c>
    </row>
    <row r="157" s="14" customFormat="1">
      <c r="A157" s="14"/>
      <c r="B157" s="270"/>
      <c r="C157" s="271"/>
      <c r="D157" s="260" t="s">
        <v>150</v>
      </c>
      <c r="E157" s="272" t="s">
        <v>1</v>
      </c>
      <c r="F157" s="273" t="s">
        <v>152</v>
      </c>
      <c r="G157" s="271"/>
      <c r="H157" s="274">
        <v>4</v>
      </c>
      <c r="I157" s="275"/>
      <c r="J157" s="271"/>
      <c r="K157" s="271"/>
      <c r="L157" s="276"/>
      <c r="M157" s="277"/>
      <c r="N157" s="278"/>
      <c r="O157" s="278"/>
      <c r="P157" s="278"/>
      <c r="Q157" s="278"/>
      <c r="R157" s="278"/>
      <c r="S157" s="278"/>
      <c r="T157" s="27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0" t="s">
        <v>150</v>
      </c>
      <c r="AU157" s="280" t="s">
        <v>82</v>
      </c>
      <c r="AV157" s="14" t="s">
        <v>148</v>
      </c>
      <c r="AW157" s="14" t="s">
        <v>30</v>
      </c>
      <c r="AX157" s="14" t="s">
        <v>80</v>
      </c>
      <c r="AY157" s="280" t="s">
        <v>141</v>
      </c>
    </row>
    <row r="158" s="2" customFormat="1" ht="55.5" customHeight="1">
      <c r="A158" s="38"/>
      <c r="B158" s="39"/>
      <c r="C158" s="244" t="s">
        <v>198</v>
      </c>
      <c r="D158" s="244" t="s">
        <v>144</v>
      </c>
      <c r="E158" s="245" t="s">
        <v>436</v>
      </c>
      <c r="F158" s="246" t="s">
        <v>437</v>
      </c>
      <c r="G158" s="247" t="s">
        <v>195</v>
      </c>
      <c r="H158" s="248">
        <v>6</v>
      </c>
      <c r="I158" s="249"/>
      <c r="J158" s="250">
        <f>ROUND(I158*H158,2)</f>
        <v>0</v>
      </c>
      <c r="K158" s="251"/>
      <c r="L158" s="44"/>
      <c r="M158" s="252" t="s">
        <v>1</v>
      </c>
      <c r="N158" s="253" t="s">
        <v>38</v>
      </c>
      <c r="O158" s="91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6" t="s">
        <v>148</v>
      </c>
      <c r="AT158" s="256" t="s">
        <v>144</v>
      </c>
      <c r="AU158" s="256" t="s">
        <v>82</v>
      </c>
      <c r="AY158" s="17" t="s">
        <v>141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7" t="s">
        <v>80</v>
      </c>
      <c r="BK158" s="257">
        <f>ROUND(I158*H158,2)</f>
        <v>0</v>
      </c>
      <c r="BL158" s="17" t="s">
        <v>148</v>
      </c>
      <c r="BM158" s="256" t="s">
        <v>438</v>
      </c>
    </row>
    <row r="159" s="13" customFormat="1">
      <c r="A159" s="13"/>
      <c r="B159" s="258"/>
      <c r="C159" s="259"/>
      <c r="D159" s="260" t="s">
        <v>150</v>
      </c>
      <c r="E159" s="261" t="s">
        <v>1</v>
      </c>
      <c r="F159" s="262" t="s">
        <v>439</v>
      </c>
      <c r="G159" s="259"/>
      <c r="H159" s="263">
        <v>6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150</v>
      </c>
      <c r="AU159" s="269" t="s">
        <v>82</v>
      </c>
      <c r="AV159" s="13" t="s">
        <v>82</v>
      </c>
      <c r="AW159" s="13" t="s">
        <v>30</v>
      </c>
      <c r="AX159" s="13" t="s">
        <v>73</v>
      </c>
      <c r="AY159" s="269" t="s">
        <v>141</v>
      </c>
    </row>
    <row r="160" s="14" customFormat="1">
      <c r="A160" s="14"/>
      <c r="B160" s="270"/>
      <c r="C160" s="271"/>
      <c r="D160" s="260" t="s">
        <v>150</v>
      </c>
      <c r="E160" s="272" t="s">
        <v>1</v>
      </c>
      <c r="F160" s="273" t="s">
        <v>152</v>
      </c>
      <c r="G160" s="271"/>
      <c r="H160" s="274">
        <v>6</v>
      </c>
      <c r="I160" s="275"/>
      <c r="J160" s="271"/>
      <c r="K160" s="271"/>
      <c r="L160" s="276"/>
      <c r="M160" s="277"/>
      <c r="N160" s="278"/>
      <c r="O160" s="278"/>
      <c r="P160" s="278"/>
      <c r="Q160" s="278"/>
      <c r="R160" s="278"/>
      <c r="S160" s="278"/>
      <c r="T160" s="27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0" t="s">
        <v>150</v>
      </c>
      <c r="AU160" s="280" t="s">
        <v>82</v>
      </c>
      <c r="AV160" s="14" t="s">
        <v>148</v>
      </c>
      <c r="AW160" s="14" t="s">
        <v>30</v>
      </c>
      <c r="AX160" s="14" t="s">
        <v>80</v>
      </c>
      <c r="AY160" s="280" t="s">
        <v>141</v>
      </c>
    </row>
    <row r="161" s="2" customFormat="1" ht="16.5" customHeight="1">
      <c r="A161" s="38"/>
      <c r="B161" s="39"/>
      <c r="C161" s="281" t="s">
        <v>203</v>
      </c>
      <c r="D161" s="281" t="s">
        <v>167</v>
      </c>
      <c r="E161" s="282" t="s">
        <v>400</v>
      </c>
      <c r="F161" s="283" t="s">
        <v>401</v>
      </c>
      <c r="G161" s="284" t="s">
        <v>195</v>
      </c>
      <c r="H161" s="285">
        <v>6</v>
      </c>
      <c r="I161" s="286"/>
      <c r="J161" s="287">
        <f>ROUND(I161*H161,2)</f>
        <v>0</v>
      </c>
      <c r="K161" s="288"/>
      <c r="L161" s="289"/>
      <c r="M161" s="290" t="s">
        <v>1</v>
      </c>
      <c r="N161" s="291" t="s">
        <v>38</v>
      </c>
      <c r="O161" s="91"/>
      <c r="P161" s="254">
        <f>O161*H161</f>
        <v>0</v>
      </c>
      <c r="Q161" s="254">
        <v>0</v>
      </c>
      <c r="R161" s="254">
        <f>Q161*H161</f>
        <v>0</v>
      </c>
      <c r="S161" s="254">
        <v>0</v>
      </c>
      <c r="T161" s="25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6" t="s">
        <v>171</v>
      </c>
      <c r="AT161" s="256" t="s">
        <v>167</v>
      </c>
      <c r="AU161" s="256" t="s">
        <v>82</v>
      </c>
      <c r="AY161" s="17" t="s">
        <v>141</v>
      </c>
      <c r="BE161" s="257">
        <f>IF(N161="základní",J161,0)</f>
        <v>0</v>
      </c>
      <c r="BF161" s="257">
        <f>IF(N161="snížená",J161,0)</f>
        <v>0</v>
      </c>
      <c r="BG161" s="257">
        <f>IF(N161="zákl. přenesená",J161,0)</f>
        <v>0</v>
      </c>
      <c r="BH161" s="257">
        <f>IF(N161="sníž. přenesená",J161,0)</f>
        <v>0</v>
      </c>
      <c r="BI161" s="257">
        <f>IF(N161="nulová",J161,0)</f>
        <v>0</v>
      </c>
      <c r="BJ161" s="17" t="s">
        <v>80</v>
      </c>
      <c r="BK161" s="257">
        <f>ROUND(I161*H161,2)</f>
        <v>0</v>
      </c>
      <c r="BL161" s="17" t="s">
        <v>148</v>
      </c>
      <c r="BM161" s="256" t="s">
        <v>440</v>
      </c>
    </row>
    <row r="162" s="13" customFormat="1">
      <c r="A162" s="13"/>
      <c r="B162" s="258"/>
      <c r="C162" s="259"/>
      <c r="D162" s="260" t="s">
        <v>150</v>
      </c>
      <c r="E162" s="261" t="s">
        <v>1</v>
      </c>
      <c r="F162" s="262" t="s">
        <v>439</v>
      </c>
      <c r="G162" s="259"/>
      <c r="H162" s="263">
        <v>6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150</v>
      </c>
      <c r="AU162" s="269" t="s">
        <v>82</v>
      </c>
      <c r="AV162" s="13" t="s">
        <v>82</v>
      </c>
      <c r="AW162" s="13" t="s">
        <v>30</v>
      </c>
      <c r="AX162" s="13" t="s">
        <v>73</v>
      </c>
      <c r="AY162" s="269" t="s">
        <v>141</v>
      </c>
    </row>
    <row r="163" s="14" customFormat="1">
      <c r="A163" s="14"/>
      <c r="B163" s="270"/>
      <c r="C163" s="271"/>
      <c r="D163" s="260" t="s">
        <v>150</v>
      </c>
      <c r="E163" s="272" t="s">
        <v>1</v>
      </c>
      <c r="F163" s="273" t="s">
        <v>152</v>
      </c>
      <c r="G163" s="271"/>
      <c r="H163" s="274">
        <v>6</v>
      </c>
      <c r="I163" s="275"/>
      <c r="J163" s="271"/>
      <c r="K163" s="271"/>
      <c r="L163" s="276"/>
      <c r="M163" s="277"/>
      <c r="N163" s="278"/>
      <c r="O163" s="278"/>
      <c r="P163" s="278"/>
      <c r="Q163" s="278"/>
      <c r="R163" s="278"/>
      <c r="S163" s="278"/>
      <c r="T163" s="27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0" t="s">
        <v>150</v>
      </c>
      <c r="AU163" s="280" t="s">
        <v>82</v>
      </c>
      <c r="AV163" s="14" t="s">
        <v>148</v>
      </c>
      <c r="AW163" s="14" t="s">
        <v>30</v>
      </c>
      <c r="AX163" s="14" t="s">
        <v>80</v>
      </c>
      <c r="AY163" s="280" t="s">
        <v>141</v>
      </c>
    </row>
    <row r="164" s="2" customFormat="1" ht="33" customHeight="1">
      <c r="A164" s="38"/>
      <c r="B164" s="39"/>
      <c r="C164" s="244" t="s">
        <v>208</v>
      </c>
      <c r="D164" s="244" t="s">
        <v>144</v>
      </c>
      <c r="E164" s="245" t="s">
        <v>441</v>
      </c>
      <c r="F164" s="246" t="s">
        <v>442</v>
      </c>
      <c r="G164" s="247" t="s">
        <v>195</v>
      </c>
      <c r="H164" s="248">
        <v>24</v>
      </c>
      <c r="I164" s="249"/>
      <c r="J164" s="250">
        <f>ROUND(I164*H164,2)</f>
        <v>0</v>
      </c>
      <c r="K164" s="251"/>
      <c r="L164" s="44"/>
      <c r="M164" s="252" t="s">
        <v>1</v>
      </c>
      <c r="N164" s="253" t="s">
        <v>38</v>
      </c>
      <c r="O164" s="91"/>
      <c r="P164" s="254">
        <f>O164*H164</f>
        <v>0</v>
      </c>
      <c r="Q164" s="254">
        <v>0</v>
      </c>
      <c r="R164" s="254">
        <f>Q164*H164</f>
        <v>0</v>
      </c>
      <c r="S164" s="254">
        <v>0</v>
      </c>
      <c r="T164" s="25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6" t="s">
        <v>148</v>
      </c>
      <c r="AT164" s="256" t="s">
        <v>144</v>
      </c>
      <c r="AU164" s="256" t="s">
        <v>82</v>
      </c>
      <c r="AY164" s="17" t="s">
        <v>141</v>
      </c>
      <c r="BE164" s="257">
        <f>IF(N164="základní",J164,0)</f>
        <v>0</v>
      </c>
      <c r="BF164" s="257">
        <f>IF(N164="snížená",J164,0)</f>
        <v>0</v>
      </c>
      <c r="BG164" s="257">
        <f>IF(N164="zákl. přenesená",J164,0)</f>
        <v>0</v>
      </c>
      <c r="BH164" s="257">
        <f>IF(N164="sníž. přenesená",J164,0)</f>
        <v>0</v>
      </c>
      <c r="BI164" s="257">
        <f>IF(N164="nulová",J164,0)</f>
        <v>0</v>
      </c>
      <c r="BJ164" s="17" t="s">
        <v>80</v>
      </c>
      <c r="BK164" s="257">
        <f>ROUND(I164*H164,2)</f>
        <v>0</v>
      </c>
      <c r="BL164" s="17" t="s">
        <v>148</v>
      </c>
      <c r="BM164" s="256" t="s">
        <v>443</v>
      </c>
    </row>
    <row r="165" s="13" customFormat="1">
      <c r="A165" s="13"/>
      <c r="B165" s="258"/>
      <c r="C165" s="259"/>
      <c r="D165" s="260" t="s">
        <v>150</v>
      </c>
      <c r="E165" s="261" t="s">
        <v>1</v>
      </c>
      <c r="F165" s="262" t="s">
        <v>444</v>
      </c>
      <c r="G165" s="259"/>
      <c r="H165" s="263">
        <v>24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150</v>
      </c>
      <c r="AU165" s="269" t="s">
        <v>82</v>
      </c>
      <c r="AV165" s="13" t="s">
        <v>82</v>
      </c>
      <c r="AW165" s="13" t="s">
        <v>30</v>
      </c>
      <c r="AX165" s="13" t="s">
        <v>73</v>
      </c>
      <c r="AY165" s="269" t="s">
        <v>141</v>
      </c>
    </row>
    <row r="166" s="14" customFormat="1">
      <c r="A166" s="14"/>
      <c r="B166" s="270"/>
      <c r="C166" s="271"/>
      <c r="D166" s="260" t="s">
        <v>150</v>
      </c>
      <c r="E166" s="272" t="s">
        <v>1</v>
      </c>
      <c r="F166" s="273" t="s">
        <v>152</v>
      </c>
      <c r="G166" s="271"/>
      <c r="H166" s="274">
        <v>24</v>
      </c>
      <c r="I166" s="275"/>
      <c r="J166" s="271"/>
      <c r="K166" s="271"/>
      <c r="L166" s="276"/>
      <c r="M166" s="277"/>
      <c r="N166" s="278"/>
      <c r="O166" s="278"/>
      <c r="P166" s="278"/>
      <c r="Q166" s="278"/>
      <c r="R166" s="278"/>
      <c r="S166" s="278"/>
      <c r="T166" s="27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0" t="s">
        <v>150</v>
      </c>
      <c r="AU166" s="280" t="s">
        <v>82</v>
      </c>
      <c r="AV166" s="14" t="s">
        <v>148</v>
      </c>
      <c r="AW166" s="14" t="s">
        <v>30</v>
      </c>
      <c r="AX166" s="14" t="s">
        <v>80</v>
      </c>
      <c r="AY166" s="280" t="s">
        <v>141</v>
      </c>
    </row>
    <row r="167" s="2" customFormat="1" ht="44.25" customHeight="1">
      <c r="A167" s="38"/>
      <c r="B167" s="39"/>
      <c r="C167" s="244" t="s">
        <v>213</v>
      </c>
      <c r="D167" s="244" t="s">
        <v>144</v>
      </c>
      <c r="E167" s="245" t="s">
        <v>445</v>
      </c>
      <c r="F167" s="246" t="s">
        <v>446</v>
      </c>
      <c r="G167" s="247" t="s">
        <v>147</v>
      </c>
      <c r="H167" s="248">
        <v>48</v>
      </c>
      <c r="I167" s="249"/>
      <c r="J167" s="250">
        <f>ROUND(I167*H167,2)</f>
        <v>0</v>
      </c>
      <c r="K167" s="251"/>
      <c r="L167" s="44"/>
      <c r="M167" s="252" t="s">
        <v>1</v>
      </c>
      <c r="N167" s="253" t="s">
        <v>38</v>
      </c>
      <c r="O167" s="91"/>
      <c r="P167" s="254">
        <f>O167*H167</f>
        <v>0</v>
      </c>
      <c r="Q167" s="254">
        <v>0</v>
      </c>
      <c r="R167" s="254">
        <f>Q167*H167</f>
        <v>0</v>
      </c>
      <c r="S167" s="254">
        <v>0</v>
      </c>
      <c r="T167" s="25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6" t="s">
        <v>148</v>
      </c>
      <c r="AT167" s="256" t="s">
        <v>144</v>
      </c>
      <c r="AU167" s="256" t="s">
        <v>82</v>
      </c>
      <c r="AY167" s="17" t="s">
        <v>141</v>
      </c>
      <c r="BE167" s="257">
        <f>IF(N167="základní",J167,0)</f>
        <v>0</v>
      </c>
      <c r="BF167" s="257">
        <f>IF(N167="snížená",J167,0)</f>
        <v>0</v>
      </c>
      <c r="BG167" s="257">
        <f>IF(N167="zákl. přenesená",J167,0)</f>
        <v>0</v>
      </c>
      <c r="BH167" s="257">
        <f>IF(N167="sníž. přenesená",J167,0)</f>
        <v>0</v>
      </c>
      <c r="BI167" s="257">
        <f>IF(N167="nulová",J167,0)</f>
        <v>0</v>
      </c>
      <c r="BJ167" s="17" t="s">
        <v>80</v>
      </c>
      <c r="BK167" s="257">
        <f>ROUND(I167*H167,2)</f>
        <v>0</v>
      </c>
      <c r="BL167" s="17" t="s">
        <v>148</v>
      </c>
      <c r="BM167" s="256" t="s">
        <v>447</v>
      </c>
    </row>
    <row r="168" s="13" customFormat="1">
      <c r="A168" s="13"/>
      <c r="B168" s="258"/>
      <c r="C168" s="259"/>
      <c r="D168" s="260" t="s">
        <v>150</v>
      </c>
      <c r="E168" s="261" t="s">
        <v>1</v>
      </c>
      <c r="F168" s="262" t="s">
        <v>448</v>
      </c>
      <c r="G168" s="259"/>
      <c r="H168" s="263">
        <v>48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150</v>
      </c>
      <c r="AU168" s="269" t="s">
        <v>82</v>
      </c>
      <c r="AV168" s="13" t="s">
        <v>82</v>
      </c>
      <c r="AW168" s="13" t="s">
        <v>30</v>
      </c>
      <c r="AX168" s="13" t="s">
        <v>73</v>
      </c>
      <c r="AY168" s="269" t="s">
        <v>141</v>
      </c>
    </row>
    <row r="169" s="14" customFormat="1">
      <c r="A169" s="14"/>
      <c r="B169" s="270"/>
      <c r="C169" s="271"/>
      <c r="D169" s="260" t="s">
        <v>150</v>
      </c>
      <c r="E169" s="272" t="s">
        <v>1</v>
      </c>
      <c r="F169" s="273" t="s">
        <v>152</v>
      </c>
      <c r="G169" s="271"/>
      <c r="H169" s="274">
        <v>48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0" t="s">
        <v>150</v>
      </c>
      <c r="AU169" s="280" t="s">
        <v>82</v>
      </c>
      <c r="AV169" s="14" t="s">
        <v>148</v>
      </c>
      <c r="AW169" s="14" t="s">
        <v>30</v>
      </c>
      <c r="AX169" s="14" t="s">
        <v>80</v>
      </c>
      <c r="AY169" s="280" t="s">
        <v>141</v>
      </c>
    </row>
    <row r="170" s="2" customFormat="1" ht="78" customHeight="1">
      <c r="A170" s="38"/>
      <c r="B170" s="39"/>
      <c r="C170" s="244" t="s">
        <v>219</v>
      </c>
      <c r="D170" s="244" t="s">
        <v>144</v>
      </c>
      <c r="E170" s="245" t="s">
        <v>449</v>
      </c>
      <c r="F170" s="246" t="s">
        <v>450</v>
      </c>
      <c r="G170" s="247" t="s">
        <v>147</v>
      </c>
      <c r="H170" s="248">
        <v>36</v>
      </c>
      <c r="I170" s="249"/>
      <c r="J170" s="250">
        <f>ROUND(I170*H170,2)</f>
        <v>0</v>
      </c>
      <c r="K170" s="251"/>
      <c r="L170" s="44"/>
      <c r="M170" s="252" t="s">
        <v>1</v>
      </c>
      <c r="N170" s="253" t="s">
        <v>38</v>
      </c>
      <c r="O170" s="91"/>
      <c r="P170" s="254">
        <f>O170*H170</f>
        <v>0</v>
      </c>
      <c r="Q170" s="254">
        <v>0</v>
      </c>
      <c r="R170" s="254">
        <f>Q170*H170</f>
        <v>0</v>
      </c>
      <c r="S170" s="254">
        <v>0</v>
      </c>
      <c r="T170" s="25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6" t="s">
        <v>148</v>
      </c>
      <c r="AT170" s="256" t="s">
        <v>144</v>
      </c>
      <c r="AU170" s="256" t="s">
        <v>82</v>
      </c>
      <c r="AY170" s="17" t="s">
        <v>141</v>
      </c>
      <c r="BE170" s="257">
        <f>IF(N170="základní",J170,0)</f>
        <v>0</v>
      </c>
      <c r="BF170" s="257">
        <f>IF(N170="snížená",J170,0)</f>
        <v>0</v>
      </c>
      <c r="BG170" s="257">
        <f>IF(N170="zákl. přenesená",J170,0)</f>
        <v>0</v>
      </c>
      <c r="BH170" s="257">
        <f>IF(N170="sníž. přenesená",J170,0)</f>
        <v>0</v>
      </c>
      <c r="BI170" s="257">
        <f>IF(N170="nulová",J170,0)</f>
        <v>0</v>
      </c>
      <c r="BJ170" s="17" t="s">
        <v>80</v>
      </c>
      <c r="BK170" s="257">
        <f>ROUND(I170*H170,2)</f>
        <v>0</v>
      </c>
      <c r="BL170" s="17" t="s">
        <v>148</v>
      </c>
      <c r="BM170" s="256" t="s">
        <v>451</v>
      </c>
    </row>
    <row r="171" s="13" customFormat="1">
      <c r="A171" s="13"/>
      <c r="B171" s="258"/>
      <c r="C171" s="259"/>
      <c r="D171" s="260" t="s">
        <v>150</v>
      </c>
      <c r="E171" s="261" t="s">
        <v>1</v>
      </c>
      <c r="F171" s="262" t="s">
        <v>452</v>
      </c>
      <c r="G171" s="259"/>
      <c r="H171" s="263">
        <v>36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150</v>
      </c>
      <c r="AU171" s="269" t="s">
        <v>82</v>
      </c>
      <c r="AV171" s="13" t="s">
        <v>82</v>
      </c>
      <c r="AW171" s="13" t="s">
        <v>30</v>
      </c>
      <c r="AX171" s="13" t="s">
        <v>73</v>
      </c>
      <c r="AY171" s="269" t="s">
        <v>141</v>
      </c>
    </row>
    <row r="172" s="14" customFormat="1">
      <c r="A172" s="14"/>
      <c r="B172" s="270"/>
      <c r="C172" s="271"/>
      <c r="D172" s="260" t="s">
        <v>150</v>
      </c>
      <c r="E172" s="272" t="s">
        <v>1</v>
      </c>
      <c r="F172" s="273" t="s">
        <v>152</v>
      </c>
      <c r="G172" s="271"/>
      <c r="H172" s="274">
        <v>36</v>
      </c>
      <c r="I172" s="275"/>
      <c r="J172" s="271"/>
      <c r="K172" s="271"/>
      <c r="L172" s="276"/>
      <c r="M172" s="277"/>
      <c r="N172" s="278"/>
      <c r="O172" s="278"/>
      <c r="P172" s="278"/>
      <c r="Q172" s="278"/>
      <c r="R172" s="278"/>
      <c r="S172" s="278"/>
      <c r="T172" s="27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0" t="s">
        <v>150</v>
      </c>
      <c r="AU172" s="280" t="s">
        <v>82</v>
      </c>
      <c r="AV172" s="14" t="s">
        <v>148</v>
      </c>
      <c r="AW172" s="14" t="s">
        <v>30</v>
      </c>
      <c r="AX172" s="14" t="s">
        <v>80</v>
      </c>
      <c r="AY172" s="280" t="s">
        <v>141</v>
      </c>
    </row>
    <row r="173" s="2" customFormat="1" ht="44.25" customHeight="1">
      <c r="A173" s="38"/>
      <c r="B173" s="39"/>
      <c r="C173" s="244" t="s">
        <v>8</v>
      </c>
      <c r="D173" s="244" t="s">
        <v>144</v>
      </c>
      <c r="E173" s="245" t="s">
        <v>453</v>
      </c>
      <c r="F173" s="246" t="s">
        <v>454</v>
      </c>
      <c r="G173" s="247" t="s">
        <v>155</v>
      </c>
      <c r="H173" s="248">
        <v>12</v>
      </c>
      <c r="I173" s="249"/>
      <c r="J173" s="250">
        <f>ROUND(I173*H173,2)</f>
        <v>0</v>
      </c>
      <c r="K173" s="251"/>
      <c r="L173" s="44"/>
      <c r="M173" s="252" t="s">
        <v>1</v>
      </c>
      <c r="N173" s="253" t="s">
        <v>38</v>
      </c>
      <c r="O173" s="91"/>
      <c r="P173" s="254">
        <f>O173*H173</f>
        <v>0</v>
      </c>
      <c r="Q173" s="254">
        <v>0</v>
      </c>
      <c r="R173" s="254">
        <f>Q173*H173</f>
        <v>0</v>
      </c>
      <c r="S173" s="254">
        <v>0</v>
      </c>
      <c r="T173" s="25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6" t="s">
        <v>148</v>
      </c>
      <c r="AT173" s="256" t="s">
        <v>144</v>
      </c>
      <c r="AU173" s="256" t="s">
        <v>82</v>
      </c>
      <c r="AY173" s="17" t="s">
        <v>141</v>
      </c>
      <c r="BE173" s="257">
        <f>IF(N173="základní",J173,0)</f>
        <v>0</v>
      </c>
      <c r="BF173" s="257">
        <f>IF(N173="snížená",J173,0)</f>
        <v>0</v>
      </c>
      <c r="BG173" s="257">
        <f>IF(N173="zákl. přenesená",J173,0)</f>
        <v>0</v>
      </c>
      <c r="BH173" s="257">
        <f>IF(N173="sníž. přenesená",J173,0)</f>
        <v>0</v>
      </c>
      <c r="BI173" s="257">
        <f>IF(N173="nulová",J173,0)</f>
        <v>0</v>
      </c>
      <c r="BJ173" s="17" t="s">
        <v>80</v>
      </c>
      <c r="BK173" s="257">
        <f>ROUND(I173*H173,2)</f>
        <v>0</v>
      </c>
      <c r="BL173" s="17" t="s">
        <v>148</v>
      </c>
      <c r="BM173" s="256" t="s">
        <v>455</v>
      </c>
    </row>
    <row r="174" s="13" customFormat="1">
      <c r="A174" s="13"/>
      <c r="B174" s="258"/>
      <c r="C174" s="259"/>
      <c r="D174" s="260" t="s">
        <v>150</v>
      </c>
      <c r="E174" s="261" t="s">
        <v>1</v>
      </c>
      <c r="F174" s="262" t="s">
        <v>456</v>
      </c>
      <c r="G174" s="259"/>
      <c r="H174" s="263">
        <v>12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150</v>
      </c>
      <c r="AU174" s="269" t="s">
        <v>82</v>
      </c>
      <c r="AV174" s="13" t="s">
        <v>82</v>
      </c>
      <c r="AW174" s="13" t="s">
        <v>30</v>
      </c>
      <c r="AX174" s="13" t="s">
        <v>73</v>
      </c>
      <c r="AY174" s="269" t="s">
        <v>141</v>
      </c>
    </row>
    <row r="175" s="14" customFormat="1">
      <c r="A175" s="14"/>
      <c r="B175" s="270"/>
      <c r="C175" s="271"/>
      <c r="D175" s="260" t="s">
        <v>150</v>
      </c>
      <c r="E175" s="272" t="s">
        <v>1</v>
      </c>
      <c r="F175" s="273" t="s">
        <v>152</v>
      </c>
      <c r="G175" s="271"/>
      <c r="H175" s="274">
        <v>12</v>
      </c>
      <c r="I175" s="275"/>
      <c r="J175" s="271"/>
      <c r="K175" s="271"/>
      <c r="L175" s="276"/>
      <c r="M175" s="277"/>
      <c r="N175" s="278"/>
      <c r="O175" s="278"/>
      <c r="P175" s="278"/>
      <c r="Q175" s="278"/>
      <c r="R175" s="278"/>
      <c r="S175" s="278"/>
      <c r="T175" s="27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0" t="s">
        <v>150</v>
      </c>
      <c r="AU175" s="280" t="s">
        <v>82</v>
      </c>
      <c r="AV175" s="14" t="s">
        <v>148</v>
      </c>
      <c r="AW175" s="14" t="s">
        <v>30</v>
      </c>
      <c r="AX175" s="14" t="s">
        <v>80</v>
      </c>
      <c r="AY175" s="280" t="s">
        <v>141</v>
      </c>
    </row>
    <row r="176" s="2" customFormat="1" ht="16.5" customHeight="1">
      <c r="A176" s="38"/>
      <c r="B176" s="39"/>
      <c r="C176" s="281" t="s">
        <v>226</v>
      </c>
      <c r="D176" s="281" t="s">
        <v>167</v>
      </c>
      <c r="E176" s="282" t="s">
        <v>457</v>
      </c>
      <c r="F176" s="283" t="s">
        <v>458</v>
      </c>
      <c r="G176" s="284" t="s">
        <v>155</v>
      </c>
      <c r="H176" s="285">
        <v>1.0800000000000001</v>
      </c>
      <c r="I176" s="286"/>
      <c r="J176" s="287">
        <f>ROUND(I176*H176,2)</f>
        <v>0</v>
      </c>
      <c r="K176" s="288"/>
      <c r="L176" s="289"/>
      <c r="M176" s="290" t="s">
        <v>1</v>
      </c>
      <c r="N176" s="291" t="s">
        <v>38</v>
      </c>
      <c r="O176" s="91"/>
      <c r="P176" s="254">
        <f>O176*H176</f>
        <v>0</v>
      </c>
      <c r="Q176" s="254">
        <v>2.234</v>
      </c>
      <c r="R176" s="254">
        <f>Q176*H176</f>
        <v>2.4127200000000002</v>
      </c>
      <c r="S176" s="254">
        <v>0</v>
      </c>
      <c r="T176" s="25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6" t="s">
        <v>171</v>
      </c>
      <c r="AT176" s="256" t="s">
        <v>167</v>
      </c>
      <c r="AU176" s="256" t="s">
        <v>82</v>
      </c>
      <c r="AY176" s="17" t="s">
        <v>141</v>
      </c>
      <c r="BE176" s="257">
        <f>IF(N176="základní",J176,0)</f>
        <v>0</v>
      </c>
      <c r="BF176" s="257">
        <f>IF(N176="snížená",J176,0)</f>
        <v>0</v>
      </c>
      <c r="BG176" s="257">
        <f>IF(N176="zákl. přenesená",J176,0)</f>
        <v>0</v>
      </c>
      <c r="BH176" s="257">
        <f>IF(N176="sníž. přenesená",J176,0)</f>
        <v>0</v>
      </c>
      <c r="BI176" s="257">
        <f>IF(N176="nulová",J176,0)</f>
        <v>0</v>
      </c>
      <c r="BJ176" s="17" t="s">
        <v>80</v>
      </c>
      <c r="BK176" s="257">
        <f>ROUND(I176*H176,2)</f>
        <v>0</v>
      </c>
      <c r="BL176" s="17" t="s">
        <v>148</v>
      </c>
      <c r="BM176" s="256" t="s">
        <v>459</v>
      </c>
    </row>
    <row r="177" s="13" customFormat="1">
      <c r="A177" s="13"/>
      <c r="B177" s="258"/>
      <c r="C177" s="259"/>
      <c r="D177" s="260" t="s">
        <v>150</v>
      </c>
      <c r="E177" s="261" t="s">
        <v>1</v>
      </c>
      <c r="F177" s="262" t="s">
        <v>460</v>
      </c>
      <c r="G177" s="259"/>
      <c r="H177" s="263">
        <v>1.0800000000000001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150</v>
      </c>
      <c r="AU177" s="269" t="s">
        <v>82</v>
      </c>
      <c r="AV177" s="13" t="s">
        <v>82</v>
      </c>
      <c r="AW177" s="13" t="s">
        <v>30</v>
      </c>
      <c r="AX177" s="13" t="s">
        <v>73</v>
      </c>
      <c r="AY177" s="269" t="s">
        <v>141</v>
      </c>
    </row>
    <row r="178" s="14" customFormat="1">
      <c r="A178" s="14"/>
      <c r="B178" s="270"/>
      <c r="C178" s="271"/>
      <c r="D178" s="260" t="s">
        <v>150</v>
      </c>
      <c r="E178" s="272" t="s">
        <v>1</v>
      </c>
      <c r="F178" s="273" t="s">
        <v>152</v>
      </c>
      <c r="G178" s="271"/>
      <c r="H178" s="274">
        <v>1.0800000000000001</v>
      </c>
      <c r="I178" s="275"/>
      <c r="J178" s="271"/>
      <c r="K178" s="271"/>
      <c r="L178" s="276"/>
      <c r="M178" s="277"/>
      <c r="N178" s="278"/>
      <c r="O178" s="278"/>
      <c r="P178" s="278"/>
      <c r="Q178" s="278"/>
      <c r="R178" s="278"/>
      <c r="S178" s="278"/>
      <c r="T178" s="27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0" t="s">
        <v>150</v>
      </c>
      <c r="AU178" s="280" t="s">
        <v>82</v>
      </c>
      <c r="AV178" s="14" t="s">
        <v>148</v>
      </c>
      <c r="AW178" s="14" t="s">
        <v>30</v>
      </c>
      <c r="AX178" s="14" t="s">
        <v>80</v>
      </c>
      <c r="AY178" s="280" t="s">
        <v>141</v>
      </c>
    </row>
    <row r="179" s="2" customFormat="1" ht="16.5" customHeight="1">
      <c r="A179" s="38"/>
      <c r="B179" s="39"/>
      <c r="C179" s="281" t="s">
        <v>233</v>
      </c>
      <c r="D179" s="281" t="s">
        <v>167</v>
      </c>
      <c r="E179" s="282" t="s">
        <v>461</v>
      </c>
      <c r="F179" s="283" t="s">
        <v>462</v>
      </c>
      <c r="G179" s="284" t="s">
        <v>170</v>
      </c>
      <c r="H179" s="285">
        <v>5.9400000000000004</v>
      </c>
      <c r="I179" s="286"/>
      <c r="J179" s="287">
        <f>ROUND(I179*H179,2)</f>
        <v>0</v>
      </c>
      <c r="K179" s="288"/>
      <c r="L179" s="289"/>
      <c r="M179" s="290" t="s">
        <v>1</v>
      </c>
      <c r="N179" s="291" t="s">
        <v>38</v>
      </c>
      <c r="O179" s="91"/>
      <c r="P179" s="254">
        <f>O179*H179</f>
        <v>0</v>
      </c>
      <c r="Q179" s="254">
        <v>1</v>
      </c>
      <c r="R179" s="254">
        <f>Q179*H179</f>
        <v>5.9400000000000004</v>
      </c>
      <c r="S179" s="254">
        <v>0</v>
      </c>
      <c r="T179" s="25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6" t="s">
        <v>171</v>
      </c>
      <c r="AT179" s="256" t="s">
        <v>167</v>
      </c>
      <c r="AU179" s="256" t="s">
        <v>82</v>
      </c>
      <c r="AY179" s="17" t="s">
        <v>141</v>
      </c>
      <c r="BE179" s="257">
        <f>IF(N179="základní",J179,0)</f>
        <v>0</v>
      </c>
      <c r="BF179" s="257">
        <f>IF(N179="snížená",J179,0)</f>
        <v>0</v>
      </c>
      <c r="BG179" s="257">
        <f>IF(N179="zákl. přenesená",J179,0)</f>
        <v>0</v>
      </c>
      <c r="BH179" s="257">
        <f>IF(N179="sníž. přenesená",J179,0)</f>
        <v>0</v>
      </c>
      <c r="BI179" s="257">
        <f>IF(N179="nulová",J179,0)</f>
        <v>0</v>
      </c>
      <c r="BJ179" s="17" t="s">
        <v>80</v>
      </c>
      <c r="BK179" s="257">
        <f>ROUND(I179*H179,2)</f>
        <v>0</v>
      </c>
      <c r="BL179" s="17" t="s">
        <v>148</v>
      </c>
      <c r="BM179" s="256" t="s">
        <v>463</v>
      </c>
    </row>
    <row r="180" s="13" customFormat="1">
      <c r="A180" s="13"/>
      <c r="B180" s="258"/>
      <c r="C180" s="259"/>
      <c r="D180" s="260" t="s">
        <v>150</v>
      </c>
      <c r="E180" s="261" t="s">
        <v>1</v>
      </c>
      <c r="F180" s="262" t="s">
        <v>464</v>
      </c>
      <c r="G180" s="259"/>
      <c r="H180" s="263">
        <v>5.9400000000000004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150</v>
      </c>
      <c r="AU180" s="269" t="s">
        <v>82</v>
      </c>
      <c r="AV180" s="13" t="s">
        <v>82</v>
      </c>
      <c r="AW180" s="13" t="s">
        <v>30</v>
      </c>
      <c r="AX180" s="13" t="s">
        <v>73</v>
      </c>
      <c r="AY180" s="269" t="s">
        <v>141</v>
      </c>
    </row>
    <row r="181" s="14" customFormat="1">
      <c r="A181" s="14"/>
      <c r="B181" s="270"/>
      <c r="C181" s="271"/>
      <c r="D181" s="260" t="s">
        <v>150</v>
      </c>
      <c r="E181" s="272" t="s">
        <v>1</v>
      </c>
      <c r="F181" s="273" t="s">
        <v>152</v>
      </c>
      <c r="G181" s="271"/>
      <c r="H181" s="274">
        <v>5.9400000000000004</v>
      </c>
      <c r="I181" s="275"/>
      <c r="J181" s="271"/>
      <c r="K181" s="271"/>
      <c r="L181" s="276"/>
      <c r="M181" s="277"/>
      <c r="N181" s="278"/>
      <c r="O181" s="278"/>
      <c r="P181" s="278"/>
      <c r="Q181" s="278"/>
      <c r="R181" s="278"/>
      <c r="S181" s="278"/>
      <c r="T181" s="27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0" t="s">
        <v>150</v>
      </c>
      <c r="AU181" s="280" t="s">
        <v>82</v>
      </c>
      <c r="AV181" s="14" t="s">
        <v>148</v>
      </c>
      <c r="AW181" s="14" t="s">
        <v>30</v>
      </c>
      <c r="AX181" s="14" t="s">
        <v>80</v>
      </c>
      <c r="AY181" s="280" t="s">
        <v>141</v>
      </c>
    </row>
    <row r="182" s="2" customFormat="1" ht="21.75" customHeight="1">
      <c r="A182" s="38"/>
      <c r="B182" s="39"/>
      <c r="C182" s="281" t="s">
        <v>239</v>
      </c>
      <c r="D182" s="281" t="s">
        <v>167</v>
      </c>
      <c r="E182" s="282" t="s">
        <v>465</v>
      </c>
      <c r="F182" s="283" t="s">
        <v>466</v>
      </c>
      <c r="G182" s="284" t="s">
        <v>170</v>
      </c>
      <c r="H182" s="285">
        <v>1.98</v>
      </c>
      <c r="I182" s="286"/>
      <c r="J182" s="287">
        <f>ROUND(I182*H182,2)</f>
        <v>0</v>
      </c>
      <c r="K182" s="288"/>
      <c r="L182" s="289"/>
      <c r="M182" s="290" t="s">
        <v>1</v>
      </c>
      <c r="N182" s="291" t="s">
        <v>38</v>
      </c>
      <c r="O182" s="91"/>
      <c r="P182" s="254">
        <f>O182*H182</f>
        <v>0</v>
      </c>
      <c r="Q182" s="254">
        <v>1</v>
      </c>
      <c r="R182" s="254">
        <f>Q182*H182</f>
        <v>1.98</v>
      </c>
      <c r="S182" s="254">
        <v>0</v>
      </c>
      <c r="T182" s="25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6" t="s">
        <v>171</v>
      </c>
      <c r="AT182" s="256" t="s">
        <v>167</v>
      </c>
      <c r="AU182" s="256" t="s">
        <v>82</v>
      </c>
      <c r="AY182" s="17" t="s">
        <v>141</v>
      </c>
      <c r="BE182" s="257">
        <f>IF(N182="základní",J182,0)</f>
        <v>0</v>
      </c>
      <c r="BF182" s="257">
        <f>IF(N182="snížená",J182,0)</f>
        <v>0</v>
      </c>
      <c r="BG182" s="257">
        <f>IF(N182="zákl. přenesená",J182,0)</f>
        <v>0</v>
      </c>
      <c r="BH182" s="257">
        <f>IF(N182="sníž. přenesená",J182,0)</f>
        <v>0</v>
      </c>
      <c r="BI182" s="257">
        <f>IF(N182="nulová",J182,0)</f>
        <v>0</v>
      </c>
      <c r="BJ182" s="17" t="s">
        <v>80</v>
      </c>
      <c r="BK182" s="257">
        <f>ROUND(I182*H182,2)</f>
        <v>0</v>
      </c>
      <c r="BL182" s="17" t="s">
        <v>148</v>
      </c>
      <c r="BM182" s="256" t="s">
        <v>467</v>
      </c>
    </row>
    <row r="183" s="13" customFormat="1">
      <c r="A183" s="13"/>
      <c r="B183" s="258"/>
      <c r="C183" s="259"/>
      <c r="D183" s="260" t="s">
        <v>150</v>
      </c>
      <c r="E183" s="261" t="s">
        <v>1</v>
      </c>
      <c r="F183" s="262" t="s">
        <v>468</v>
      </c>
      <c r="G183" s="259"/>
      <c r="H183" s="263">
        <v>1.98</v>
      </c>
      <c r="I183" s="264"/>
      <c r="J183" s="259"/>
      <c r="K183" s="259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150</v>
      </c>
      <c r="AU183" s="269" t="s">
        <v>82</v>
      </c>
      <c r="AV183" s="13" t="s">
        <v>82</v>
      </c>
      <c r="AW183" s="13" t="s">
        <v>30</v>
      </c>
      <c r="AX183" s="13" t="s">
        <v>73</v>
      </c>
      <c r="AY183" s="269" t="s">
        <v>141</v>
      </c>
    </row>
    <row r="184" s="14" customFormat="1">
      <c r="A184" s="14"/>
      <c r="B184" s="270"/>
      <c r="C184" s="271"/>
      <c r="D184" s="260" t="s">
        <v>150</v>
      </c>
      <c r="E184" s="272" t="s">
        <v>1</v>
      </c>
      <c r="F184" s="273" t="s">
        <v>152</v>
      </c>
      <c r="G184" s="271"/>
      <c r="H184" s="274">
        <v>1.98</v>
      </c>
      <c r="I184" s="275"/>
      <c r="J184" s="271"/>
      <c r="K184" s="271"/>
      <c r="L184" s="276"/>
      <c r="M184" s="277"/>
      <c r="N184" s="278"/>
      <c r="O184" s="278"/>
      <c r="P184" s="278"/>
      <c r="Q184" s="278"/>
      <c r="R184" s="278"/>
      <c r="S184" s="278"/>
      <c r="T184" s="27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0" t="s">
        <v>150</v>
      </c>
      <c r="AU184" s="280" t="s">
        <v>82</v>
      </c>
      <c r="AV184" s="14" t="s">
        <v>148</v>
      </c>
      <c r="AW184" s="14" t="s">
        <v>30</v>
      </c>
      <c r="AX184" s="14" t="s">
        <v>80</v>
      </c>
      <c r="AY184" s="280" t="s">
        <v>141</v>
      </c>
    </row>
    <row r="185" s="2" customFormat="1" ht="66.75" customHeight="1">
      <c r="A185" s="38"/>
      <c r="B185" s="39"/>
      <c r="C185" s="244" t="s">
        <v>245</v>
      </c>
      <c r="D185" s="244" t="s">
        <v>144</v>
      </c>
      <c r="E185" s="245" t="s">
        <v>282</v>
      </c>
      <c r="F185" s="246" t="s">
        <v>283</v>
      </c>
      <c r="G185" s="247" t="s">
        <v>170</v>
      </c>
      <c r="H185" s="248">
        <v>2.573</v>
      </c>
      <c r="I185" s="249"/>
      <c r="J185" s="250">
        <f>ROUND(I185*H185,2)</f>
        <v>0</v>
      </c>
      <c r="K185" s="251"/>
      <c r="L185" s="44"/>
      <c r="M185" s="252" t="s">
        <v>1</v>
      </c>
      <c r="N185" s="253" t="s">
        <v>38</v>
      </c>
      <c r="O185" s="91"/>
      <c r="P185" s="254">
        <f>O185*H185</f>
        <v>0</v>
      </c>
      <c r="Q185" s="254">
        <v>0</v>
      </c>
      <c r="R185" s="254">
        <f>Q185*H185</f>
        <v>0</v>
      </c>
      <c r="S185" s="254">
        <v>0</v>
      </c>
      <c r="T185" s="25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6" t="s">
        <v>148</v>
      </c>
      <c r="AT185" s="256" t="s">
        <v>144</v>
      </c>
      <c r="AU185" s="256" t="s">
        <v>82</v>
      </c>
      <c r="AY185" s="17" t="s">
        <v>141</v>
      </c>
      <c r="BE185" s="257">
        <f>IF(N185="základní",J185,0)</f>
        <v>0</v>
      </c>
      <c r="BF185" s="257">
        <f>IF(N185="snížená",J185,0)</f>
        <v>0</v>
      </c>
      <c r="BG185" s="257">
        <f>IF(N185="zákl. přenesená",J185,0)</f>
        <v>0</v>
      </c>
      <c r="BH185" s="257">
        <f>IF(N185="sníž. přenesená",J185,0)</f>
        <v>0</v>
      </c>
      <c r="BI185" s="257">
        <f>IF(N185="nulová",J185,0)</f>
        <v>0</v>
      </c>
      <c r="BJ185" s="17" t="s">
        <v>80</v>
      </c>
      <c r="BK185" s="257">
        <f>ROUND(I185*H185,2)</f>
        <v>0</v>
      </c>
      <c r="BL185" s="17" t="s">
        <v>148</v>
      </c>
      <c r="BM185" s="256" t="s">
        <v>469</v>
      </c>
    </row>
    <row r="186" s="13" customFormat="1">
      <c r="A186" s="13"/>
      <c r="B186" s="258"/>
      <c r="C186" s="259"/>
      <c r="D186" s="260" t="s">
        <v>150</v>
      </c>
      <c r="E186" s="261" t="s">
        <v>1</v>
      </c>
      <c r="F186" s="262" t="s">
        <v>407</v>
      </c>
      <c r="G186" s="259"/>
      <c r="H186" s="263">
        <v>2.573</v>
      </c>
      <c r="I186" s="264"/>
      <c r="J186" s="259"/>
      <c r="K186" s="259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150</v>
      </c>
      <c r="AU186" s="269" t="s">
        <v>82</v>
      </c>
      <c r="AV186" s="13" t="s">
        <v>82</v>
      </c>
      <c r="AW186" s="13" t="s">
        <v>30</v>
      </c>
      <c r="AX186" s="13" t="s">
        <v>73</v>
      </c>
      <c r="AY186" s="269" t="s">
        <v>141</v>
      </c>
    </row>
    <row r="187" s="14" customFormat="1">
      <c r="A187" s="14"/>
      <c r="B187" s="270"/>
      <c r="C187" s="271"/>
      <c r="D187" s="260" t="s">
        <v>150</v>
      </c>
      <c r="E187" s="272" t="s">
        <v>1</v>
      </c>
      <c r="F187" s="273" t="s">
        <v>152</v>
      </c>
      <c r="G187" s="271"/>
      <c r="H187" s="274">
        <v>2.573</v>
      </c>
      <c r="I187" s="275"/>
      <c r="J187" s="271"/>
      <c r="K187" s="271"/>
      <c r="L187" s="276"/>
      <c r="M187" s="277"/>
      <c r="N187" s="278"/>
      <c r="O187" s="278"/>
      <c r="P187" s="278"/>
      <c r="Q187" s="278"/>
      <c r="R187" s="278"/>
      <c r="S187" s="278"/>
      <c r="T187" s="27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80" t="s">
        <v>150</v>
      </c>
      <c r="AU187" s="280" t="s">
        <v>82</v>
      </c>
      <c r="AV187" s="14" t="s">
        <v>148</v>
      </c>
      <c r="AW187" s="14" t="s">
        <v>30</v>
      </c>
      <c r="AX187" s="14" t="s">
        <v>80</v>
      </c>
      <c r="AY187" s="280" t="s">
        <v>141</v>
      </c>
    </row>
    <row r="188" s="2" customFormat="1" ht="55.5" customHeight="1">
      <c r="A188" s="38"/>
      <c r="B188" s="39"/>
      <c r="C188" s="244" t="s">
        <v>250</v>
      </c>
      <c r="D188" s="244" t="s">
        <v>144</v>
      </c>
      <c r="E188" s="245" t="s">
        <v>287</v>
      </c>
      <c r="F188" s="246" t="s">
        <v>288</v>
      </c>
      <c r="G188" s="247" t="s">
        <v>170</v>
      </c>
      <c r="H188" s="248">
        <v>5.9340000000000002</v>
      </c>
      <c r="I188" s="249"/>
      <c r="J188" s="250">
        <f>ROUND(I188*H188,2)</f>
        <v>0</v>
      </c>
      <c r="K188" s="251"/>
      <c r="L188" s="44"/>
      <c r="M188" s="252" t="s">
        <v>1</v>
      </c>
      <c r="N188" s="253" t="s">
        <v>38</v>
      </c>
      <c r="O188" s="91"/>
      <c r="P188" s="254">
        <f>O188*H188</f>
        <v>0</v>
      </c>
      <c r="Q188" s="254">
        <v>0</v>
      </c>
      <c r="R188" s="254">
        <f>Q188*H188</f>
        <v>0</v>
      </c>
      <c r="S188" s="254">
        <v>0</v>
      </c>
      <c r="T188" s="25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6" t="s">
        <v>148</v>
      </c>
      <c r="AT188" s="256" t="s">
        <v>144</v>
      </c>
      <c r="AU188" s="256" t="s">
        <v>82</v>
      </c>
      <c r="AY188" s="17" t="s">
        <v>141</v>
      </c>
      <c r="BE188" s="257">
        <f>IF(N188="základní",J188,0)</f>
        <v>0</v>
      </c>
      <c r="BF188" s="257">
        <f>IF(N188="snížená",J188,0)</f>
        <v>0</v>
      </c>
      <c r="BG188" s="257">
        <f>IF(N188="zákl. přenesená",J188,0)</f>
        <v>0</v>
      </c>
      <c r="BH188" s="257">
        <f>IF(N188="sníž. přenesená",J188,0)</f>
        <v>0</v>
      </c>
      <c r="BI188" s="257">
        <f>IF(N188="nulová",J188,0)</f>
        <v>0</v>
      </c>
      <c r="BJ188" s="17" t="s">
        <v>80</v>
      </c>
      <c r="BK188" s="257">
        <f>ROUND(I188*H188,2)</f>
        <v>0</v>
      </c>
      <c r="BL188" s="17" t="s">
        <v>148</v>
      </c>
      <c r="BM188" s="256" t="s">
        <v>470</v>
      </c>
    </row>
    <row r="189" s="13" customFormat="1">
      <c r="A189" s="13"/>
      <c r="B189" s="258"/>
      <c r="C189" s="259"/>
      <c r="D189" s="260" t="s">
        <v>150</v>
      </c>
      <c r="E189" s="261" t="s">
        <v>1</v>
      </c>
      <c r="F189" s="262" t="s">
        <v>409</v>
      </c>
      <c r="G189" s="259"/>
      <c r="H189" s="263">
        <v>5.9340000000000002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150</v>
      </c>
      <c r="AU189" s="269" t="s">
        <v>82</v>
      </c>
      <c r="AV189" s="13" t="s">
        <v>82</v>
      </c>
      <c r="AW189" s="13" t="s">
        <v>30</v>
      </c>
      <c r="AX189" s="13" t="s">
        <v>73</v>
      </c>
      <c r="AY189" s="269" t="s">
        <v>141</v>
      </c>
    </row>
    <row r="190" s="14" customFormat="1">
      <c r="A190" s="14"/>
      <c r="B190" s="270"/>
      <c r="C190" s="271"/>
      <c r="D190" s="260" t="s">
        <v>150</v>
      </c>
      <c r="E190" s="272" t="s">
        <v>1</v>
      </c>
      <c r="F190" s="273" t="s">
        <v>152</v>
      </c>
      <c r="G190" s="271"/>
      <c r="H190" s="274">
        <v>5.9340000000000002</v>
      </c>
      <c r="I190" s="275"/>
      <c r="J190" s="271"/>
      <c r="K190" s="271"/>
      <c r="L190" s="276"/>
      <c r="M190" s="277"/>
      <c r="N190" s="278"/>
      <c r="O190" s="278"/>
      <c r="P190" s="278"/>
      <c r="Q190" s="278"/>
      <c r="R190" s="278"/>
      <c r="S190" s="278"/>
      <c r="T190" s="27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0" t="s">
        <v>150</v>
      </c>
      <c r="AU190" s="280" t="s">
        <v>82</v>
      </c>
      <c r="AV190" s="14" t="s">
        <v>148</v>
      </c>
      <c r="AW190" s="14" t="s">
        <v>30</v>
      </c>
      <c r="AX190" s="14" t="s">
        <v>80</v>
      </c>
      <c r="AY190" s="280" t="s">
        <v>141</v>
      </c>
    </row>
    <row r="191" s="12" customFormat="1" ht="25.92" customHeight="1">
      <c r="A191" s="12"/>
      <c r="B191" s="228"/>
      <c r="C191" s="229"/>
      <c r="D191" s="230" t="s">
        <v>72</v>
      </c>
      <c r="E191" s="231" t="s">
        <v>291</v>
      </c>
      <c r="F191" s="231" t="s">
        <v>292</v>
      </c>
      <c r="G191" s="229"/>
      <c r="H191" s="229"/>
      <c r="I191" s="232"/>
      <c r="J191" s="233">
        <f>BK191</f>
        <v>0</v>
      </c>
      <c r="K191" s="229"/>
      <c r="L191" s="234"/>
      <c r="M191" s="235"/>
      <c r="N191" s="236"/>
      <c r="O191" s="236"/>
      <c r="P191" s="237">
        <f>SUM(P192:P207)</f>
        <v>0</v>
      </c>
      <c r="Q191" s="236"/>
      <c r="R191" s="237">
        <f>SUM(R192:R207)</f>
        <v>0</v>
      </c>
      <c r="S191" s="236"/>
      <c r="T191" s="238">
        <f>SUM(T192:T207)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9" t="s">
        <v>148</v>
      </c>
      <c r="AT191" s="240" t="s">
        <v>72</v>
      </c>
      <c r="AU191" s="240" t="s">
        <v>73</v>
      </c>
      <c r="AY191" s="239" t="s">
        <v>141</v>
      </c>
      <c r="BK191" s="241">
        <f>SUM(BK192:BK207)</f>
        <v>0</v>
      </c>
    </row>
    <row r="192" s="2" customFormat="1" ht="168" customHeight="1">
      <c r="A192" s="38"/>
      <c r="B192" s="39"/>
      <c r="C192" s="244" t="s">
        <v>7</v>
      </c>
      <c r="D192" s="244" t="s">
        <v>144</v>
      </c>
      <c r="E192" s="245" t="s">
        <v>304</v>
      </c>
      <c r="F192" s="246" t="s">
        <v>413</v>
      </c>
      <c r="G192" s="247" t="s">
        <v>170</v>
      </c>
      <c r="H192" s="248">
        <v>6</v>
      </c>
      <c r="I192" s="249"/>
      <c r="J192" s="250">
        <f>ROUND(I192*H192,2)</f>
        <v>0</v>
      </c>
      <c r="K192" s="251"/>
      <c r="L192" s="44"/>
      <c r="M192" s="252" t="s">
        <v>1</v>
      </c>
      <c r="N192" s="253" t="s">
        <v>38</v>
      </c>
      <c r="O192" s="91"/>
      <c r="P192" s="254">
        <f>O192*H192</f>
        <v>0</v>
      </c>
      <c r="Q192" s="254">
        <v>0</v>
      </c>
      <c r="R192" s="254">
        <f>Q192*H192</f>
        <v>0</v>
      </c>
      <c r="S192" s="254">
        <v>0</v>
      </c>
      <c r="T192" s="25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6" t="s">
        <v>295</v>
      </c>
      <c r="AT192" s="256" t="s">
        <v>144</v>
      </c>
      <c r="AU192" s="256" t="s">
        <v>80</v>
      </c>
      <c r="AY192" s="17" t="s">
        <v>141</v>
      </c>
      <c r="BE192" s="257">
        <f>IF(N192="základní",J192,0)</f>
        <v>0</v>
      </c>
      <c r="BF192" s="257">
        <f>IF(N192="snížená",J192,0)</f>
        <v>0</v>
      </c>
      <c r="BG192" s="257">
        <f>IF(N192="zákl. přenesená",J192,0)</f>
        <v>0</v>
      </c>
      <c r="BH192" s="257">
        <f>IF(N192="sníž. přenesená",J192,0)</f>
        <v>0</v>
      </c>
      <c r="BI192" s="257">
        <f>IF(N192="nulová",J192,0)</f>
        <v>0</v>
      </c>
      <c r="BJ192" s="17" t="s">
        <v>80</v>
      </c>
      <c r="BK192" s="257">
        <f>ROUND(I192*H192,2)</f>
        <v>0</v>
      </c>
      <c r="BL192" s="17" t="s">
        <v>295</v>
      </c>
      <c r="BM192" s="256" t="s">
        <v>471</v>
      </c>
    </row>
    <row r="193" s="13" customFormat="1">
      <c r="A193" s="13"/>
      <c r="B193" s="258"/>
      <c r="C193" s="259"/>
      <c r="D193" s="260" t="s">
        <v>150</v>
      </c>
      <c r="E193" s="261" t="s">
        <v>1</v>
      </c>
      <c r="F193" s="262" t="s">
        <v>174</v>
      </c>
      <c r="G193" s="259"/>
      <c r="H193" s="263">
        <v>6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150</v>
      </c>
      <c r="AU193" s="269" t="s">
        <v>80</v>
      </c>
      <c r="AV193" s="13" t="s">
        <v>82</v>
      </c>
      <c r="AW193" s="13" t="s">
        <v>30</v>
      </c>
      <c r="AX193" s="13" t="s">
        <v>73</v>
      </c>
      <c r="AY193" s="269" t="s">
        <v>141</v>
      </c>
    </row>
    <row r="194" s="14" customFormat="1">
      <c r="A194" s="14"/>
      <c r="B194" s="270"/>
      <c r="C194" s="271"/>
      <c r="D194" s="260" t="s">
        <v>150</v>
      </c>
      <c r="E194" s="272" t="s">
        <v>1</v>
      </c>
      <c r="F194" s="273" t="s">
        <v>152</v>
      </c>
      <c r="G194" s="271"/>
      <c r="H194" s="274">
        <v>6</v>
      </c>
      <c r="I194" s="275"/>
      <c r="J194" s="271"/>
      <c r="K194" s="271"/>
      <c r="L194" s="276"/>
      <c r="M194" s="277"/>
      <c r="N194" s="278"/>
      <c r="O194" s="278"/>
      <c r="P194" s="278"/>
      <c r="Q194" s="278"/>
      <c r="R194" s="278"/>
      <c r="S194" s="278"/>
      <c r="T194" s="27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0" t="s">
        <v>150</v>
      </c>
      <c r="AU194" s="280" t="s">
        <v>80</v>
      </c>
      <c r="AV194" s="14" t="s">
        <v>148</v>
      </c>
      <c r="AW194" s="14" t="s">
        <v>30</v>
      </c>
      <c r="AX194" s="14" t="s">
        <v>80</v>
      </c>
      <c r="AY194" s="280" t="s">
        <v>141</v>
      </c>
    </row>
    <row r="195" s="2" customFormat="1" ht="178.5" customHeight="1">
      <c r="A195" s="38"/>
      <c r="B195" s="39"/>
      <c r="C195" s="244" t="s">
        <v>259</v>
      </c>
      <c r="D195" s="244" t="s">
        <v>144</v>
      </c>
      <c r="E195" s="245" t="s">
        <v>472</v>
      </c>
      <c r="F195" s="246" t="s">
        <v>473</v>
      </c>
      <c r="G195" s="247" t="s">
        <v>170</v>
      </c>
      <c r="H195" s="248">
        <v>29.039999999999999</v>
      </c>
      <c r="I195" s="249"/>
      <c r="J195" s="250">
        <f>ROUND(I195*H195,2)</f>
        <v>0</v>
      </c>
      <c r="K195" s="251"/>
      <c r="L195" s="44"/>
      <c r="M195" s="252" t="s">
        <v>1</v>
      </c>
      <c r="N195" s="253" t="s">
        <v>38</v>
      </c>
      <c r="O195" s="91"/>
      <c r="P195" s="254">
        <f>O195*H195</f>
        <v>0</v>
      </c>
      <c r="Q195" s="254">
        <v>0</v>
      </c>
      <c r="R195" s="254">
        <f>Q195*H195</f>
        <v>0</v>
      </c>
      <c r="S195" s="254">
        <v>0</v>
      </c>
      <c r="T195" s="25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6" t="s">
        <v>295</v>
      </c>
      <c r="AT195" s="256" t="s">
        <v>144</v>
      </c>
      <c r="AU195" s="256" t="s">
        <v>80</v>
      </c>
      <c r="AY195" s="17" t="s">
        <v>141</v>
      </c>
      <c r="BE195" s="257">
        <f>IF(N195="základní",J195,0)</f>
        <v>0</v>
      </c>
      <c r="BF195" s="257">
        <f>IF(N195="snížená",J195,0)</f>
        <v>0</v>
      </c>
      <c r="BG195" s="257">
        <f>IF(N195="zákl. přenesená",J195,0)</f>
        <v>0</v>
      </c>
      <c r="BH195" s="257">
        <f>IF(N195="sníž. přenesená",J195,0)</f>
        <v>0</v>
      </c>
      <c r="BI195" s="257">
        <f>IF(N195="nulová",J195,0)</f>
        <v>0</v>
      </c>
      <c r="BJ195" s="17" t="s">
        <v>80</v>
      </c>
      <c r="BK195" s="257">
        <f>ROUND(I195*H195,2)</f>
        <v>0</v>
      </c>
      <c r="BL195" s="17" t="s">
        <v>295</v>
      </c>
      <c r="BM195" s="256" t="s">
        <v>474</v>
      </c>
    </row>
    <row r="196" s="13" customFormat="1">
      <c r="A196" s="13"/>
      <c r="B196" s="258"/>
      <c r="C196" s="259"/>
      <c r="D196" s="260" t="s">
        <v>150</v>
      </c>
      <c r="E196" s="261" t="s">
        <v>1</v>
      </c>
      <c r="F196" s="262" t="s">
        <v>475</v>
      </c>
      <c r="G196" s="259"/>
      <c r="H196" s="263">
        <v>21.120000000000001</v>
      </c>
      <c r="I196" s="264"/>
      <c r="J196" s="259"/>
      <c r="K196" s="259"/>
      <c r="L196" s="265"/>
      <c r="M196" s="266"/>
      <c r="N196" s="267"/>
      <c r="O196" s="267"/>
      <c r="P196" s="267"/>
      <c r="Q196" s="267"/>
      <c r="R196" s="267"/>
      <c r="S196" s="267"/>
      <c r="T196" s="26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9" t="s">
        <v>150</v>
      </c>
      <c r="AU196" s="269" t="s">
        <v>80</v>
      </c>
      <c r="AV196" s="13" t="s">
        <v>82</v>
      </c>
      <c r="AW196" s="13" t="s">
        <v>30</v>
      </c>
      <c r="AX196" s="13" t="s">
        <v>73</v>
      </c>
      <c r="AY196" s="269" t="s">
        <v>141</v>
      </c>
    </row>
    <row r="197" s="13" customFormat="1">
      <c r="A197" s="13"/>
      <c r="B197" s="258"/>
      <c r="C197" s="259"/>
      <c r="D197" s="260" t="s">
        <v>150</v>
      </c>
      <c r="E197" s="261" t="s">
        <v>1</v>
      </c>
      <c r="F197" s="262" t="s">
        <v>476</v>
      </c>
      <c r="G197" s="259"/>
      <c r="H197" s="263">
        <v>7.9199999999999999</v>
      </c>
      <c r="I197" s="264"/>
      <c r="J197" s="259"/>
      <c r="K197" s="259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150</v>
      </c>
      <c r="AU197" s="269" t="s">
        <v>80</v>
      </c>
      <c r="AV197" s="13" t="s">
        <v>82</v>
      </c>
      <c r="AW197" s="13" t="s">
        <v>30</v>
      </c>
      <c r="AX197" s="13" t="s">
        <v>73</v>
      </c>
      <c r="AY197" s="269" t="s">
        <v>141</v>
      </c>
    </row>
    <row r="198" s="14" customFormat="1">
      <c r="A198" s="14"/>
      <c r="B198" s="270"/>
      <c r="C198" s="271"/>
      <c r="D198" s="260" t="s">
        <v>150</v>
      </c>
      <c r="E198" s="272" t="s">
        <v>1</v>
      </c>
      <c r="F198" s="273" t="s">
        <v>152</v>
      </c>
      <c r="G198" s="271"/>
      <c r="H198" s="274">
        <v>29.039999999999999</v>
      </c>
      <c r="I198" s="275"/>
      <c r="J198" s="271"/>
      <c r="K198" s="271"/>
      <c r="L198" s="276"/>
      <c r="M198" s="277"/>
      <c r="N198" s="278"/>
      <c r="O198" s="278"/>
      <c r="P198" s="278"/>
      <c r="Q198" s="278"/>
      <c r="R198" s="278"/>
      <c r="S198" s="278"/>
      <c r="T198" s="27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80" t="s">
        <v>150</v>
      </c>
      <c r="AU198" s="280" t="s">
        <v>80</v>
      </c>
      <c r="AV198" s="14" t="s">
        <v>148</v>
      </c>
      <c r="AW198" s="14" t="s">
        <v>30</v>
      </c>
      <c r="AX198" s="14" t="s">
        <v>80</v>
      </c>
      <c r="AY198" s="280" t="s">
        <v>141</v>
      </c>
    </row>
    <row r="199" s="2" customFormat="1" ht="78" customHeight="1">
      <c r="A199" s="38"/>
      <c r="B199" s="39"/>
      <c r="C199" s="244" t="s">
        <v>266</v>
      </c>
      <c r="D199" s="244" t="s">
        <v>144</v>
      </c>
      <c r="E199" s="245" t="s">
        <v>309</v>
      </c>
      <c r="F199" s="246" t="s">
        <v>415</v>
      </c>
      <c r="G199" s="247" t="s">
        <v>177</v>
      </c>
      <c r="H199" s="248">
        <v>1</v>
      </c>
      <c r="I199" s="249"/>
      <c r="J199" s="250">
        <f>ROUND(I199*H199,2)</f>
        <v>0</v>
      </c>
      <c r="K199" s="251"/>
      <c r="L199" s="44"/>
      <c r="M199" s="252" t="s">
        <v>1</v>
      </c>
      <c r="N199" s="253" t="s">
        <v>38</v>
      </c>
      <c r="O199" s="91"/>
      <c r="P199" s="254">
        <f>O199*H199</f>
        <v>0</v>
      </c>
      <c r="Q199" s="254">
        <v>0</v>
      </c>
      <c r="R199" s="254">
        <f>Q199*H199</f>
        <v>0</v>
      </c>
      <c r="S199" s="254">
        <v>0</v>
      </c>
      <c r="T199" s="25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6" t="s">
        <v>295</v>
      </c>
      <c r="AT199" s="256" t="s">
        <v>144</v>
      </c>
      <c r="AU199" s="256" t="s">
        <v>80</v>
      </c>
      <c r="AY199" s="17" t="s">
        <v>141</v>
      </c>
      <c r="BE199" s="257">
        <f>IF(N199="základní",J199,0)</f>
        <v>0</v>
      </c>
      <c r="BF199" s="257">
        <f>IF(N199="snížená",J199,0)</f>
        <v>0</v>
      </c>
      <c r="BG199" s="257">
        <f>IF(N199="zákl. přenesená",J199,0)</f>
        <v>0</v>
      </c>
      <c r="BH199" s="257">
        <f>IF(N199="sníž. přenesená",J199,0)</f>
        <v>0</v>
      </c>
      <c r="BI199" s="257">
        <f>IF(N199="nulová",J199,0)</f>
        <v>0</v>
      </c>
      <c r="BJ199" s="17" t="s">
        <v>80</v>
      </c>
      <c r="BK199" s="257">
        <f>ROUND(I199*H199,2)</f>
        <v>0</v>
      </c>
      <c r="BL199" s="17" t="s">
        <v>295</v>
      </c>
      <c r="BM199" s="256" t="s">
        <v>477</v>
      </c>
    </row>
    <row r="200" s="13" customFormat="1">
      <c r="A200" s="13"/>
      <c r="B200" s="258"/>
      <c r="C200" s="259"/>
      <c r="D200" s="260" t="s">
        <v>150</v>
      </c>
      <c r="E200" s="261" t="s">
        <v>1</v>
      </c>
      <c r="F200" s="262" t="s">
        <v>80</v>
      </c>
      <c r="G200" s="259"/>
      <c r="H200" s="263">
        <v>1</v>
      </c>
      <c r="I200" s="264"/>
      <c r="J200" s="259"/>
      <c r="K200" s="259"/>
      <c r="L200" s="265"/>
      <c r="M200" s="266"/>
      <c r="N200" s="267"/>
      <c r="O200" s="267"/>
      <c r="P200" s="267"/>
      <c r="Q200" s="267"/>
      <c r="R200" s="267"/>
      <c r="S200" s="267"/>
      <c r="T200" s="26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9" t="s">
        <v>150</v>
      </c>
      <c r="AU200" s="269" t="s">
        <v>80</v>
      </c>
      <c r="AV200" s="13" t="s">
        <v>82</v>
      </c>
      <c r="AW200" s="13" t="s">
        <v>30</v>
      </c>
      <c r="AX200" s="13" t="s">
        <v>73</v>
      </c>
      <c r="AY200" s="269" t="s">
        <v>141</v>
      </c>
    </row>
    <row r="201" s="14" customFormat="1">
      <c r="A201" s="14"/>
      <c r="B201" s="270"/>
      <c r="C201" s="271"/>
      <c r="D201" s="260" t="s">
        <v>150</v>
      </c>
      <c r="E201" s="272" t="s">
        <v>1</v>
      </c>
      <c r="F201" s="273" t="s">
        <v>152</v>
      </c>
      <c r="G201" s="271"/>
      <c r="H201" s="274">
        <v>1</v>
      </c>
      <c r="I201" s="275"/>
      <c r="J201" s="271"/>
      <c r="K201" s="271"/>
      <c r="L201" s="276"/>
      <c r="M201" s="277"/>
      <c r="N201" s="278"/>
      <c r="O201" s="278"/>
      <c r="P201" s="278"/>
      <c r="Q201" s="278"/>
      <c r="R201" s="278"/>
      <c r="S201" s="278"/>
      <c r="T201" s="27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0" t="s">
        <v>150</v>
      </c>
      <c r="AU201" s="280" t="s">
        <v>80</v>
      </c>
      <c r="AV201" s="14" t="s">
        <v>148</v>
      </c>
      <c r="AW201" s="14" t="s">
        <v>30</v>
      </c>
      <c r="AX201" s="14" t="s">
        <v>80</v>
      </c>
      <c r="AY201" s="280" t="s">
        <v>141</v>
      </c>
    </row>
    <row r="202" s="2" customFormat="1" ht="78" customHeight="1">
      <c r="A202" s="38"/>
      <c r="B202" s="39"/>
      <c r="C202" s="244" t="s">
        <v>271</v>
      </c>
      <c r="D202" s="244" t="s">
        <v>144</v>
      </c>
      <c r="E202" s="245" t="s">
        <v>417</v>
      </c>
      <c r="F202" s="246" t="s">
        <v>418</v>
      </c>
      <c r="G202" s="247" t="s">
        <v>170</v>
      </c>
      <c r="H202" s="248">
        <v>31.5</v>
      </c>
      <c r="I202" s="249"/>
      <c r="J202" s="250">
        <f>ROUND(I202*H202,2)</f>
        <v>0</v>
      </c>
      <c r="K202" s="251"/>
      <c r="L202" s="44"/>
      <c r="M202" s="252" t="s">
        <v>1</v>
      </c>
      <c r="N202" s="253" t="s">
        <v>38</v>
      </c>
      <c r="O202" s="91"/>
      <c r="P202" s="254">
        <f>O202*H202</f>
        <v>0</v>
      </c>
      <c r="Q202" s="254">
        <v>0</v>
      </c>
      <c r="R202" s="254">
        <f>Q202*H202</f>
        <v>0</v>
      </c>
      <c r="S202" s="254">
        <v>0</v>
      </c>
      <c r="T202" s="25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6" t="s">
        <v>295</v>
      </c>
      <c r="AT202" s="256" t="s">
        <v>144</v>
      </c>
      <c r="AU202" s="256" t="s">
        <v>80</v>
      </c>
      <c r="AY202" s="17" t="s">
        <v>141</v>
      </c>
      <c r="BE202" s="257">
        <f>IF(N202="základní",J202,0)</f>
        <v>0</v>
      </c>
      <c r="BF202" s="257">
        <f>IF(N202="snížená",J202,0)</f>
        <v>0</v>
      </c>
      <c r="BG202" s="257">
        <f>IF(N202="zákl. přenesená",J202,0)</f>
        <v>0</v>
      </c>
      <c r="BH202" s="257">
        <f>IF(N202="sníž. přenesená",J202,0)</f>
        <v>0</v>
      </c>
      <c r="BI202" s="257">
        <f>IF(N202="nulová",J202,0)</f>
        <v>0</v>
      </c>
      <c r="BJ202" s="17" t="s">
        <v>80</v>
      </c>
      <c r="BK202" s="257">
        <f>ROUND(I202*H202,2)</f>
        <v>0</v>
      </c>
      <c r="BL202" s="17" t="s">
        <v>295</v>
      </c>
      <c r="BM202" s="256" t="s">
        <v>478</v>
      </c>
    </row>
    <row r="203" s="13" customFormat="1">
      <c r="A203" s="13"/>
      <c r="B203" s="258"/>
      <c r="C203" s="259"/>
      <c r="D203" s="260" t="s">
        <v>150</v>
      </c>
      <c r="E203" s="261" t="s">
        <v>1</v>
      </c>
      <c r="F203" s="262" t="s">
        <v>420</v>
      </c>
      <c r="G203" s="259"/>
      <c r="H203" s="263">
        <v>31.5</v>
      </c>
      <c r="I203" s="264"/>
      <c r="J203" s="259"/>
      <c r="K203" s="259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150</v>
      </c>
      <c r="AU203" s="269" t="s">
        <v>80</v>
      </c>
      <c r="AV203" s="13" t="s">
        <v>82</v>
      </c>
      <c r="AW203" s="13" t="s">
        <v>30</v>
      </c>
      <c r="AX203" s="13" t="s">
        <v>73</v>
      </c>
      <c r="AY203" s="269" t="s">
        <v>141</v>
      </c>
    </row>
    <row r="204" s="14" customFormat="1">
      <c r="A204" s="14"/>
      <c r="B204" s="270"/>
      <c r="C204" s="271"/>
      <c r="D204" s="260" t="s">
        <v>150</v>
      </c>
      <c r="E204" s="272" t="s">
        <v>1</v>
      </c>
      <c r="F204" s="273" t="s">
        <v>152</v>
      </c>
      <c r="G204" s="271"/>
      <c r="H204" s="274">
        <v>31.5</v>
      </c>
      <c r="I204" s="275"/>
      <c r="J204" s="271"/>
      <c r="K204" s="271"/>
      <c r="L204" s="276"/>
      <c r="M204" s="277"/>
      <c r="N204" s="278"/>
      <c r="O204" s="278"/>
      <c r="P204" s="278"/>
      <c r="Q204" s="278"/>
      <c r="R204" s="278"/>
      <c r="S204" s="278"/>
      <c r="T204" s="27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0" t="s">
        <v>150</v>
      </c>
      <c r="AU204" s="280" t="s">
        <v>80</v>
      </c>
      <c r="AV204" s="14" t="s">
        <v>148</v>
      </c>
      <c r="AW204" s="14" t="s">
        <v>30</v>
      </c>
      <c r="AX204" s="14" t="s">
        <v>80</v>
      </c>
      <c r="AY204" s="280" t="s">
        <v>141</v>
      </c>
    </row>
    <row r="205" s="2" customFormat="1" ht="78" customHeight="1">
      <c r="A205" s="38"/>
      <c r="B205" s="39"/>
      <c r="C205" s="244" t="s">
        <v>276</v>
      </c>
      <c r="D205" s="244" t="s">
        <v>144</v>
      </c>
      <c r="E205" s="245" t="s">
        <v>479</v>
      </c>
      <c r="F205" s="246" t="s">
        <v>480</v>
      </c>
      <c r="G205" s="247" t="s">
        <v>170</v>
      </c>
      <c r="H205" s="248">
        <v>21.120000000000001</v>
      </c>
      <c r="I205" s="249"/>
      <c r="J205" s="250">
        <f>ROUND(I205*H205,2)</f>
        <v>0</v>
      </c>
      <c r="K205" s="251"/>
      <c r="L205" s="44"/>
      <c r="M205" s="252" t="s">
        <v>1</v>
      </c>
      <c r="N205" s="253" t="s">
        <v>38</v>
      </c>
      <c r="O205" s="91"/>
      <c r="P205" s="254">
        <f>O205*H205</f>
        <v>0</v>
      </c>
      <c r="Q205" s="254">
        <v>0</v>
      </c>
      <c r="R205" s="254">
        <f>Q205*H205</f>
        <v>0</v>
      </c>
      <c r="S205" s="254">
        <v>0</v>
      </c>
      <c r="T205" s="25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6" t="s">
        <v>295</v>
      </c>
      <c r="AT205" s="256" t="s">
        <v>144</v>
      </c>
      <c r="AU205" s="256" t="s">
        <v>80</v>
      </c>
      <c r="AY205" s="17" t="s">
        <v>141</v>
      </c>
      <c r="BE205" s="257">
        <f>IF(N205="základní",J205,0)</f>
        <v>0</v>
      </c>
      <c r="BF205" s="257">
        <f>IF(N205="snížená",J205,0)</f>
        <v>0</v>
      </c>
      <c r="BG205" s="257">
        <f>IF(N205="zákl. přenesená",J205,0)</f>
        <v>0</v>
      </c>
      <c r="BH205" s="257">
        <f>IF(N205="sníž. přenesená",J205,0)</f>
        <v>0</v>
      </c>
      <c r="BI205" s="257">
        <f>IF(N205="nulová",J205,0)</f>
        <v>0</v>
      </c>
      <c r="BJ205" s="17" t="s">
        <v>80</v>
      </c>
      <c r="BK205" s="257">
        <f>ROUND(I205*H205,2)</f>
        <v>0</v>
      </c>
      <c r="BL205" s="17" t="s">
        <v>295</v>
      </c>
      <c r="BM205" s="256" t="s">
        <v>481</v>
      </c>
    </row>
    <row r="206" s="13" customFormat="1">
      <c r="A206" s="13"/>
      <c r="B206" s="258"/>
      <c r="C206" s="259"/>
      <c r="D206" s="260" t="s">
        <v>150</v>
      </c>
      <c r="E206" s="261" t="s">
        <v>1</v>
      </c>
      <c r="F206" s="262" t="s">
        <v>482</v>
      </c>
      <c r="G206" s="259"/>
      <c r="H206" s="263">
        <v>21.120000000000001</v>
      </c>
      <c r="I206" s="264"/>
      <c r="J206" s="259"/>
      <c r="K206" s="259"/>
      <c r="L206" s="265"/>
      <c r="M206" s="266"/>
      <c r="N206" s="267"/>
      <c r="O206" s="267"/>
      <c r="P206" s="267"/>
      <c r="Q206" s="267"/>
      <c r="R206" s="267"/>
      <c r="S206" s="267"/>
      <c r="T206" s="26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9" t="s">
        <v>150</v>
      </c>
      <c r="AU206" s="269" t="s">
        <v>80</v>
      </c>
      <c r="AV206" s="13" t="s">
        <v>82</v>
      </c>
      <c r="AW206" s="13" t="s">
        <v>30</v>
      </c>
      <c r="AX206" s="13" t="s">
        <v>73</v>
      </c>
      <c r="AY206" s="269" t="s">
        <v>141</v>
      </c>
    </row>
    <row r="207" s="14" customFormat="1">
      <c r="A207" s="14"/>
      <c r="B207" s="270"/>
      <c r="C207" s="271"/>
      <c r="D207" s="260" t="s">
        <v>150</v>
      </c>
      <c r="E207" s="272" t="s">
        <v>1</v>
      </c>
      <c r="F207" s="273" t="s">
        <v>152</v>
      </c>
      <c r="G207" s="271"/>
      <c r="H207" s="274">
        <v>21.120000000000001</v>
      </c>
      <c r="I207" s="275"/>
      <c r="J207" s="271"/>
      <c r="K207" s="271"/>
      <c r="L207" s="276"/>
      <c r="M207" s="277"/>
      <c r="N207" s="278"/>
      <c r="O207" s="278"/>
      <c r="P207" s="278"/>
      <c r="Q207" s="278"/>
      <c r="R207" s="278"/>
      <c r="S207" s="278"/>
      <c r="T207" s="27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80" t="s">
        <v>150</v>
      </c>
      <c r="AU207" s="280" t="s">
        <v>80</v>
      </c>
      <c r="AV207" s="14" t="s">
        <v>148</v>
      </c>
      <c r="AW207" s="14" t="s">
        <v>30</v>
      </c>
      <c r="AX207" s="14" t="s">
        <v>80</v>
      </c>
      <c r="AY207" s="280" t="s">
        <v>141</v>
      </c>
    </row>
    <row r="208" s="12" customFormat="1" ht="25.92" customHeight="1">
      <c r="A208" s="12"/>
      <c r="B208" s="228"/>
      <c r="C208" s="229"/>
      <c r="D208" s="230" t="s">
        <v>72</v>
      </c>
      <c r="E208" s="231" t="s">
        <v>111</v>
      </c>
      <c r="F208" s="231" t="s">
        <v>365</v>
      </c>
      <c r="G208" s="229"/>
      <c r="H208" s="229"/>
      <c r="I208" s="232"/>
      <c r="J208" s="233">
        <f>BK208</f>
        <v>0</v>
      </c>
      <c r="K208" s="229"/>
      <c r="L208" s="234"/>
      <c r="M208" s="235"/>
      <c r="N208" s="236"/>
      <c r="O208" s="236"/>
      <c r="P208" s="237">
        <f>SUM(P209:P214)</f>
        <v>0</v>
      </c>
      <c r="Q208" s="236"/>
      <c r="R208" s="237">
        <f>SUM(R209:R214)</f>
        <v>0</v>
      </c>
      <c r="S208" s="236"/>
      <c r="T208" s="238">
        <f>SUM(T209:T214)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9" t="s">
        <v>142</v>
      </c>
      <c r="AT208" s="240" t="s">
        <v>72</v>
      </c>
      <c r="AU208" s="240" t="s">
        <v>73</v>
      </c>
      <c r="AY208" s="239" t="s">
        <v>141</v>
      </c>
      <c r="BK208" s="241">
        <f>SUM(BK209:BK214)</f>
        <v>0</v>
      </c>
    </row>
    <row r="209" s="2" customFormat="1" ht="66.75" customHeight="1">
      <c r="A209" s="38"/>
      <c r="B209" s="39"/>
      <c r="C209" s="244" t="s">
        <v>281</v>
      </c>
      <c r="D209" s="244" t="s">
        <v>144</v>
      </c>
      <c r="E209" s="245" t="s">
        <v>366</v>
      </c>
      <c r="F209" s="246" t="s">
        <v>367</v>
      </c>
      <c r="G209" s="247" t="s">
        <v>177</v>
      </c>
      <c r="H209" s="248">
        <v>1</v>
      </c>
      <c r="I209" s="249"/>
      <c r="J209" s="250">
        <f>ROUND(I209*H209,2)</f>
        <v>0</v>
      </c>
      <c r="K209" s="251"/>
      <c r="L209" s="44"/>
      <c r="M209" s="252" t="s">
        <v>1</v>
      </c>
      <c r="N209" s="253" t="s">
        <v>38</v>
      </c>
      <c r="O209" s="91"/>
      <c r="P209" s="254">
        <f>O209*H209</f>
        <v>0</v>
      </c>
      <c r="Q209" s="254">
        <v>0</v>
      </c>
      <c r="R209" s="254">
        <f>Q209*H209</f>
        <v>0</v>
      </c>
      <c r="S209" s="254">
        <v>0</v>
      </c>
      <c r="T209" s="25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6" t="s">
        <v>148</v>
      </c>
      <c r="AT209" s="256" t="s">
        <v>144</v>
      </c>
      <c r="AU209" s="256" t="s">
        <v>80</v>
      </c>
      <c r="AY209" s="17" t="s">
        <v>141</v>
      </c>
      <c r="BE209" s="257">
        <f>IF(N209="základní",J209,0)</f>
        <v>0</v>
      </c>
      <c r="BF209" s="257">
        <f>IF(N209="snížená",J209,0)</f>
        <v>0</v>
      </c>
      <c r="BG209" s="257">
        <f>IF(N209="zákl. přenesená",J209,0)</f>
        <v>0</v>
      </c>
      <c r="BH209" s="257">
        <f>IF(N209="sníž. přenesená",J209,0)</f>
        <v>0</v>
      </c>
      <c r="BI209" s="257">
        <f>IF(N209="nulová",J209,0)</f>
        <v>0</v>
      </c>
      <c r="BJ209" s="17" t="s">
        <v>80</v>
      </c>
      <c r="BK209" s="257">
        <f>ROUND(I209*H209,2)</f>
        <v>0</v>
      </c>
      <c r="BL209" s="17" t="s">
        <v>148</v>
      </c>
      <c r="BM209" s="256" t="s">
        <v>483</v>
      </c>
    </row>
    <row r="210" s="13" customFormat="1">
      <c r="A210" s="13"/>
      <c r="B210" s="258"/>
      <c r="C210" s="259"/>
      <c r="D210" s="260" t="s">
        <v>150</v>
      </c>
      <c r="E210" s="261" t="s">
        <v>1</v>
      </c>
      <c r="F210" s="262" t="s">
        <v>80</v>
      </c>
      <c r="G210" s="259"/>
      <c r="H210" s="263">
        <v>1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150</v>
      </c>
      <c r="AU210" s="269" t="s">
        <v>80</v>
      </c>
      <c r="AV210" s="13" t="s">
        <v>82</v>
      </c>
      <c r="AW210" s="13" t="s">
        <v>30</v>
      </c>
      <c r="AX210" s="13" t="s">
        <v>73</v>
      </c>
      <c r="AY210" s="269" t="s">
        <v>141</v>
      </c>
    </row>
    <row r="211" s="14" customFormat="1">
      <c r="A211" s="14"/>
      <c r="B211" s="270"/>
      <c r="C211" s="271"/>
      <c r="D211" s="260" t="s">
        <v>150</v>
      </c>
      <c r="E211" s="272" t="s">
        <v>1</v>
      </c>
      <c r="F211" s="273" t="s">
        <v>152</v>
      </c>
      <c r="G211" s="271"/>
      <c r="H211" s="274">
        <v>1</v>
      </c>
      <c r="I211" s="275"/>
      <c r="J211" s="271"/>
      <c r="K211" s="271"/>
      <c r="L211" s="276"/>
      <c r="M211" s="277"/>
      <c r="N211" s="278"/>
      <c r="O211" s="278"/>
      <c r="P211" s="278"/>
      <c r="Q211" s="278"/>
      <c r="R211" s="278"/>
      <c r="S211" s="278"/>
      <c r="T211" s="27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0" t="s">
        <v>150</v>
      </c>
      <c r="AU211" s="280" t="s">
        <v>80</v>
      </c>
      <c r="AV211" s="14" t="s">
        <v>148</v>
      </c>
      <c r="AW211" s="14" t="s">
        <v>30</v>
      </c>
      <c r="AX211" s="14" t="s">
        <v>80</v>
      </c>
      <c r="AY211" s="280" t="s">
        <v>141</v>
      </c>
    </row>
    <row r="212" s="2" customFormat="1" ht="21.75" customHeight="1">
      <c r="A212" s="38"/>
      <c r="B212" s="39"/>
      <c r="C212" s="244" t="s">
        <v>286</v>
      </c>
      <c r="D212" s="244" t="s">
        <v>144</v>
      </c>
      <c r="E212" s="245" t="s">
        <v>422</v>
      </c>
      <c r="F212" s="246" t="s">
        <v>423</v>
      </c>
      <c r="G212" s="247" t="s">
        <v>424</v>
      </c>
      <c r="H212" s="248">
        <v>1</v>
      </c>
      <c r="I212" s="249"/>
      <c r="J212" s="250">
        <f>ROUND(I212*H212,2)</f>
        <v>0</v>
      </c>
      <c r="K212" s="251"/>
      <c r="L212" s="44"/>
      <c r="M212" s="252" t="s">
        <v>1</v>
      </c>
      <c r="N212" s="253" t="s">
        <v>38</v>
      </c>
      <c r="O212" s="91"/>
      <c r="P212" s="254">
        <f>O212*H212</f>
        <v>0</v>
      </c>
      <c r="Q212" s="254">
        <v>0</v>
      </c>
      <c r="R212" s="254">
        <f>Q212*H212</f>
        <v>0</v>
      </c>
      <c r="S212" s="254">
        <v>0</v>
      </c>
      <c r="T212" s="25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6" t="s">
        <v>148</v>
      </c>
      <c r="AT212" s="256" t="s">
        <v>144</v>
      </c>
      <c r="AU212" s="256" t="s">
        <v>80</v>
      </c>
      <c r="AY212" s="17" t="s">
        <v>141</v>
      </c>
      <c r="BE212" s="257">
        <f>IF(N212="základní",J212,0)</f>
        <v>0</v>
      </c>
      <c r="BF212" s="257">
        <f>IF(N212="snížená",J212,0)</f>
        <v>0</v>
      </c>
      <c r="BG212" s="257">
        <f>IF(N212="zákl. přenesená",J212,0)</f>
        <v>0</v>
      </c>
      <c r="BH212" s="257">
        <f>IF(N212="sníž. přenesená",J212,0)</f>
        <v>0</v>
      </c>
      <c r="BI212" s="257">
        <f>IF(N212="nulová",J212,0)</f>
        <v>0</v>
      </c>
      <c r="BJ212" s="17" t="s">
        <v>80</v>
      </c>
      <c r="BK212" s="257">
        <f>ROUND(I212*H212,2)</f>
        <v>0</v>
      </c>
      <c r="BL212" s="17" t="s">
        <v>148</v>
      </c>
      <c r="BM212" s="256" t="s">
        <v>484</v>
      </c>
    </row>
    <row r="213" s="13" customFormat="1">
      <c r="A213" s="13"/>
      <c r="B213" s="258"/>
      <c r="C213" s="259"/>
      <c r="D213" s="260" t="s">
        <v>150</v>
      </c>
      <c r="E213" s="261" t="s">
        <v>1</v>
      </c>
      <c r="F213" s="262" t="s">
        <v>80</v>
      </c>
      <c r="G213" s="259"/>
      <c r="H213" s="263">
        <v>1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150</v>
      </c>
      <c r="AU213" s="269" t="s">
        <v>80</v>
      </c>
      <c r="AV213" s="13" t="s">
        <v>82</v>
      </c>
      <c r="AW213" s="13" t="s">
        <v>30</v>
      </c>
      <c r="AX213" s="13" t="s">
        <v>73</v>
      </c>
      <c r="AY213" s="269" t="s">
        <v>141</v>
      </c>
    </row>
    <row r="214" s="14" customFormat="1">
      <c r="A214" s="14"/>
      <c r="B214" s="270"/>
      <c r="C214" s="271"/>
      <c r="D214" s="260" t="s">
        <v>150</v>
      </c>
      <c r="E214" s="272" t="s">
        <v>1</v>
      </c>
      <c r="F214" s="273" t="s">
        <v>152</v>
      </c>
      <c r="G214" s="271"/>
      <c r="H214" s="274">
        <v>1</v>
      </c>
      <c r="I214" s="275"/>
      <c r="J214" s="271"/>
      <c r="K214" s="271"/>
      <c r="L214" s="276"/>
      <c r="M214" s="305"/>
      <c r="N214" s="306"/>
      <c r="O214" s="306"/>
      <c r="P214" s="306"/>
      <c r="Q214" s="306"/>
      <c r="R214" s="306"/>
      <c r="S214" s="306"/>
      <c r="T214" s="30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0" t="s">
        <v>150</v>
      </c>
      <c r="AU214" s="280" t="s">
        <v>80</v>
      </c>
      <c r="AV214" s="14" t="s">
        <v>148</v>
      </c>
      <c r="AW214" s="14" t="s">
        <v>30</v>
      </c>
      <c r="AX214" s="14" t="s">
        <v>80</v>
      </c>
      <c r="AY214" s="280" t="s">
        <v>141</v>
      </c>
    </row>
    <row r="215" s="2" customFormat="1" ht="6.96" customHeight="1">
      <c r="A215" s="38"/>
      <c r="B215" s="66"/>
      <c r="C215" s="67"/>
      <c r="D215" s="67"/>
      <c r="E215" s="67"/>
      <c r="F215" s="67"/>
      <c r="G215" s="67"/>
      <c r="H215" s="67"/>
      <c r="I215" s="192"/>
      <c r="J215" s="67"/>
      <c r="K215" s="67"/>
      <c r="L215" s="44"/>
      <c r="M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</row>
  </sheetData>
  <sheetProtection sheet="1" autoFilter="0" formatColumns="0" formatRows="0" objects="1" scenarios="1" spinCount="100000" saltValue="rhNyi6N1rlyG3t7VrdYQYpOJlH96xMb/X1YoEWZF/b0YQ1+F1NGFgO/CWTxXCNEWR1xqioDq/0APjIAjPddjAQ==" hashValue="FU+AKvV2G40m0cylsFKItU/wL8UUIQDUTUderhNYGnY+o4Zk/ym7G5tggwnXDxt/sLZdrNTHjI7f69sS+5OW8g==" algorithmName="SHA-512" password="CC35"/>
  <autoFilter ref="C123:K2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82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87 - Oprava traťového úseku Chrášťany - Svojetín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369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485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26. 3. 2020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6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27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29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31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32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33</v>
      </c>
      <c r="E32" s="38"/>
      <c r="F32" s="38"/>
      <c r="G32" s="38"/>
      <c r="H32" s="38"/>
      <c r="I32" s="154"/>
      <c r="J32" s="166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35</v>
      </c>
      <c r="G34" s="38"/>
      <c r="H34" s="38"/>
      <c r="I34" s="168" t="s">
        <v>34</v>
      </c>
      <c r="J34" s="167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37</v>
      </c>
      <c r="E35" s="152" t="s">
        <v>38</v>
      </c>
      <c r="F35" s="170">
        <f>ROUND((SUM(BE124:BE217)),  2)</f>
        <v>0</v>
      </c>
      <c r="G35" s="38"/>
      <c r="H35" s="38"/>
      <c r="I35" s="171">
        <v>0.20999999999999999</v>
      </c>
      <c r="J35" s="170">
        <f>ROUND(((SUM(BE124:BE217))*I35),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39</v>
      </c>
      <c r="F36" s="170">
        <f>ROUND((SUM(BF124:BF217)),  2)</f>
        <v>0</v>
      </c>
      <c r="G36" s="38"/>
      <c r="H36" s="38"/>
      <c r="I36" s="171">
        <v>0.14999999999999999</v>
      </c>
      <c r="J36" s="170">
        <f>ROUND(((SUM(BF124:BF217))*I36),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40</v>
      </c>
      <c r="F37" s="170">
        <f>ROUND((SUM(BG124:BG217)),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41</v>
      </c>
      <c r="F38" s="170">
        <f>ROUND((SUM(BH124:BH217)),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42</v>
      </c>
      <c r="F39" s="170">
        <f>ROUND((SUM(BI124:BI217)),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43</v>
      </c>
      <c r="E41" s="174"/>
      <c r="F41" s="174"/>
      <c r="G41" s="175" t="s">
        <v>44</v>
      </c>
      <c r="H41" s="176" t="s">
        <v>45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46</v>
      </c>
      <c r="E50" s="181"/>
      <c r="F50" s="181"/>
      <c r="G50" s="180" t="s">
        <v>47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48</v>
      </c>
      <c r="E61" s="184"/>
      <c r="F61" s="185" t="s">
        <v>49</v>
      </c>
      <c r="G61" s="183" t="s">
        <v>48</v>
      </c>
      <c r="H61" s="184"/>
      <c r="I61" s="186"/>
      <c r="J61" s="187" t="s">
        <v>49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50</v>
      </c>
      <c r="E65" s="188"/>
      <c r="F65" s="188"/>
      <c r="G65" s="180" t="s">
        <v>51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48</v>
      </c>
      <c r="E76" s="184"/>
      <c r="F76" s="185" t="s">
        <v>49</v>
      </c>
      <c r="G76" s="183" t="s">
        <v>48</v>
      </c>
      <c r="H76" s="184"/>
      <c r="I76" s="186"/>
      <c r="J76" s="187" t="s">
        <v>49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87 - Oprava traťového úseku Chrášťany - Svojetín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369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03 - P2340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26. 3. 2020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156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156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125</v>
      </c>
      <c r="E101" s="205"/>
      <c r="F101" s="205"/>
      <c r="G101" s="205"/>
      <c r="H101" s="205"/>
      <c r="I101" s="206"/>
      <c r="J101" s="207">
        <f>J194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313</v>
      </c>
      <c r="E102" s="205"/>
      <c r="F102" s="205"/>
      <c r="G102" s="205"/>
      <c r="H102" s="205"/>
      <c r="I102" s="206"/>
      <c r="J102" s="207">
        <f>J211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6" t="str">
        <f>E7</f>
        <v>87 - Oprava traťového úseku Chrášťany - Svojetín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114</v>
      </c>
      <c r="D113" s="22"/>
      <c r="E113" s="22"/>
      <c r="F113" s="22"/>
      <c r="G113" s="22"/>
      <c r="H113" s="22"/>
      <c r="I113" s="146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96" t="s">
        <v>369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116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03 - P2340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156" t="s">
        <v>22</v>
      </c>
      <c r="J118" s="79" t="str">
        <f>IF(J14="","",J14)</f>
        <v>26. 3. 2020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156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156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5"/>
      <c r="B123" s="216"/>
      <c r="C123" s="217" t="s">
        <v>127</v>
      </c>
      <c r="D123" s="218" t="s">
        <v>58</v>
      </c>
      <c r="E123" s="218" t="s">
        <v>54</v>
      </c>
      <c r="F123" s="218" t="s">
        <v>55</v>
      </c>
      <c r="G123" s="218" t="s">
        <v>128</v>
      </c>
      <c r="H123" s="218" t="s">
        <v>129</v>
      </c>
      <c r="I123" s="219" t="s">
        <v>130</v>
      </c>
      <c r="J123" s="220" t="s">
        <v>120</v>
      </c>
      <c r="K123" s="221" t="s">
        <v>131</v>
      </c>
      <c r="L123" s="222"/>
      <c r="M123" s="100" t="s">
        <v>1</v>
      </c>
      <c r="N123" s="101" t="s">
        <v>37</v>
      </c>
      <c r="O123" s="101" t="s">
        <v>132</v>
      </c>
      <c r="P123" s="101" t="s">
        <v>133</v>
      </c>
      <c r="Q123" s="101" t="s">
        <v>134</v>
      </c>
      <c r="R123" s="101" t="s">
        <v>135</v>
      </c>
      <c r="S123" s="101" t="s">
        <v>136</v>
      </c>
      <c r="T123" s="102" t="s">
        <v>137</v>
      </c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/>
    </row>
    <row r="124" s="2" customFormat="1" ht="22.8" customHeight="1">
      <c r="A124" s="38"/>
      <c r="B124" s="39"/>
      <c r="C124" s="107" t="s">
        <v>138</v>
      </c>
      <c r="D124" s="40"/>
      <c r="E124" s="40"/>
      <c r="F124" s="40"/>
      <c r="G124" s="40"/>
      <c r="H124" s="40"/>
      <c r="I124" s="154"/>
      <c r="J124" s="223">
        <f>BK124</f>
        <v>0</v>
      </c>
      <c r="K124" s="40"/>
      <c r="L124" s="44"/>
      <c r="M124" s="103"/>
      <c r="N124" s="224"/>
      <c r="O124" s="104"/>
      <c r="P124" s="225">
        <f>P125+P194+P211</f>
        <v>0</v>
      </c>
      <c r="Q124" s="104"/>
      <c r="R124" s="225">
        <f>R125+R194+R211</f>
        <v>18.342480000000002</v>
      </c>
      <c r="S124" s="104"/>
      <c r="T124" s="226">
        <f>T125+T194+T211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122</v>
      </c>
      <c r="BK124" s="227">
        <f>BK125+BK194+BK211</f>
        <v>0</v>
      </c>
    </row>
    <row r="125" s="12" customFormat="1" ht="25.92" customHeight="1">
      <c r="A125" s="12"/>
      <c r="B125" s="228"/>
      <c r="C125" s="229"/>
      <c r="D125" s="230" t="s">
        <v>72</v>
      </c>
      <c r="E125" s="231" t="s">
        <v>139</v>
      </c>
      <c r="F125" s="231" t="s">
        <v>140</v>
      </c>
      <c r="G125" s="229"/>
      <c r="H125" s="229"/>
      <c r="I125" s="232"/>
      <c r="J125" s="233">
        <f>BK125</f>
        <v>0</v>
      </c>
      <c r="K125" s="229"/>
      <c r="L125" s="234"/>
      <c r="M125" s="235"/>
      <c r="N125" s="236"/>
      <c r="O125" s="236"/>
      <c r="P125" s="237">
        <f>P126</f>
        <v>0</v>
      </c>
      <c r="Q125" s="236"/>
      <c r="R125" s="237">
        <f>R126</f>
        <v>18.342480000000002</v>
      </c>
      <c r="S125" s="236"/>
      <c r="T125" s="238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80</v>
      </c>
      <c r="AT125" s="240" t="s">
        <v>72</v>
      </c>
      <c r="AU125" s="240" t="s">
        <v>73</v>
      </c>
      <c r="AY125" s="239" t="s">
        <v>141</v>
      </c>
      <c r="BK125" s="241">
        <f>BK126</f>
        <v>0</v>
      </c>
    </row>
    <row r="126" s="12" customFormat="1" ht="22.8" customHeight="1">
      <c r="A126" s="12"/>
      <c r="B126" s="228"/>
      <c r="C126" s="229"/>
      <c r="D126" s="230" t="s">
        <v>72</v>
      </c>
      <c r="E126" s="242" t="s">
        <v>142</v>
      </c>
      <c r="F126" s="242" t="s">
        <v>143</v>
      </c>
      <c r="G126" s="229"/>
      <c r="H126" s="229"/>
      <c r="I126" s="232"/>
      <c r="J126" s="243">
        <f>BK126</f>
        <v>0</v>
      </c>
      <c r="K126" s="229"/>
      <c r="L126" s="234"/>
      <c r="M126" s="235"/>
      <c r="N126" s="236"/>
      <c r="O126" s="236"/>
      <c r="P126" s="237">
        <f>SUM(P127:P193)</f>
        <v>0</v>
      </c>
      <c r="Q126" s="236"/>
      <c r="R126" s="237">
        <f>SUM(R127:R193)</f>
        <v>18.342480000000002</v>
      </c>
      <c r="S126" s="236"/>
      <c r="T126" s="238">
        <f>SUM(T127:T193)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80</v>
      </c>
      <c r="AT126" s="240" t="s">
        <v>72</v>
      </c>
      <c r="AU126" s="240" t="s">
        <v>80</v>
      </c>
      <c r="AY126" s="239" t="s">
        <v>141</v>
      </c>
      <c r="BK126" s="241">
        <f>SUM(BK127:BK193)</f>
        <v>0</v>
      </c>
    </row>
    <row r="127" s="2" customFormat="1" ht="16.5" customHeight="1">
      <c r="A127" s="38"/>
      <c r="B127" s="39"/>
      <c r="C127" s="281" t="s">
        <v>80</v>
      </c>
      <c r="D127" s="281" t="s">
        <v>167</v>
      </c>
      <c r="E127" s="282" t="s">
        <v>381</v>
      </c>
      <c r="F127" s="283" t="s">
        <v>382</v>
      </c>
      <c r="G127" s="284" t="s">
        <v>177</v>
      </c>
      <c r="H127" s="285">
        <v>17</v>
      </c>
      <c r="I127" s="286"/>
      <c r="J127" s="287">
        <f>ROUND(I127*H127,2)</f>
        <v>0</v>
      </c>
      <c r="K127" s="288"/>
      <c r="L127" s="289"/>
      <c r="M127" s="290" t="s">
        <v>1</v>
      </c>
      <c r="N127" s="291" t="s">
        <v>38</v>
      </c>
      <c r="O127" s="91"/>
      <c r="P127" s="254">
        <f>O127*H127</f>
        <v>0</v>
      </c>
      <c r="Q127" s="254">
        <v>0</v>
      </c>
      <c r="R127" s="254">
        <f>Q127*H127</f>
        <v>0</v>
      </c>
      <c r="S127" s="254">
        <v>0</v>
      </c>
      <c r="T127" s="25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6" t="s">
        <v>171</v>
      </c>
      <c r="AT127" s="256" t="s">
        <v>167</v>
      </c>
      <c r="AU127" s="256" t="s">
        <v>82</v>
      </c>
      <c r="AY127" s="17" t="s">
        <v>141</v>
      </c>
      <c r="BE127" s="257">
        <f>IF(N127="základní",J127,0)</f>
        <v>0</v>
      </c>
      <c r="BF127" s="257">
        <f>IF(N127="snížená",J127,0)</f>
        <v>0</v>
      </c>
      <c r="BG127" s="257">
        <f>IF(N127="zákl. přenesená",J127,0)</f>
        <v>0</v>
      </c>
      <c r="BH127" s="257">
        <f>IF(N127="sníž. přenesená",J127,0)</f>
        <v>0</v>
      </c>
      <c r="BI127" s="257">
        <f>IF(N127="nulová",J127,0)</f>
        <v>0</v>
      </c>
      <c r="BJ127" s="17" t="s">
        <v>80</v>
      </c>
      <c r="BK127" s="257">
        <f>ROUND(I127*H127,2)</f>
        <v>0</v>
      </c>
      <c r="BL127" s="17" t="s">
        <v>148</v>
      </c>
      <c r="BM127" s="256" t="s">
        <v>486</v>
      </c>
    </row>
    <row r="128" s="15" customFormat="1">
      <c r="A128" s="15"/>
      <c r="B128" s="292"/>
      <c r="C128" s="293"/>
      <c r="D128" s="260" t="s">
        <v>150</v>
      </c>
      <c r="E128" s="294" t="s">
        <v>1</v>
      </c>
      <c r="F128" s="295" t="s">
        <v>179</v>
      </c>
      <c r="G128" s="293"/>
      <c r="H128" s="294" t="s">
        <v>1</v>
      </c>
      <c r="I128" s="296"/>
      <c r="J128" s="293"/>
      <c r="K128" s="293"/>
      <c r="L128" s="297"/>
      <c r="M128" s="298"/>
      <c r="N128" s="299"/>
      <c r="O128" s="299"/>
      <c r="P128" s="299"/>
      <c r="Q128" s="299"/>
      <c r="R128" s="299"/>
      <c r="S128" s="299"/>
      <c r="T128" s="30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301" t="s">
        <v>150</v>
      </c>
      <c r="AU128" s="301" t="s">
        <v>82</v>
      </c>
      <c r="AV128" s="15" t="s">
        <v>80</v>
      </c>
      <c r="AW128" s="15" t="s">
        <v>30</v>
      </c>
      <c r="AX128" s="15" t="s">
        <v>73</v>
      </c>
      <c r="AY128" s="301" t="s">
        <v>141</v>
      </c>
    </row>
    <row r="129" s="13" customFormat="1">
      <c r="A129" s="13"/>
      <c r="B129" s="258"/>
      <c r="C129" s="259"/>
      <c r="D129" s="260" t="s">
        <v>150</v>
      </c>
      <c r="E129" s="261" t="s">
        <v>1</v>
      </c>
      <c r="F129" s="262" t="s">
        <v>233</v>
      </c>
      <c r="G129" s="259"/>
      <c r="H129" s="263">
        <v>17</v>
      </c>
      <c r="I129" s="264"/>
      <c r="J129" s="259"/>
      <c r="K129" s="259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150</v>
      </c>
      <c r="AU129" s="269" t="s">
        <v>82</v>
      </c>
      <c r="AV129" s="13" t="s">
        <v>82</v>
      </c>
      <c r="AW129" s="13" t="s">
        <v>30</v>
      </c>
      <c r="AX129" s="13" t="s">
        <v>73</v>
      </c>
      <c r="AY129" s="269" t="s">
        <v>141</v>
      </c>
    </row>
    <row r="130" s="14" customFormat="1">
      <c r="A130" s="14"/>
      <c r="B130" s="270"/>
      <c r="C130" s="271"/>
      <c r="D130" s="260" t="s">
        <v>150</v>
      </c>
      <c r="E130" s="272" t="s">
        <v>1</v>
      </c>
      <c r="F130" s="273" t="s">
        <v>152</v>
      </c>
      <c r="G130" s="271"/>
      <c r="H130" s="274">
        <v>17</v>
      </c>
      <c r="I130" s="275"/>
      <c r="J130" s="271"/>
      <c r="K130" s="271"/>
      <c r="L130" s="276"/>
      <c r="M130" s="277"/>
      <c r="N130" s="278"/>
      <c r="O130" s="278"/>
      <c r="P130" s="278"/>
      <c r="Q130" s="278"/>
      <c r="R130" s="278"/>
      <c r="S130" s="278"/>
      <c r="T130" s="27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0" t="s">
        <v>150</v>
      </c>
      <c r="AU130" s="280" t="s">
        <v>82</v>
      </c>
      <c r="AV130" s="14" t="s">
        <v>148</v>
      </c>
      <c r="AW130" s="14" t="s">
        <v>30</v>
      </c>
      <c r="AX130" s="14" t="s">
        <v>80</v>
      </c>
      <c r="AY130" s="280" t="s">
        <v>141</v>
      </c>
    </row>
    <row r="131" s="2" customFormat="1" ht="16.5" customHeight="1">
      <c r="A131" s="38"/>
      <c r="B131" s="39"/>
      <c r="C131" s="281" t="s">
        <v>82</v>
      </c>
      <c r="D131" s="281" t="s">
        <v>167</v>
      </c>
      <c r="E131" s="282" t="s">
        <v>193</v>
      </c>
      <c r="F131" s="283" t="s">
        <v>194</v>
      </c>
      <c r="G131" s="284" t="s">
        <v>195</v>
      </c>
      <c r="H131" s="285">
        <v>20</v>
      </c>
      <c r="I131" s="286"/>
      <c r="J131" s="287">
        <f>ROUND(I131*H131,2)</f>
        <v>0</v>
      </c>
      <c r="K131" s="288"/>
      <c r="L131" s="289"/>
      <c r="M131" s="290" t="s">
        <v>1</v>
      </c>
      <c r="N131" s="291" t="s">
        <v>38</v>
      </c>
      <c r="O131" s="91"/>
      <c r="P131" s="254">
        <f>O131*H131</f>
        <v>0</v>
      </c>
      <c r="Q131" s="254">
        <v>0</v>
      </c>
      <c r="R131" s="254">
        <f>Q131*H131</f>
        <v>0</v>
      </c>
      <c r="S131" s="254">
        <v>0</v>
      </c>
      <c r="T131" s="25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6" t="s">
        <v>171</v>
      </c>
      <c r="AT131" s="256" t="s">
        <v>167</v>
      </c>
      <c r="AU131" s="256" t="s">
        <v>82</v>
      </c>
      <c r="AY131" s="17" t="s">
        <v>141</v>
      </c>
      <c r="BE131" s="257">
        <f>IF(N131="základní",J131,0)</f>
        <v>0</v>
      </c>
      <c r="BF131" s="257">
        <f>IF(N131="snížená",J131,0)</f>
        <v>0</v>
      </c>
      <c r="BG131" s="257">
        <f>IF(N131="zákl. přenesená",J131,0)</f>
        <v>0</v>
      </c>
      <c r="BH131" s="257">
        <f>IF(N131="sníž. přenesená",J131,0)</f>
        <v>0</v>
      </c>
      <c r="BI131" s="257">
        <f>IF(N131="nulová",J131,0)</f>
        <v>0</v>
      </c>
      <c r="BJ131" s="17" t="s">
        <v>80</v>
      </c>
      <c r="BK131" s="257">
        <f>ROUND(I131*H131,2)</f>
        <v>0</v>
      </c>
      <c r="BL131" s="17" t="s">
        <v>148</v>
      </c>
      <c r="BM131" s="256" t="s">
        <v>487</v>
      </c>
    </row>
    <row r="132" s="15" customFormat="1">
      <c r="A132" s="15"/>
      <c r="B132" s="292"/>
      <c r="C132" s="293"/>
      <c r="D132" s="260" t="s">
        <v>150</v>
      </c>
      <c r="E132" s="294" t="s">
        <v>1</v>
      </c>
      <c r="F132" s="295" t="s">
        <v>179</v>
      </c>
      <c r="G132" s="293"/>
      <c r="H132" s="294" t="s">
        <v>1</v>
      </c>
      <c r="I132" s="296"/>
      <c r="J132" s="293"/>
      <c r="K132" s="293"/>
      <c r="L132" s="297"/>
      <c r="M132" s="298"/>
      <c r="N132" s="299"/>
      <c r="O132" s="299"/>
      <c r="P132" s="299"/>
      <c r="Q132" s="299"/>
      <c r="R132" s="299"/>
      <c r="S132" s="299"/>
      <c r="T132" s="30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301" t="s">
        <v>150</v>
      </c>
      <c r="AU132" s="301" t="s">
        <v>82</v>
      </c>
      <c r="AV132" s="15" t="s">
        <v>80</v>
      </c>
      <c r="AW132" s="15" t="s">
        <v>30</v>
      </c>
      <c r="AX132" s="15" t="s">
        <v>73</v>
      </c>
      <c r="AY132" s="301" t="s">
        <v>141</v>
      </c>
    </row>
    <row r="133" s="13" customFormat="1">
      <c r="A133" s="13"/>
      <c r="B133" s="258"/>
      <c r="C133" s="259"/>
      <c r="D133" s="260" t="s">
        <v>150</v>
      </c>
      <c r="E133" s="261" t="s">
        <v>1</v>
      </c>
      <c r="F133" s="262" t="s">
        <v>386</v>
      </c>
      <c r="G133" s="259"/>
      <c r="H133" s="263">
        <v>20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150</v>
      </c>
      <c r="AU133" s="269" t="s">
        <v>82</v>
      </c>
      <c r="AV133" s="13" t="s">
        <v>82</v>
      </c>
      <c r="AW133" s="13" t="s">
        <v>30</v>
      </c>
      <c r="AX133" s="13" t="s">
        <v>73</v>
      </c>
      <c r="AY133" s="269" t="s">
        <v>141</v>
      </c>
    </row>
    <row r="134" s="14" customFormat="1">
      <c r="A134" s="14"/>
      <c r="B134" s="270"/>
      <c r="C134" s="271"/>
      <c r="D134" s="260" t="s">
        <v>150</v>
      </c>
      <c r="E134" s="272" t="s">
        <v>1</v>
      </c>
      <c r="F134" s="273" t="s">
        <v>152</v>
      </c>
      <c r="G134" s="271"/>
      <c r="H134" s="274">
        <v>20</v>
      </c>
      <c r="I134" s="275"/>
      <c r="J134" s="271"/>
      <c r="K134" s="271"/>
      <c r="L134" s="276"/>
      <c r="M134" s="277"/>
      <c r="N134" s="278"/>
      <c r="O134" s="278"/>
      <c r="P134" s="278"/>
      <c r="Q134" s="278"/>
      <c r="R134" s="278"/>
      <c r="S134" s="278"/>
      <c r="T134" s="27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0" t="s">
        <v>150</v>
      </c>
      <c r="AU134" s="280" t="s">
        <v>82</v>
      </c>
      <c r="AV134" s="14" t="s">
        <v>148</v>
      </c>
      <c r="AW134" s="14" t="s">
        <v>30</v>
      </c>
      <c r="AX134" s="14" t="s">
        <v>80</v>
      </c>
      <c r="AY134" s="280" t="s">
        <v>141</v>
      </c>
    </row>
    <row r="135" s="2" customFormat="1" ht="21.75" customHeight="1">
      <c r="A135" s="38"/>
      <c r="B135" s="39"/>
      <c r="C135" s="281" t="s">
        <v>158</v>
      </c>
      <c r="D135" s="281" t="s">
        <v>167</v>
      </c>
      <c r="E135" s="282" t="s">
        <v>387</v>
      </c>
      <c r="F135" s="283" t="s">
        <v>388</v>
      </c>
      <c r="G135" s="284" t="s">
        <v>177</v>
      </c>
      <c r="H135" s="285">
        <v>68</v>
      </c>
      <c r="I135" s="286"/>
      <c r="J135" s="287">
        <f>ROUND(I135*H135,2)</f>
        <v>0</v>
      </c>
      <c r="K135" s="288"/>
      <c r="L135" s="289"/>
      <c r="M135" s="290" t="s">
        <v>1</v>
      </c>
      <c r="N135" s="291" t="s">
        <v>38</v>
      </c>
      <c r="O135" s="91"/>
      <c r="P135" s="254">
        <f>O135*H135</f>
        <v>0</v>
      </c>
      <c r="Q135" s="254">
        <v>0.00123</v>
      </c>
      <c r="R135" s="254">
        <f>Q135*H135</f>
        <v>0.083639999999999992</v>
      </c>
      <c r="S135" s="254">
        <v>0</v>
      </c>
      <c r="T135" s="25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6" t="s">
        <v>171</v>
      </c>
      <c r="AT135" s="256" t="s">
        <v>167</v>
      </c>
      <c r="AU135" s="256" t="s">
        <v>82</v>
      </c>
      <c r="AY135" s="17" t="s">
        <v>141</v>
      </c>
      <c r="BE135" s="257">
        <f>IF(N135="základní",J135,0)</f>
        <v>0</v>
      </c>
      <c r="BF135" s="257">
        <f>IF(N135="snížená",J135,0)</f>
        <v>0</v>
      </c>
      <c r="BG135" s="257">
        <f>IF(N135="zákl. přenesená",J135,0)</f>
        <v>0</v>
      </c>
      <c r="BH135" s="257">
        <f>IF(N135="sníž. přenesená",J135,0)</f>
        <v>0</v>
      </c>
      <c r="BI135" s="257">
        <f>IF(N135="nulová",J135,0)</f>
        <v>0</v>
      </c>
      <c r="BJ135" s="17" t="s">
        <v>80</v>
      </c>
      <c r="BK135" s="257">
        <f>ROUND(I135*H135,2)</f>
        <v>0</v>
      </c>
      <c r="BL135" s="17" t="s">
        <v>148</v>
      </c>
      <c r="BM135" s="256" t="s">
        <v>488</v>
      </c>
    </row>
    <row r="136" s="15" customFormat="1">
      <c r="A136" s="15"/>
      <c r="B136" s="292"/>
      <c r="C136" s="293"/>
      <c r="D136" s="260" t="s">
        <v>150</v>
      </c>
      <c r="E136" s="294" t="s">
        <v>1</v>
      </c>
      <c r="F136" s="295" t="s">
        <v>179</v>
      </c>
      <c r="G136" s="293"/>
      <c r="H136" s="294" t="s">
        <v>1</v>
      </c>
      <c r="I136" s="296"/>
      <c r="J136" s="293"/>
      <c r="K136" s="293"/>
      <c r="L136" s="297"/>
      <c r="M136" s="298"/>
      <c r="N136" s="299"/>
      <c r="O136" s="299"/>
      <c r="P136" s="299"/>
      <c r="Q136" s="299"/>
      <c r="R136" s="299"/>
      <c r="S136" s="299"/>
      <c r="T136" s="30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301" t="s">
        <v>150</v>
      </c>
      <c r="AU136" s="301" t="s">
        <v>82</v>
      </c>
      <c r="AV136" s="15" t="s">
        <v>80</v>
      </c>
      <c r="AW136" s="15" t="s">
        <v>30</v>
      </c>
      <c r="AX136" s="15" t="s">
        <v>73</v>
      </c>
      <c r="AY136" s="301" t="s">
        <v>141</v>
      </c>
    </row>
    <row r="137" s="13" customFormat="1">
      <c r="A137" s="13"/>
      <c r="B137" s="258"/>
      <c r="C137" s="259"/>
      <c r="D137" s="260" t="s">
        <v>150</v>
      </c>
      <c r="E137" s="261" t="s">
        <v>1</v>
      </c>
      <c r="F137" s="262" t="s">
        <v>390</v>
      </c>
      <c r="G137" s="259"/>
      <c r="H137" s="263">
        <v>68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150</v>
      </c>
      <c r="AU137" s="269" t="s">
        <v>82</v>
      </c>
      <c r="AV137" s="13" t="s">
        <v>82</v>
      </c>
      <c r="AW137" s="13" t="s">
        <v>30</v>
      </c>
      <c r="AX137" s="13" t="s">
        <v>73</v>
      </c>
      <c r="AY137" s="269" t="s">
        <v>141</v>
      </c>
    </row>
    <row r="138" s="14" customFormat="1">
      <c r="A138" s="14"/>
      <c r="B138" s="270"/>
      <c r="C138" s="271"/>
      <c r="D138" s="260" t="s">
        <v>150</v>
      </c>
      <c r="E138" s="272" t="s">
        <v>1</v>
      </c>
      <c r="F138" s="273" t="s">
        <v>152</v>
      </c>
      <c r="G138" s="271"/>
      <c r="H138" s="274">
        <v>68</v>
      </c>
      <c r="I138" s="275"/>
      <c r="J138" s="271"/>
      <c r="K138" s="271"/>
      <c r="L138" s="276"/>
      <c r="M138" s="277"/>
      <c r="N138" s="278"/>
      <c r="O138" s="278"/>
      <c r="P138" s="278"/>
      <c r="Q138" s="278"/>
      <c r="R138" s="278"/>
      <c r="S138" s="278"/>
      <c r="T138" s="27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0" t="s">
        <v>150</v>
      </c>
      <c r="AU138" s="280" t="s">
        <v>82</v>
      </c>
      <c r="AV138" s="14" t="s">
        <v>148</v>
      </c>
      <c r="AW138" s="14" t="s">
        <v>30</v>
      </c>
      <c r="AX138" s="14" t="s">
        <v>80</v>
      </c>
      <c r="AY138" s="280" t="s">
        <v>141</v>
      </c>
    </row>
    <row r="139" s="2" customFormat="1" ht="16.5" customHeight="1">
      <c r="A139" s="38"/>
      <c r="B139" s="39"/>
      <c r="C139" s="281" t="s">
        <v>148</v>
      </c>
      <c r="D139" s="281" t="s">
        <v>167</v>
      </c>
      <c r="E139" s="282" t="s">
        <v>251</v>
      </c>
      <c r="F139" s="283" t="s">
        <v>252</v>
      </c>
      <c r="G139" s="284" t="s">
        <v>177</v>
      </c>
      <c r="H139" s="285">
        <v>34</v>
      </c>
      <c r="I139" s="286"/>
      <c r="J139" s="287">
        <f>ROUND(I139*H139,2)</f>
        <v>0</v>
      </c>
      <c r="K139" s="288"/>
      <c r="L139" s="289"/>
      <c r="M139" s="290" t="s">
        <v>1</v>
      </c>
      <c r="N139" s="291" t="s">
        <v>38</v>
      </c>
      <c r="O139" s="91"/>
      <c r="P139" s="254">
        <f>O139*H139</f>
        <v>0</v>
      </c>
      <c r="Q139" s="254">
        <v>0.00018000000000000001</v>
      </c>
      <c r="R139" s="254">
        <f>Q139*H139</f>
        <v>0.0061200000000000004</v>
      </c>
      <c r="S139" s="254">
        <v>0</v>
      </c>
      <c r="T139" s="25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6" t="s">
        <v>171</v>
      </c>
      <c r="AT139" s="256" t="s">
        <v>167</v>
      </c>
      <c r="AU139" s="256" t="s">
        <v>82</v>
      </c>
      <c r="AY139" s="17" t="s">
        <v>141</v>
      </c>
      <c r="BE139" s="257">
        <f>IF(N139="základní",J139,0)</f>
        <v>0</v>
      </c>
      <c r="BF139" s="257">
        <f>IF(N139="snížená",J139,0)</f>
        <v>0</v>
      </c>
      <c r="BG139" s="257">
        <f>IF(N139="zákl. přenesená",J139,0)</f>
        <v>0</v>
      </c>
      <c r="BH139" s="257">
        <f>IF(N139="sníž. přenesená",J139,0)</f>
        <v>0</v>
      </c>
      <c r="BI139" s="257">
        <f>IF(N139="nulová",J139,0)</f>
        <v>0</v>
      </c>
      <c r="BJ139" s="17" t="s">
        <v>80</v>
      </c>
      <c r="BK139" s="257">
        <f>ROUND(I139*H139,2)</f>
        <v>0</v>
      </c>
      <c r="BL139" s="17" t="s">
        <v>148</v>
      </c>
      <c r="BM139" s="256" t="s">
        <v>489</v>
      </c>
    </row>
    <row r="140" s="15" customFormat="1">
      <c r="A140" s="15"/>
      <c r="B140" s="292"/>
      <c r="C140" s="293"/>
      <c r="D140" s="260" t="s">
        <v>150</v>
      </c>
      <c r="E140" s="294" t="s">
        <v>1</v>
      </c>
      <c r="F140" s="295" t="s">
        <v>179</v>
      </c>
      <c r="G140" s="293"/>
      <c r="H140" s="294" t="s">
        <v>1</v>
      </c>
      <c r="I140" s="296"/>
      <c r="J140" s="293"/>
      <c r="K140" s="293"/>
      <c r="L140" s="297"/>
      <c r="M140" s="298"/>
      <c r="N140" s="299"/>
      <c r="O140" s="299"/>
      <c r="P140" s="299"/>
      <c r="Q140" s="299"/>
      <c r="R140" s="299"/>
      <c r="S140" s="299"/>
      <c r="T140" s="30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301" t="s">
        <v>150</v>
      </c>
      <c r="AU140" s="301" t="s">
        <v>82</v>
      </c>
      <c r="AV140" s="15" t="s">
        <v>80</v>
      </c>
      <c r="AW140" s="15" t="s">
        <v>30</v>
      </c>
      <c r="AX140" s="15" t="s">
        <v>73</v>
      </c>
      <c r="AY140" s="301" t="s">
        <v>141</v>
      </c>
    </row>
    <row r="141" s="13" customFormat="1">
      <c r="A141" s="13"/>
      <c r="B141" s="258"/>
      <c r="C141" s="259"/>
      <c r="D141" s="260" t="s">
        <v>150</v>
      </c>
      <c r="E141" s="261" t="s">
        <v>1</v>
      </c>
      <c r="F141" s="262" t="s">
        <v>392</v>
      </c>
      <c r="G141" s="259"/>
      <c r="H141" s="263">
        <v>34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150</v>
      </c>
      <c r="AU141" s="269" t="s">
        <v>82</v>
      </c>
      <c r="AV141" s="13" t="s">
        <v>82</v>
      </c>
      <c r="AW141" s="13" t="s">
        <v>30</v>
      </c>
      <c r="AX141" s="13" t="s">
        <v>73</v>
      </c>
      <c r="AY141" s="269" t="s">
        <v>141</v>
      </c>
    </row>
    <row r="142" s="14" customFormat="1">
      <c r="A142" s="14"/>
      <c r="B142" s="270"/>
      <c r="C142" s="271"/>
      <c r="D142" s="260" t="s">
        <v>150</v>
      </c>
      <c r="E142" s="272" t="s">
        <v>1</v>
      </c>
      <c r="F142" s="273" t="s">
        <v>152</v>
      </c>
      <c r="G142" s="271"/>
      <c r="H142" s="274">
        <v>34</v>
      </c>
      <c r="I142" s="275"/>
      <c r="J142" s="271"/>
      <c r="K142" s="271"/>
      <c r="L142" s="276"/>
      <c r="M142" s="277"/>
      <c r="N142" s="278"/>
      <c r="O142" s="278"/>
      <c r="P142" s="278"/>
      <c r="Q142" s="278"/>
      <c r="R142" s="278"/>
      <c r="S142" s="278"/>
      <c r="T142" s="27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0" t="s">
        <v>150</v>
      </c>
      <c r="AU142" s="280" t="s">
        <v>82</v>
      </c>
      <c r="AV142" s="14" t="s">
        <v>148</v>
      </c>
      <c r="AW142" s="14" t="s">
        <v>30</v>
      </c>
      <c r="AX142" s="14" t="s">
        <v>80</v>
      </c>
      <c r="AY142" s="280" t="s">
        <v>141</v>
      </c>
    </row>
    <row r="143" s="2" customFormat="1" ht="168" customHeight="1">
      <c r="A143" s="38"/>
      <c r="B143" s="39"/>
      <c r="C143" s="244" t="s">
        <v>142</v>
      </c>
      <c r="D143" s="244" t="s">
        <v>144</v>
      </c>
      <c r="E143" s="245" t="s">
        <v>371</v>
      </c>
      <c r="F143" s="246" t="s">
        <v>372</v>
      </c>
      <c r="G143" s="247" t="s">
        <v>216</v>
      </c>
      <c r="H143" s="248">
        <v>0.01</v>
      </c>
      <c r="I143" s="249"/>
      <c r="J143" s="250">
        <f>ROUND(I143*H143,2)</f>
        <v>0</v>
      </c>
      <c r="K143" s="251"/>
      <c r="L143" s="44"/>
      <c r="M143" s="252" t="s">
        <v>1</v>
      </c>
      <c r="N143" s="253" t="s">
        <v>38</v>
      </c>
      <c r="O143" s="91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6" t="s">
        <v>148</v>
      </c>
      <c r="AT143" s="256" t="s">
        <v>144</v>
      </c>
      <c r="AU143" s="256" t="s">
        <v>82</v>
      </c>
      <c r="AY143" s="17" t="s">
        <v>141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7" t="s">
        <v>80</v>
      </c>
      <c r="BK143" s="257">
        <f>ROUND(I143*H143,2)</f>
        <v>0</v>
      </c>
      <c r="BL143" s="17" t="s">
        <v>148</v>
      </c>
      <c r="BM143" s="256" t="s">
        <v>490</v>
      </c>
    </row>
    <row r="144" s="13" customFormat="1">
      <c r="A144" s="13"/>
      <c r="B144" s="258"/>
      <c r="C144" s="259"/>
      <c r="D144" s="260" t="s">
        <v>150</v>
      </c>
      <c r="E144" s="261" t="s">
        <v>1</v>
      </c>
      <c r="F144" s="262" t="s">
        <v>6</v>
      </c>
      <c r="G144" s="259"/>
      <c r="H144" s="263">
        <v>0.01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150</v>
      </c>
      <c r="AU144" s="269" t="s">
        <v>82</v>
      </c>
      <c r="AV144" s="13" t="s">
        <v>82</v>
      </c>
      <c r="AW144" s="13" t="s">
        <v>30</v>
      </c>
      <c r="AX144" s="13" t="s">
        <v>73</v>
      </c>
      <c r="AY144" s="269" t="s">
        <v>141</v>
      </c>
    </row>
    <row r="145" s="14" customFormat="1">
      <c r="A145" s="14"/>
      <c r="B145" s="270"/>
      <c r="C145" s="271"/>
      <c r="D145" s="260" t="s">
        <v>150</v>
      </c>
      <c r="E145" s="272" t="s">
        <v>1</v>
      </c>
      <c r="F145" s="273" t="s">
        <v>152</v>
      </c>
      <c r="G145" s="271"/>
      <c r="H145" s="274">
        <v>0.01</v>
      </c>
      <c r="I145" s="275"/>
      <c r="J145" s="271"/>
      <c r="K145" s="271"/>
      <c r="L145" s="276"/>
      <c r="M145" s="277"/>
      <c r="N145" s="278"/>
      <c r="O145" s="278"/>
      <c r="P145" s="278"/>
      <c r="Q145" s="278"/>
      <c r="R145" s="278"/>
      <c r="S145" s="278"/>
      <c r="T145" s="27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0" t="s">
        <v>150</v>
      </c>
      <c r="AU145" s="280" t="s">
        <v>82</v>
      </c>
      <c r="AV145" s="14" t="s">
        <v>148</v>
      </c>
      <c r="AW145" s="14" t="s">
        <v>30</v>
      </c>
      <c r="AX145" s="14" t="s">
        <v>80</v>
      </c>
      <c r="AY145" s="280" t="s">
        <v>141</v>
      </c>
    </row>
    <row r="146" s="2" customFormat="1" ht="66.75" customHeight="1">
      <c r="A146" s="38"/>
      <c r="B146" s="39"/>
      <c r="C146" s="244" t="s">
        <v>174</v>
      </c>
      <c r="D146" s="244" t="s">
        <v>144</v>
      </c>
      <c r="E146" s="245" t="s">
        <v>214</v>
      </c>
      <c r="F146" s="246" t="s">
        <v>378</v>
      </c>
      <c r="G146" s="247" t="s">
        <v>216</v>
      </c>
      <c r="H146" s="248">
        <v>0.01</v>
      </c>
      <c r="I146" s="249"/>
      <c r="J146" s="250">
        <f>ROUND(I146*H146,2)</f>
        <v>0</v>
      </c>
      <c r="K146" s="251"/>
      <c r="L146" s="44"/>
      <c r="M146" s="252" t="s">
        <v>1</v>
      </c>
      <c r="N146" s="253" t="s">
        <v>38</v>
      </c>
      <c r="O146" s="91"/>
      <c r="P146" s="254">
        <f>O146*H146</f>
        <v>0</v>
      </c>
      <c r="Q146" s="254">
        <v>0</v>
      </c>
      <c r="R146" s="254">
        <f>Q146*H146</f>
        <v>0</v>
      </c>
      <c r="S146" s="254">
        <v>0</v>
      </c>
      <c r="T146" s="25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6" t="s">
        <v>148</v>
      </c>
      <c r="AT146" s="256" t="s">
        <v>144</v>
      </c>
      <c r="AU146" s="256" t="s">
        <v>82</v>
      </c>
      <c r="AY146" s="17" t="s">
        <v>141</v>
      </c>
      <c r="BE146" s="257">
        <f>IF(N146="základní",J146,0)</f>
        <v>0</v>
      </c>
      <c r="BF146" s="257">
        <f>IF(N146="snížená",J146,0)</f>
        <v>0</v>
      </c>
      <c r="BG146" s="257">
        <f>IF(N146="zákl. přenesená",J146,0)</f>
        <v>0</v>
      </c>
      <c r="BH146" s="257">
        <f>IF(N146="sníž. přenesená",J146,0)</f>
        <v>0</v>
      </c>
      <c r="BI146" s="257">
        <f>IF(N146="nulová",J146,0)</f>
        <v>0</v>
      </c>
      <c r="BJ146" s="17" t="s">
        <v>80</v>
      </c>
      <c r="BK146" s="257">
        <f>ROUND(I146*H146,2)</f>
        <v>0</v>
      </c>
      <c r="BL146" s="17" t="s">
        <v>148</v>
      </c>
      <c r="BM146" s="256" t="s">
        <v>491</v>
      </c>
    </row>
    <row r="147" s="13" customFormat="1">
      <c r="A147" s="13"/>
      <c r="B147" s="258"/>
      <c r="C147" s="259"/>
      <c r="D147" s="260" t="s">
        <v>150</v>
      </c>
      <c r="E147" s="261" t="s">
        <v>1</v>
      </c>
      <c r="F147" s="262" t="s">
        <v>6</v>
      </c>
      <c r="G147" s="259"/>
      <c r="H147" s="263">
        <v>0.01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150</v>
      </c>
      <c r="AU147" s="269" t="s">
        <v>82</v>
      </c>
      <c r="AV147" s="13" t="s">
        <v>82</v>
      </c>
      <c r="AW147" s="13" t="s">
        <v>30</v>
      </c>
      <c r="AX147" s="13" t="s">
        <v>73</v>
      </c>
      <c r="AY147" s="269" t="s">
        <v>141</v>
      </c>
    </row>
    <row r="148" s="14" customFormat="1">
      <c r="A148" s="14"/>
      <c r="B148" s="270"/>
      <c r="C148" s="271"/>
      <c r="D148" s="260" t="s">
        <v>150</v>
      </c>
      <c r="E148" s="272" t="s">
        <v>1</v>
      </c>
      <c r="F148" s="273" t="s">
        <v>152</v>
      </c>
      <c r="G148" s="271"/>
      <c r="H148" s="274">
        <v>0.01</v>
      </c>
      <c r="I148" s="275"/>
      <c r="J148" s="271"/>
      <c r="K148" s="271"/>
      <c r="L148" s="276"/>
      <c r="M148" s="277"/>
      <c r="N148" s="278"/>
      <c r="O148" s="278"/>
      <c r="P148" s="278"/>
      <c r="Q148" s="278"/>
      <c r="R148" s="278"/>
      <c r="S148" s="278"/>
      <c r="T148" s="27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0" t="s">
        <v>150</v>
      </c>
      <c r="AU148" s="280" t="s">
        <v>82</v>
      </c>
      <c r="AV148" s="14" t="s">
        <v>148</v>
      </c>
      <c r="AW148" s="14" t="s">
        <v>30</v>
      </c>
      <c r="AX148" s="14" t="s">
        <v>80</v>
      </c>
      <c r="AY148" s="280" t="s">
        <v>141</v>
      </c>
    </row>
    <row r="149" s="2" customFormat="1" ht="78" customHeight="1">
      <c r="A149" s="38"/>
      <c r="B149" s="39"/>
      <c r="C149" s="244" t="s">
        <v>183</v>
      </c>
      <c r="D149" s="244" t="s">
        <v>144</v>
      </c>
      <c r="E149" s="245" t="s">
        <v>220</v>
      </c>
      <c r="F149" s="246" t="s">
        <v>221</v>
      </c>
      <c r="G149" s="247" t="s">
        <v>216</v>
      </c>
      <c r="H149" s="248">
        <v>0.01</v>
      </c>
      <c r="I149" s="249"/>
      <c r="J149" s="250">
        <f>ROUND(I149*H149,2)</f>
        <v>0</v>
      </c>
      <c r="K149" s="251"/>
      <c r="L149" s="44"/>
      <c r="M149" s="252" t="s">
        <v>1</v>
      </c>
      <c r="N149" s="253" t="s">
        <v>38</v>
      </c>
      <c r="O149" s="91"/>
      <c r="P149" s="254">
        <f>O149*H149</f>
        <v>0</v>
      </c>
      <c r="Q149" s="254">
        <v>0</v>
      </c>
      <c r="R149" s="254">
        <f>Q149*H149</f>
        <v>0</v>
      </c>
      <c r="S149" s="254">
        <v>0</v>
      </c>
      <c r="T149" s="25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6" t="s">
        <v>148</v>
      </c>
      <c r="AT149" s="256" t="s">
        <v>144</v>
      </c>
      <c r="AU149" s="256" t="s">
        <v>82</v>
      </c>
      <c r="AY149" s="17" t="s">
        <v>141</v>
      </c>
      <c r="BE149" s="257">
        <f>IF(N149="základní",J149,0)</f>
        <v>0</v>
      </c>
      <c r="BF149" s="257">
        <f>IF(N149="snížená",J149,0)</f>
        <v>0</v>
      </c>
      <c r="BG149" s="257">
        <f>IF(N149="zákl. přenesená",J149,0)</f>
        <v>0</v>
      </c>
      <c r="BH149" s="257">
        <f>IF(N149="sníž. přenesená",J149,0)</f>
        <v>0</v>
      </c>
      <c r="BI149" s="257">
        <f>IF(N149="nulová",J149,0)</f>
        <v>0</v>
      </c>
      <c r="BJ149" s="17" t="s">
        <v>80</v>
      </c>
      <c r="BK149" s="257">
        <f>ROUND(I149*H149,2)</f>
        <v>0</v>
      </c>
      <c r="BL149" s="17" t="s">
        <v>148</v>
      </c>
      <c r="BM149" s="256" t="s">
        <v>492</v>
      </c>
    </row>
    <row r="150" s="13" customFormat="1">
      <c r="A150" s="13"/>
      <c r="B150" s="258"/>
      <c r="C150" s="259"/>
      <c r="D150" s="260" t="s">
        <v>150</v>
      </c>
      <c r="E150" s="261" t="s">
        <v>1</v>
      </c>
      <c r="F150" s="262" t="s">
        <v>6</v>
      </c>
      <c r="G150" s="259"/>
      <c r="H150" s="263">
        <v>0.01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150</v>
      </c>
      <c r="AU150" s="269" t="s">
        <v>82</v>
      </c>
      <c r="AV150" s="13" t="s">
        <v>82</v>
      </c>
      <c r="AW150" s="13" t="s">
        <v>30</v>
      </c>
      <c r="AX150" s="13" t="s">
        <v>73</v>
      </c>
      <c r="AY150" s="269" t="s">
        <v>141</v>
      </c>
    </row>
    <row r="151" s="14" customFormat="1">
      <c r="A151" s="14"/>
      <c r="B151" s="270"/>
      <c r="C151" s="271"/>
      <c r="D151" s="260" t="s">
        <v>150</v>
      </c>
      <c r="E151" s="272" t="s">
        <v>1</v>
      </c>
      <c r="F151" s="273" t="s">
        <v>152</v>
      </c>
      <c r="G151" s="271"/>
      <c r="H151" s="274">
        <v>0.01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0" t="s">
        <v>150</v>
      </c>
      <c r="AU151" s="280" t="s">
        <v>82</v>
      </c>
      <c r="AV151" s="14" t="s">
        <v>148</v>
      </c>
      <c r="AW151" s="14" t="s">
        <v>30</v>
      </c>
      <c r="AX151" s="14" t="s">
        <v>80</v>
      </c>
      <c r="AY151" s="280" t="s">
        <v>141</v>
      </c>
    </row>
    <row r="152" s="2" customFormat="1" ht="111.75" customHeight="1">
      <c r="A152" s="38"/>
      <c r="B152" s="39"/>
      <c r="C152" s="244" t="s">
        <v>171</v>
      </c>
      <c r="D152" s="244" t="s">
        <v>144</v>
      </c>
      <c r="E152" s="245" t="s">
        <v>254</v>
      </c>
      <c r="F152" s="246" t="s">
        <v>255</v>
      </c>
      <c r="G152" s="247" t="s">
        <v>216</v>
      </c>
      <c r="H152" s="248">
        <v>0.01</v>
      </c>
      <c r="I152" s="249"/>
      <c r="J152" s="250">
        <f>ROUND(I152*H152,2)</f>
        <v>0</v>
      </c>
      <c r="K152" s="251"/>
      <c r="L152" s="44"/>
      <c r="M152" s="252" t="s">
        <v>1</v>
      </c>
      <c r="N152" s="253" t="s">
        <v>38</v>
      </c>
      <c r="O152" s="91"/>
      <c r="P152" s="254">
        <f>O152*H152</f>
        <v>0</v>
      </c>
      <c r="Q152" s="254">
        <v>0</v>
      </c>
      <c r="R152" s="254">
        <f>Q152*H152</f>
        <v>0</v>
      </c>
      <c r="S152" s="254">
        <v>0</v>
      </c>
      <c r="T152" s="25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6" t="s">
        <v>148</v>
      </c>
      <c r="AT152" s="256" t="s">
        <v>144</v>
      </c>
      <c r="AU152" s="256" t="s">
        <v>82</v>
      </c>
      <c r="AY152" s="17" t="s">
        <v>141</v>
      </c>
      <c r="BE152" s="257">
        <f>IF(N152="základní",J152,0)</f>
        <v>0</v>
      </c>
      <c r="BF152" s="257">
        <f>IF(N152="snížená",J152,0)</f>
        <v>0</v>
      </c>
      <c r="BG152" s="257">
        <f>IF(N152="zákl. přenesená",J152,0)</f>
        <v>0</v>
      </c>
      <c r="BH152" s="257">
        <f>IF(N152="sníž. přenesená",J152,0)</f>
        <v>0</v>
      </c>
      <c r="BI152" s="257">
        <f>IF(N152="nulová",J152,0)</f>
        <v>0</v>
      </c>
      <c r="BJ152" s="17" t="s">
        <v>80</v>
      </c>
      <c r="BK152" s="257">
        <f>ROUND(I152*H152,2)</f>
        <v>0</v>
      </c>
      <c r="BL152" s="17" t="s">
        <v>148</v>
      </c>
      <c r="BM152" s="256" t="s">
        <v>493</v>
      </c>
    </row>
    <row r="153" s="13" customFormat="1">
      <c r="A153" s="13"/>
      <c r="B153" s="258"/>
      <c r="C153" s="259"/>
      <c r="D153" s="260" t="s">
        <v>150</v>
      </c>
      <c r="E153" s="261" t="s">
        <v>1</v>
      </c>
      <c r="F153" s="262" t="s">
        <v>6</v>
      </c>
      <c r="G153" s="259"/>
      <c r="H153" s="263">
        <v>0.01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150</v>
      </c>
      <c r="AU153" s="269" t="s">
        <v>82</v>
      </c>
      <c r="AV153" s="13" t="s">
        <v>82</v>
      </c>
      <c r="AW153" s="13" t="s">
        <v>30</v>
      </c>
      <c r="AX153" s="13" t="s">
        <v>73</v>
      </c>
      <c r="AY153" s="269" t="s">
        <v>141</v>
      </c>
    </row>
    <row r="154" s="14" customFormat="1">
      <c r="A154" s="14"/>
      <c r="B154" s="270"/>
      <c r="C154" s="271"/>
      <c r="D154" s="260" t="s">
        <v>150</v>
      </c>
      <c r="E154" s="272" t="s">
        <v>1</v>
      </c>
      <c r="F154" s="273" t="s">
        <v>152</v>
      </c>
      <c r="G154" s="271"/>
      <c r="H154" s="274">
        <v>0.01</v>
      </c>
      <c r="I154" s="275"/>
      <c r="J154" s="271"/>
      <c r="K154" s="271"/>
      <c r="L154" s="276"/>
      <c r="M154" s="277"/>
      <c r="N154" s="278"/>
      <c r="O154" s="278"/>
      <c r="P154" s="278"/>
      <c r="Q154" s="278"/>
      <c r="R154" s="278"/>
      <c r="S154" s="278"/>
      <c r="T154" s="27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0" t="s">
        <v>150</v>
      </c>
      <c r="AU154" s="280" t="s">
        <v>82</v>
      </c>
      <c r="AV154" s="14" t="s">
        <v>148</v>
      </c>
      <c r="AW154" s="14" t="s">
        <v>30</v>
      </c>
      <c r="AX154" s="14" t="s">
        <v>80</v>
      </c>
      <c r="AY154" s="280" t="s">
        <v>141</v>
      </c>
    </row>
    <row r="155" s="2" customFormat="1" ht="100.5" customHeight="1">
      <c r="A155" s="38"/>
      <c r="B155" s="39"/>
      <c r="C155" s="244" t="s">
        <v>192</v>
      </c>
      <c r="D155" s="244" t="s">
        <v>144</v>
      </c>
      <c r="E155" s="245" t="s">
        <v>394</v>
      </c>
      <c r="F155" s="246" t="s">
        <v>395</v>
      </c>
      <c r="G155" s="247" t="s">
        <v>262</v>
      </c>
      <c r="H155" s="248">
        <v>4</v>
      </c>
      <c r="I155" s="249"/>
      <c r="J155" s="250">
        <f>ROUND(I155*H155,2)</f>
        <v>0</v>
      </c>
      <c r="K155" s="251"/>
      <c r="L155" s="44"/>
      <c r="M155" s="252" t="s">
        <v>1</v>
      </c>
      <c r="N155" s="253" t="s">
        <v>38</v>
      </c>
      <c r="O155" s="91"/>
      <c r="P155" s="254">
        <f>O155*H155</f>
        <v>0</v>
      </c>
      <c r="Q155" s="254">
        <v>0</v>
      </c>
      <c r="R155" s="254">
        <f>Q155*H155</f>
        <v>0</v>
      </c>
      <c r="S155" s="254">
        <v>0</v>
      </c>
      <c r="T155" s="25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6" t="s">
        <v>148</v>
      </c>
      <c r="AT155" s="256" t="s">
        <v>144</v>
      </c>
      <c r="AU155" s="256" t="s">
        <v>82</v>
      </c>
      <c r="AY155" s="17" t="s">
        <v>141</v>
      </c>
      <c r="BE155" s="257">
        <f>IF(N155="základní",J155,0)</f>
        <v>0</v>
      </c>
      <c r="BF155" s="257">
        <f>IF(N155="snížená",J155,0)</f>
        <v>0</v>
      </c>
      <c r="BG155" s="257">
        <f>IF(N155="zákl. přenesená",J155,0)</f>
        <v>0</v>
      </c>
      <c r="BH155" s="257">
        <f>IF(N155="sníž. přenesená",J155,0)</f>
        <v>0</v>
      </c>
      <c r="BI155" s="257">
        <f>IF(N155="nulová",J155,0)</f>
        <v>0</v>
      </c>
      <c r="BJ155" s="17" t="s">
        <v>80</v>
      </c>
      <c r="BK155" s="257">
        <f>ROUND(I155*H155,2)</f>
        <v>0</v>
      </c>
      <c r="BL155" s="17" t="s">
        <v>148</v>
      </c>
      <c r="BM155" s="256" t="s">
        <v>494</v>
      </c>
    </row>
    <row r="156" s="13" customFormat="1">
      <c r="A156" s="13"/>
      <c r="B156" s="258"/>
      <c r="C156" s="259"/>
      <c r="D156" s="260" t="s">
        <v>150</v>
      </c>
      <c r="E156" s="261" t="s">
        <v>1</v>
      </c>
      <c r="F156" s="262" t="s">
        <v>148</v>
      </c>
      <c r="G156" s="259"/>
      <c r="H156" s="263">
        <v>4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150</v>
      </c>
      <c r="AU156" s="269" t="s">
        <v>82</v>
      </c>
      <c r="AV156" s="13" t="s">
        <v>82</v>
      </c>
      <c r="AW156" s="13" t="s">
        <v>30</v>
      </c>
      <c r="AX156" s="13" t="s">
        <v>73</v>
      </c>
      <c r="AY156" s="269" t="s">
        <v>141</v>
      </c>
    </row>
    <row r="157" s="14" customFormat="1">
      <c r="A157" s="14"/>
      <c r="B157" s="270"/>
      <c r="C157" s="271"/>
      <c r="D157" s="260" t="s">
        <v>150</v>
      </c>
      <c r="E157" s="272" t="s">
        <v>1</v>
      </c>
      <c r="F157" s="273" t="s">
        <v>152</v>
      </c>
      <c r="G157" s="271"/>
      <c r="H157" s="274">
        <v>4</v>
      </c>
      <c r="I157" s="275"/>
      <c r="J157" s="271"/>
      <c r="K157" s="271"/>
      <c r="L157" s="276"/>
      <c r="M157" s="277"/>
      <c r="N157" s="278"/>
      <c r="O157" s="278"/>
      <c r="P157" s="278"/>
      <c r="Q157" s="278"/>
      <c r="R157" s="278"/>
      <c r="S157" s="278"/>
      <c r="T157" s="27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0" t="s">
        <v>150</v>
      </c>
      <c r="AU157" s="280" t="s">
        <v>82</v>
      </c>
      <c r="AV157" s="14" t="s">
        <v>148</v>
      </c>
      <c r="AW157" s="14" t="s">
        <v>30</v>
      </c>
      <c r="AX157" s="14" t="s">
        <v>80</v>
      </c>
      <c r="AY157" s="280" t="s">
        <v>141</v>
      </c>
    </row>
    <row r="158" s="2" customFormat="1" ht="44.25" customHeight="1">
      <c r="A158" s="38"/>
      <c r="B158" s="39"/>
      <c r="C158" s="244" t="s">
        <v>198</v>
      </c>
      <c r="D158" s="244" t="s">
        <v>144</v>
      </c>
      <c r="E158" s="245" t="s">
        <v>495</v>
      </c>
      <c r="F158" s="246" t="s">
        <v>496</v>
      </c>
      <c r="G158" s="247" t="s">
        <v>195</v>
      </c>
      <c r="H158" s="248">
        <v>6</v>
      </c>
      <c r="I158" s="249"/>
      <c r="J158" s="250">
        <f>ROUND(I158*H158,2)</f>
        <v>0</v>
      </c>
      <c r="K158" s="251"/>
      <c r="L158" s="44"/>
      <c r="M158" s="252" t="s">
        <v>1</v>
      </c>
      <c r="N158" s="253" t="s">
        <v>38</v>
      </c>
      <c r="O158" s="91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6" t="s">
        <v>148</v>
      </c>
      <c r="AT158" s="256" t="s">
        <v>144</v>
      </c>
      <c r="AU158" s="256" t="s">
        <v>82</v>
      </c>
      <c r="AY158" s="17" t="s">
        <v>141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7" t="s">
        <v>80</v>
      </c>
      <c r="BK158" s="257">
        <f>ROUND(I158*H158,2)</f>
        <v>0</v>
      </c>
      <c r="BL158" s="17" t="s">
        <v>148</v>
      </c>
      <c r="BM158" s="256" t="s">
        <v>497</v>
      </c>
    </row>
    <row r="159" s="13" customFormat="1">
      <c r="A159" s="13"/>
      <c r="B159" s="258"/>
      <c r="C159" s="259"/>
      <c r="D159" s="260" t="s">
        <v>150</v>
      </c>
      <c r="E159" s="261" t="s">
        <v>1</v>
      </c>
      <c r="F159" s="262" t="s">
        <v>174</v>
      </c>
      <c r="G159" s="259"/>
      <c r="H159" s="263">
        <v>6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150</v>
      </c>
      <c r="AU159" s="269" t="s">
        <v>82</v>
      </c>
      <c r="AV159" s="13" t="s">
        <v>82</v>
      </c>
      <c r="AW159" s="13" t="s">
        <v>30</v>
      </c>
      <c r="AX159" s="13" t="s">
        <v>73</v>
      </c>
      <c r="AY159" s="269" t="s">
        <v>141</v>
      </c>
    </row>
    <row r="160" s="14" customFormat="1">
      <c r="A160" s="14"/>
      <c r="B160" s="270"/>
      <c r="C160" s="271"/>
      <c r="D160" s="260" t="s">
        <v>150</v>
      </c>
      <c r="E160" s="272" t="s">
        <v>1</v>
      </c>
      <c r="F160" s="273" t="s">
        <v>152</v>
      </c>
      <c r="G160" s="271"/>
      <c r="H160" s="274">
        <v>6</v>
      </c>
      <c r="I160" s="275"/>
      <c r="J160" s="271"/>
      <c r="K160" s="271"/>
      <c r="L160" s="276"/>
      <c r="M160" s="277"/>
      <c r="N160" s="278"/>
      <c r="O160" s="278"/>
      <c r="P160" s="278"/>
      <c r="Q160" s="278"/>
      <c r="R160" s="278"/>
      <c r="S160" s="278"/>
      <c r="T160" s="27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0" t="s">
        <v>150</v>
      </c>
      <c r="AU160" s="280" t="s">
        <v>82</v>
      </c>
      <c r="AV160" s="14" t="s">
        <v>148</v>
      </c>
      <c r="AW160" s="14" t="s">
        <v>30</v>
      </c>
      <c r="AX160" s="14" t="s">
        <v>80</v>
      </c>
      <c r="AY160" s="280" t="s">
        <v>141</v>
      </c>
    </row>
    <row r="161" s="2" customFormat="1" ht="55.5" customHeight="1">
      <c r="A161" s="38"/>
      <c r="B161" s="39"/>
      <c r="C161" s="244" t="s">
        <v>203</v>
      </c>
      <c r="D161" s="244" t="s">
        <v>144</v>
      </c>
      <c r="E161" s="245" t="s">
        <v>436</v>
      </c>
      <c r="F161" s="246" t="s">
        <v>437</v>
      </c>
      <c r="G161" s="247" t="s">
        <v>195</v>
      </c>
      <c r="H161" s="248">
        <v>6</v>
      </c>
      <c r="I161" s="249"/>
      <c r="J161" s="250">
        <f>ROUND(I161*H161,2)</f>
        <v>0</v>
      </c>
      <c r="K161" s="251"/>
      <c r="L161" s="44"/>
      <c r="M161" s="252" t="s">
        <v>1</v>
      </c>
      <c r="N161" s="253" t="s">
        <v>38</v>
      </c>
      <c r="O161" s="91"/>
      <c r="P161" s="254">
        <f>O161*H161</f>
        <v>0</v>
      </c>
      <c r="Q161" s="254">
        <v>0</v>
      </c>
      <c r="R161" s="254">
        <f>Q161*H161</f>
        <v>0</v>
      </c>
      <c r="S161" s="254">
        <v>0</v>
      </c>
      <c r="T161" s="25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6" t="s">
        <v>148</v>
      </c>
      <c r="AT161" s="256" t="s">
        <v>144</v>
      </c>
      <c r="AU161" s="256" t="s">
        <v>82</v>
      </c>
      <c r="AY161" s="17" t="s">
        <v>141</v>
      </c>
      <c r="BE161" s="257">
        <f>IF(N161="základní",J161,0)</f>
        <v>0</v>
      </c>
      <c r="BF161" s="257">
        <f>IF(N161="snížená",J161,0)</f>
        <v>0</v>
      </c>
      <c r="BG161" s="257">
        <f>IF(N161="zákl. přenesená",J161,0)</f>
        <v>0</v>
      </c>
      <c r="BH161" s="257">
        <f>IF(N161="sníž. přenesená",J161,0)</f>
        <v>0</v>
      </c>
      <c r="BI161" s="257">
        <f>IF(N161="nulová",J161,0)</f>
        <v>0</v>
      </c>
      <c r="BJ161" s="17" t="s">
        <v>80</v>
      </c>
      <c r="BK161" s="257">
        <f>ROUND(I161*H161,2)</f>
        <v>0</v>
      </c>
      <c r="BL161" s="17" t="s">
        <v>148</v>
      </c>
      <c r="BM161" s="256" t="s">
        <v>498</v>
      </c>
    </row>
    <row r="162" s="13" customFormat="1">
      <c r="A162" s="13"/>
      <c r="B162" s="258"/>
      <c r="C162" s="259"/>
      <c r="D162" s="260" t="s">
        <v>150</v>
      </c>
      <c r="E162" s="261" t="s">
        <v>1</v>
      </c>
      <c r="F162" s="262" t="s">
        <v>439</v>
      </c>
      <c r="G162" s="259"/>
      <c r="H162" s="263">
        <v>6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150</v>
      </c>
      <c r="AU162" s="269" t="s">
        <v>82</v>
      </c>
      <c r="AV162" s="13" t="s">
        <v>82</v>
      </c>
      <c r="AW162" s="13" t="s">
        <v>30</v>
      </c>
      <c r="AX162" s="13" t="s">
        <v>73</v>
      </c>
      <c r="AY162" s="269" t="s">
        <v>141</v>
      </c>
    </row>
    <row r="163" s="14" customFormat="1">
      <c r="A163" s="14"/>
      <c r="B163" s="270"/>
      <c r="C163" s="271"/>
      <c r="D163" s="260" t="s">
        <v>150</v>
      </c>
      <c r="E163" s="272" t="s">
        <v>1</v>
      </c>
      <c r="F163" s="273" t="s">
        <v>152</v>
      </c>
      <c r="G163" s="271"/>
      <c r="H163" s="274">
        <v>6</v>
      </c>
      <c r="I163" s="275"/>
      <c r="J163" s="271"/>
      <c r="K163" s="271"/>
      <c r="L163" s="276"/>
      <c r="M163" s="277"/>
      <c r="N163" s="278"/>
      <c r="O163" s="278"/>
      <c r="P163" s="278"/>
      <c r="Q163" s="278"/>
      <c r="R163" s="278"/>
      <c r="S163" s="278"/>
      <c r="T163" s="27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0" t="s">
        <v>150</v>
      </c>
      <c r="AU163" s="280" t="s">
        <v>82</v>
      </c>
      <c r="AV163" s="14" t="s">
        <v>148</v>
      </c>
      <c r="AW163" s="14" t="s">
        <v>30</v>
      </c>
      <c r="AX163" s="14" t="s">
        <v>80</v>
      </c>
      <c r="AY163" s="280" t="s">
        <v>141</v>
      </c>
    </row>
    <row r="164" s="2" customFormat="1" ht="16.5" customHeight="1">
      <c r="A164" s="38"/>
      <c r="B164" s="39"/>
      <c r="C164" s="281" t="s">
        <v>208</v>
      </c>
      <c r="D164" s="281" t="s">
        <v>167</v>
      </c>
      <c r="E164" s="282" t="s">
        <v>400</v>
      </c>
      <c r="F164" s="283" t="s">
        <v>401</v>
      </c>
      <c r="G164" s="284" t="s">
        <v>195</v>
      </c>
      <c r="H164" s="285">
        <v>6</v>
      </c>
      <c r="I164" s="286"/>
      <c r="J164" s="287">
        <f>ROUND(I164*H164,2)</f>
        <v>0</v>
      </c>
      <c r="K164" s="288"/>
      <c r="L164" s="289"/>
      <c r="M164" s="290" t="s">
        <v>1</v>
      </c>
      <c r="N164" s="291" t="s">
        <v>38</v>
      </c>
      <c r="O164" s="91"/>
      <c r="P164" s="254">
        <f>O164*H164</f>
        <v>0</v>
      </c>
      <c r="Q164" s="254">
        <v>0</v>
      </c>
      <c r="R164" s="254">
        <f>Q164*H164</f>
        <v>0</v>
      </c>
      <c r="S164" s="254">
        <v>0</v>
      </c>
      <c r="T164" s="25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6" t="s">
        <v>171</v>
      </c>
      <c r="AT164" s="256" t="s">
        <v>167</v>
      </c>
      <c r="AU164" s="256" t="s">
        <v>82</v>
      </c>
      <c r="AY164" s="17" t="s">
        <v>141</v>
      </c>
      <c r="BE164" s="257">
        <f>IF(N164="základní",J164,0)</f>
        <v>0</v>
      </c>
      <c r="BF164" s="257">
        <f>IF(N164="snížená",J164,0)</f>
        <v>0</v>
      </c>
      <c r="BG164" s="257">
        <f>IF(N164="zákl. přenesená",J164,0)</f>
        <v>0</v>
      </c>
      <c r="BH164" s="257">
        <f>IF(N164="sníž. přenesená",J164,0)</f>
        <v>0</v>
      </c>
      <c r="BI164" s="257">
        <f>IF(N164="nulová",J164,0)</f>
        <v>0</v>
      </c>
      <c r="BJ164" s="17" t="s">
        <v>80</v>
      </c>
      <c r="BK164" s="257">
        <f>ROUND(I164*H164,2)</f>
        <v>0</v>
      </c>
      <c r="BL164" s="17" t="s">
        <v>148</v>
      </c>
      <c r="BM164" s="256" t="s">
        <v>499</v>
      </c>
    </row>
    <row r="165" s="13" customFormat="1">
      <c r="A165" s="13"/>
      <c r="B165" s="258"/>
      <c r="C165" s="259"/>
      <c r="D165" s="260" t="s">
        <v>150</v>
      </c>
      <c r="E165" s="261" t="s">
        <v>1</v>
      </c>
      <c r="F165" s="262" t="s">
        <v>439</v>
      </c>
      <c r="G165" s="259"/>
      <c r="H165" s="263">
        <v>6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150</v>
      </c>
      <c r="AU165" s="269" t="s">
        <v>82</v>
      </c>
      <c r="AV165" s="13" t="s">
        <v>82</v>
      </c>
      <c r="AW165" s="13" t="s">
        <v>30</v>
      </c>
      <c r="AX165" s="13" t="s">
        <v>73</v>
      </c>
      <c r="AY165" s="269" t="s">
        <v>141</v>
      </c>
    </row>
    <row r="166" s="14" customFormat="1">
      <c r="A166" s="14"/>
      <c r="B166" s="270"/>
      <c r="C166" s="271"/>
      <c r="D166" s="260" t="s">
        <v>150</v>
      </c>
      <c r="E166" s="272" t="s">
        <v>1</v>
      </c>
      <c r="F166" s="273" t="s">
        <v>152</v>
      </c>
      <c r="G166" s="271"/>
      <c r="H166" s="274">
        <v>6</v>
      </c>
      <c r="I166" s="275"/>
      <c r="J166" s="271"/>
      <c r="K166" s="271"/>
      <c r="L166" s="276"/>
      <c r="M166" s="277"/>
      <c r="N166" s="278"/>
      <c r="O166" s="278"/>
      <c r="P166" s="278"/>
      <c r="Q166" s="278"/>
      <c r="R166" s="278"/>
      <c r="S166" s="278"/>
      <c r="T166" s="27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0" t="s">
        <v>150</v>
      </c>
      <c r="AU166" s="280" t="s">
        <v>82</v>
      </c>
      <c r="AV166" s="14" t="s">
        <v>148</v>
      </c>
      <c r="AW166" s="14" t="s">
        <v>30</v>
      </c>
      <c r="AX166" s="14" t="s">
        <v>80</v>
      </c>
      <c r="AY166" s="280" t="s">
        <v>141</v>
      </c>
    </row>
    <row r="167" s="2" customFormat="1" ht="33" customHeight="1">
      <c r="A167" s="38"/>
      <c r="B167" s="39"/>
      <c r="C167" s="244" t="s">
        <v>213</v>
      </c>
      <c r="D167" s="244" t="s">
        <v>144</v>
      </c>
      <c r="E167" s="245" t="s">
        <v>441</v>
      </c>
      <c r="F167" s="246" t="s">
        <v>442</v>
      </c>
      <c r="G167" s="247" t="s">
        <v>195</v>
      </c>
      <c r="H167" s="248">
        <v>48</v>
      </c>
      <c r="I167" s="249"/>
      <c r="J167" s="250">
        <f>ROUND(I167*H167,2)</f>
        <v>0</v>
      </c>
      <c r="K167" s="251"/>
      <c r="L167" s="44"/>
      <c r="M167" s="252" t="s">
        <v>1</v>
      </c>
      <c r="N167" s="253" t="s">
        <v>38</v>
      </c>
      <c r="O167" s="91"/>
      <c r="P167" s="254">
        <f>O167*H167</f>
        <v>0</v>
      </c>
      <c r="Q167" s="254">
        <v>0</v>
      </c>
      <c r="R167" s="254">
        <f>Q167*H167</f>
        <v>0</v>
      </c>
      <c r="S167" s="254">
        <v>0</v>
      </c>
      <c r="T167" s="25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6" t="s">
        <v>148</v>
      </c>
      <c r="AT167" s="256" t="s">
        <v>144</v>
      </c>
      <c r="AU167" s="256" t="s">
        <v>82</v>
      </c>
      <c r="AY167" s="17" t="s">
        <v>141</v>
      </c>
      <c r="BE167" s="257">
        <f>IF(N167="základní",J167,0)</f>
        <v>0</v>
      </c>
      <c r="BF167" s="257">
        <f>IF(N167="snížená",J167,0)</f>
        <v>0</v>
      </c>
      <c r="BG167" s="257">
        <f>IF(N167="zákl. přenesená",J167,0)</f>
        <v>0</v>
      </c>
      <c r="BH167" s="257">
        <f>IF(N167="sníž. přenesená",J167,0)</f>
        <v>0</v>
      </c>
      <c r="BI167" s="257">
        <f>IF(N167="nulová",J167,0)</f>
        <v>0</v>
      </c>
      <c r="BJ167" s="17" t="s">
        <v>80</v>
      </c>
      <c r="BK167" s="257">
        <f>ROUND(I167*H167,2)</f>
        <v>0</v>
      </c>
      <c r="BL167" s="17" t="s">
        <v>148</v>
      </c>
      <c r="BM167" s="256" t="s">
        <v>500</v>
      </c>
    </row>
    <row r="168" s="13" customFormat="1">
      <c r="A168" s="13"/>
      <c r="B168" s="258"/>
      <c r="C168" s="259"/>
      <c r="D168" s="260" t="s">
        <v>150</v>
      </c>
      <c r="E168" s="261" t="s">
        <v>1</v>
      </c>
      <c r="F168" s="262" t="s">
        <v>448</v>
      </c>
      <c r="G168" s="259"/>
      <c r="H168" s="263">
        <v>48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150</v>
      </c>
      <c r="AU168" s="269" t="s">
        <v>82</v>
      </c>
      <c r="AV168" s="13" t="s">
        <v>82</v>
      </c>
      <c r="AW168" s="13" t="s">
        <v>30</v>
      </c>
      <c r="AX168" s="13" t="s">
        <v>73</v>
      </c>
      <c r="AY168" s="269" t="s">
        <v>141</v>
      </c>
    </row>
    <row r="169" s="14" customFormat="1">
      <c r="A169" s="14"/>
      <c r="B169" s="270"/>
      <c r="C169" s="271"/>
      <c r="D169" s="260" t="s">
        <v>150</v>
      </c>
      <c r="E169" s="272" t="s">
        <v>1</v>
      </c>
      <c r="F169" s="273" t="s">
        <v>152</v>
      </c>
      <c r="G169" s="271"/>
      <c r="H169" s="274">
        <v>48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0" t="s">
        <v>150</v>
      </c>
      <c r="AU169" s="280" t="s">
        <v>82</v>
      </c>
      <c r="AV169" s="14" t="s">
        <v>148</v>
      </c>
      <c r="AW169" s="14" t="s">
        <v>30</v>
      </c>
      <c r="AX169" s="14" t="s">
        <v>80</v>
      </c>
      <c r="AY169" s="280" t="s">
        <v>141</v>
      </c>
    </row>
    <row r="170" s="2" customFormat="1" ht="44.25" customHeight="1">
      <c r="A170" s="38"/>
      <c r="B170" s="39"/>
      <c r="C170" s="244" t="s">
        <v>219</v>
      </c>
      <c r="D170" s="244" t="s">
        <v>144</v>
      </c>
      <c r="E170" s="245" t="s">
        <v>445</v>
      </c>
      <c r="F170" s="246" t="s">
        <v>446</v>
      </c>
      <c r="G170" s="247" t="s">
        <v>147</v>
      </c>
      <c r="H170" s="248">
        <v>36</v>
      </c>
      <c r="I170" s="249"/>
      <c r="J170" s="250">
        <f>ROUND(I170*H170,2)</f>
        <v>0</v>
      </c>
      <c r="K170" s="251"/>
      <c r="L170" s="44"/>
      <c r="M170" s="252" t="s">
        <v>1</v>
      </c>
      <c r="N170" s="253" t="s">
        <v>38</v>
      </c>
      <c r="O170" s="91"/>
      <c r="P170" s="254">
        <f>O170*H170</f>
        <v>0</v>
      </c>
      <c r="Q170" s="254">
        <v>0</v>
      </c>
      <c r="R170" s="254">
        <f>Q170*H170</f>
        <v>0</v>
      </c>
      <c r="S170" s="254">
        <v>0</v>
      </c>
      <c r="T170" s="25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6" t="s">
        <v>148</v>
      </c>
      <c r="AT170" s="256" t="s">
        <v>144</v>
      </c>
      <c r="AU170" s="256" t="s">
        <v>82</v>
      </c>
      <c r="AY170" s="17" t="s">
        <v>141</v>
      </c>
      <c r="BE170" s="257">
        <f>IF(N170="základní",J170,0)</f>
        <v>0</v>
      </c>
      <c r="BF170" s="257">
        <f>IF(N170="snížená",J170,0)</f>
        <v>0</v>
      </c>
      <c r="BG170" s="257">
        <f>IF(N170="zákl. přenesená",J170,0)</f>
        <v>0</v>
      </c>
      <c r="BH170" s="257">
        <f>IF(N170="sníž. přenesená",J170,0)</f>
        <v>0</v>
      </c>
      <c r="BI170" s="257">
        <f>IF(N170="nulová",J170,0)</f>
        <v>0</v>
      </c>
      <c r="BJ170" s="17" t="s">
        <v>80</v>
      </c>
      <c r="BK170" s="257">
        <f>ROUND(I170*H170,2)</f>
        <v>0</v>
      </c>
      <c r="BL170" s="17" t="s">
        <v>148</v>
      </c>
      <c r="BM170" s="256" t="s">
        <v>501</v>
      </c>
    </row>
    <row r="171" s="13" customFormat="1">
      <c r="A171" s="13"/>
      <c r="B171" s="258"/>
      <c r="C171" s="259"/>
      <c r="D171" s="260" t="s">
        <v>150</v>
      </c>
      <c r="E171" s="261" t="s">
        <v>1</v>
      </c>
      <c r="F171" s="262" t="s">
        <v>452</v>
      </c>
      <c r="G171" s="259"/>
      <c r="H171" s="263">
        <v>36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150</v>
      </c>
      <c r="AU171" s="269" t="s">
        <v>82</v>
      </c>
      <c r="AV171" s="13" t="s">
        <v>82</v>
      </c>
      <c r="AW171" s="13" t="s">
        <v>30</v>
      </c>
      <c r="AX171" s="13" t="s">
        <v>73</v>
      </c>
      <c r="AY171" s="269" t="s">
        <v>141</v>
      </c>
    </row>
    <row r="172" s="14" customFormat="1">
      <c r="A172" s="14"/>
      <c r="B172" s="270"/>
      <c r="C172" s="271"/>
      <c r="D172" s="260" t="s">
        <v>150</v>
      </c>
      <c r="E172" s="272" t="s">
        <v>1</v>
      </c>
      <c r="F172" s="273" t="s">
        <v>152</v>
      </c>
      <c r="G172" s="271"/>
      <c r="H172" s="274">
        <v>36</v>
      </c>
      <c r="I172" s="275"/>
      <c r="J172" s="271"/>
      <c r="K172" s="271"/>
      <c r="L172" s="276"/>
      <c r="M172" s="277"/>
      <c r="N172" s="278"/>
      <c r="O172" s="278"/>
      <c r="P172" s="278"/>
      <c r="Q172" s="278"/>
      <c r="R172" s="278"/>
      <c r="S172" s="278"/>
      <c r="T172" s="27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0" t="s">
        <v>150</v>
      </c>
      <c r="AU172" s="280" t="s">
        <v>82</v>
      </c>
      <c r="AV172" s="14" t="s">
        <v>148</v>
      </c>
      <c r="AW172" s="14" t="s">
        <v>30</v>
      </c>
      <c r="AX172" s="14" t="s">
        <v>80</v>
      </c>
      <c r="AY172" s="280" t="s">
        <v>141</v>
      </c>
    </row>
    <row r="173" s="2" customFormat="1" ht="78" customHeight="1">
      <c r="A173" s="38"/>
      <c r="B173" s="39"/>
      <c r="C173" s="244" t="s">
        <v>8</v>
      </c>
      <c r="D173" s="244" t="s">
        <v>144</v>
      </c>
      <c r="E173" s="245" t="s">
        <v>449</v>
      </c>
      <c r="F173" s="246" t="s">
        <v>450</v>
      </c>
      <c r="G173" s="247" t="s">
        <v>147</v>
      </c>
      <c r="H173" s="248">
        <v>36</v>
      </c>
      <c r="I173" s="249"/>
      <c r="J173" s="250">
        <f>ROUND(I173*H173,2)</f>
        <v>0</v>
      </c>
      <c r="K173" s="251"/>
      <c r="L173" s="44"/>
      <c r="M173" s="252" t="s">
        <v>1</v>
      </c>
      <c r="N173" s="253" t="s">
        <v>38</v>
      </c>
      <c r="O173" s="91"/>
      <c r="P173" s="254">
        <f>O173*H173</f>
        <v>0</v>
      </c>
      <c r="Q173" s="254">
        <v>0</v>
      </c>
      <c r="R173" s="254">
        <f>Q173*H173</f>
        <v>0</v>
      </c>
      <c r="S173" s="254">
        <v>0</v>
      </c>
      <c r="T173" s="25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6" t="s">
        <v>148</v>
      </c>
      <c r="AT173" s="256" t="s">
        <v>144</v>
      </c>
      <c r="AU173" s="256" t="s">
        <v>82</v>
      </c>
      <c r="AY173" s="17" t="s">
        <v>141</v>
      </c>
      <c r="BE173" s="257">
        <f>IF(N173="základní",J173,0)</f>
        <v>0</v>
      </c>
      <c r="BF173" s="257">
        <f>IF(N173="snížená",J173,0)</f>
        <v>0</v>
      </c>
      <c r="BG173" s="257">
        <f>IF(N173="zákl. přenesená",J173,0)</f>
        <v>0</v>
      </c>
      <c r="BH173" s="257">
        <f>IF(N173="sníž. přenesená",J173,0)</f>
        <v>0</v>
      </c>
      <c r="BI173" s="257">
        <f>IF(N173="nulová",J173,0)</f>
        <v>0</v>
      </c>
      <c r="BJ173" s="17" t="s">
        <v>80</v>
      </c>
      <c r="BK173" s="257">
        <f>ROUND(I173*H173,2)</f>
        <v>0</v>
      </c>
      <c r="BL173" s="17" t="s">
        <v>148</v>
      </c>
      <c r="BM173" s="256" t="s">
        <v>502</v>
      </c>
    </row>
    <row r="174" s="13" customFormat="1">
      <c r="A174" s="13"/>
      <c r="B174" s="258"/>
      <c r="C174" s="259"/>
      <c r="D174" s="260" t="s">
        <v>150</v>
      </c>
      <c r="E174" s="261" t="s">
        <v>1</v>
      </c>
      <c r="F174" s="262" t="s">
        <v>452</v>
      </c>
      <c r="G174" s="259"/>
      <c r="H174" s="263">
        <v>36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150</v>
      </c>
      <c r="AU174" s="269" t="s">
        <v>82</v>
      </c>
      <c r="AV174" s="13" t="s">
        <v>82</v>
      </c>
      <c r="AW174" s="13" t="s">
        <v>30</v>
      </c>
      <c r="AX174" s="13" t="s">
        <v>73</v>
      </c>
      <c r="AY174" s="269" t="s">
        <v>141</v>
      </c>
    </row>
    <row r="175" s="14" customFormat="1">
      <c r="A175" s="14"/>
      <c r="B175" s="270"/>
      <c r="C175" s="271"/>
      <c r="D175" s="260" t="s">
        <v>150</v>
      </c>
      <c r="E175" s="272" t="s">
        <v>1</v>
      </c>
      <c r="F175" s="273" t="s">
        <v>152</v>
      </c>
      <c r="G175" s="271"/>
      <c r="H175" s="274">
        <v>36</v>
      </c>
      <c r="I175" s="275"/>
      <c r="J175" s="271"/>
      <c r="K175" s="271"/>
      <c r="L175" s="276"/>
      <c r="M175" s="277"/>
      <c r="N175" s="278"/>
      <c r="O175" s="278"/>
      <c r="P175" s="278"/>
      <c r="Q175" s="278"/>
      <c r="R175" s="278"/>
      <c r="S175" s="278"/>
      <c r="T175" s="27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0" t="s">
        <v>150</v>
      </c>
      <c r="AU175" s="280" t="s">
        <v>82</v>
      </c>
      <c r="AV175" s="14" t="s">
        <v>148</v>
      </c>
      <c r="AW175" s="14" t="s">
        <v>30</v>
      </c>
      <c r="AX175" s="14" t="s">
        <v>80</v>
      </c>
      <c r="AY175" s="280" t="s">
        <v>141</v>
      </c>
    </row>
    <row r="176" s="2" customFormat="1" ht="44.25" customHeight="1">
      <c r="A176" s="38"/>
      <c r="B176" s="39"/>
      <c r="C176" s="244" t="s">
        <v>226</v>
      </c>
      <c r="D176" s="244" t="s">
        <v>144</v>
      </c>
      <c r="E176" s="245" t="s">
        <v>453</v>
      </c>
      <c r="F176" s="246" t="s">
        <v>454</v>
      </c>
      <c r="G176" s="247" t="s">
        <v>155</v>
      </c>
      <c r="H176" s="248">
        <v>12</v>
      </c>
      <c r="I176" s="249"/>
      <c r="J176" s="250">
        <f>ROUND(I176*H176,2)</f>
        <v>0</v>
      </c>
      <c r="K176" s="251"/>
      <c r="L176" s="44"/>
      <c r="M176" s="252" t="s">
        <v>1</v>
      </c>
      <c r="N176" s="253" t="s">
        <v>38</v>
      </c>
      <c r="O176" s="91"/>
      <c r="P176" s="254">
        <f>O176*H176</f>
        <v>0</v>
      </c>
      <c r="Q176" s="254">
        <v>0</v>
      </c>
      <c r="R176" s="254">
        <f>Q176*H176</f>
        <v>0</v>
      </c>
      <c r="S176" s="254">
        <v>0</v>
      </c>
      <c r="T176" s="25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6" t="s">
        <v>148</v>
      </c>
      <c r="AT176" s="256" t="s">
        <v>144</v>
      </c>
      <c r="AU176" s="256" t="s">
        <v>82</v>
      </c>
      <c r="AY176" s="17" t="s">
        <v>141</v>
      </c>
      <c r="BE176" s="257">
        <f>IF(N176="základní",J176,0)</f>
        <v>0</v>
      </c>
      <c r="BF176" s="257">
        <f>IF(N176="snížená",J176,0)</f>
        <v>0</v>
      </c>
      <c r="BG176" s="257">
        <f>IF(N176="zákl. přenesená",J176,0)</f>
        <v>0</v>
      </c>
      <c r="BH176" s="257">
        <f>IF(N176="sníž. přenesená",J176,0)</f>
        <v>0</v>
      </c>
      <c r="BI176" s="257">
        <f>IF(N176="nulová",J176,0)</f>
        <v>0</v>
      </c>
      <c r="BJ176" s="17" t="s">
        <v>80</v>
      </c>
      <c r="BK176" s="257">
        <f>ROUND(I176*H176,2)</f>
        <v>0</v>
      </c>
      <c r="BL176" s="17" t="s">
        <v>148</v>
      </c>
      <c r="BM176" s="256" t="s">
        <v>503</v>
      </c>
    </row>
    <row r="177" s="13" customFormat="1">
      <c r="A177" s="13"/>
      <c r="B177" s="258"/>
      <c r="C177" s="259"/>
      <c r="D177" s="260" t="s">
        <v>150</v>
      </c>
      <c r="E177" s="261" t="s">
        <v>1</v>
      </c>
      <c r="F177" s="262" t="s">
        <v>456</v>
      </c>
      <c r="G177" s="259"/>
      <c r="H177" s="263">
        <v>12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150</v>
      </c>
      <c r="AU177" s="269" t="s">
        <v>82</v>
      </c>
      <c r="AV177" s="13" t="s">
        <v>82</v>
      </c>
      <c r="AW177" s="13" t="s">
        <v>30</v>
      </c>
      <c r="AX177" s="13" t="s">
        <v>73</v>
      </c>
      <c r="AY177" s="269" t="s">
        <v>141</v>
      </c>
    </row>
    <row r="178" s="14" customFormat="1">
      <c r="A178" s="14"/>
      <c r="B178" s="270"/>
      <c r="C178" s="271"/>
      <c r="D178" s="260" t="s">
        <v>150</v>
      </c>
      <c r="E178" s="272" t="s">
        <v>1</v>
      </c>
      <c r="F178" s="273" t="s">
        <v>152</v>
      </c>
      <c r="G178" s="271"/>
      <c r="H178" s="274">
        <v>12</v>
      </c>
      <c r="I178" s="275"/>
      <c r="J178" s="271"/>
      <c r="K178" s="271"/>
      <c r="L178" s="276"/>
      <c r="M178" s="277"/>
      <c r="N178" s="278"/>
      <c r="O178" s="278"/>
      <c r="P178" s="278"/>
      <c r="Q178" s="278"/>
      <c r="R178" s="278"/>
      <c r="S178" s="278"/>
      <c r="T178" s="27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0" t="s">
        <v>150</v>
      </c>
      <c r="AU178" s="280" t="s">
        <v>82</v>
      </c>
      <c r="AV178" s="14" t="s">
        <v>148</v>
      </c>
      <c r="AW178" s="14" t="s">
        <v>30</v>
      </c>
      <c r="AX178" s="14" t="s">
        <v>80</v>
      </c>
      <c r="AY178" s="280" t="s">
        <v>141</v>
      </c>
    </row>
    <row r="179" s="2" customFormat="1" ht="16.5" customHeight="1">
      <c r="A179" s="38"/>
      <c r="B179" s="39"/>
      <c r="C179" s="281" t="s">
        <v>233</v>
      </c>
      <c r="D179" s="281" t="s">
        <v>167</v>
      </c>
      <c r="E179" s="282" t="s">
        <v>457</v>
      </c>
      <c r="F179" s="283" t="s">
        <v>458</v>
      </c>
      <c r="G179" s="284" t="s">
        <v>155</v>
      </c>
      <c r="H179" s="285">
        <v>1.0800000000000001</v>
      </c>
      <c r="I179" s="286"/>
      <c r="J179" s="287">
        <f>ROUND(I179*H179,2)</f>
        <v>0</v>
      </c>
      <c r="K179" s="288"/>
      <c r="L179" s="289"/>
      <c r="M179" s="290" t="s">
        <v>1</v>
      </c>
      <c r="N179" s="291" t="s">
        <v>38</v>
      </c>
      <c r="O179" s="91"/>
      <c r="P179" s="254">
        <f>O179*H179</f>
        <v>0</v>
      </c>
      <c r="Q179" s="254">
        <v>2.234</v>
      </c>
      <c r="R179" s="254">
        <f>Q179*H179</f>
        <v>2.4127200000000002</v>
      </c>
      <c r="S179" s="254">
        <v>0</v>
      </c>
      <c r="T179" s="25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6" t="s">
        <v>171</v>
      </c>
      <c r="AT179" s="256" t="s">
        <v>167</v>
      </c>
      <c r="AU179" s="256" t="s">
        <v>82</v>
      </c>
      <c r="AY179" s="17" t="s">
        <v>141</v>
      </c>
      <c r="BE179" s="257">
        <f>IF(N179="základní",J179,0)</f>
        <v>0</v>
      </c>
      <c r="BF179" s="257">
        <f>IF(N179="snížená",J179,0)</f>
        <v>0</v>
      </c>
      <c r="BG179" s="257">
        <f>IF(N179="zákl. přenesená",J179,0)</f>
        <v>0</v>
      </c>
      <c r="BH179" s="257">
        <f>IF(N179="sníž. přenesená",J179,0)</f>
        <v>0</v>
      </c>
      <c r="BI179" s="257">
        <f>IF(N179="nulová",J179,0)</f>
        <v>0</v>
      </c>
      <c r="BJ179" s="17" t="s">
        <v>80</v>
      </c>
      <c r="BK179" s="257">
        <f>ROUND(I179*H179,2)</f>
        <v>0</v>
      </c>
      <c r="BL179" s="17" t="s">
        <v>148</v>
      </c>
      <c r="BM179" s="256" t="s">
        <v>504</v>
      </c>
    </row>
    <row r="180" s="13" customFormat="1">
      <c r="A180" s="13"/>
      <c r="B180" s="258"/>
      <c r="C180" s="259"/>
      <c r="D180" s="260" t="s">
        <v>150</v>
      </c>
      <c r="E180" s="261" t="s">
        <v>1</v>
      </c>
      <c r="F180" s="262" t="s">
        <v>460</v>
      </c>
      <c r="G180" s="259"/>
      <c r="H180" s="263">
        <v>1.0800000000000001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150</v>
      </c>
      <c r="AU180" s="269" t="s">
        <v>82</v>
      </c>
      <c r="AV180" s="13" t="s">
        <v>82</v>
      </c>
      <c r="AW180" s="13" t="s">
        <v>30</v>
      </c>
      <c r="AX180" s="13" t="s">
        <v>73</v>
      </c>
      <c r="AY180" s="269" t="s">
        <v>141</v>
      </c>
    </row>
    <row r="181" s="14" customFormat="1">
      <c r="A181" s="14"/>
      <c r="B181" s="270"/>
      <c r="C181" s="271"/>
      <c r="D181" s="260" t="s">
        <v>150</v>
      </c>
      <c r="E181" s="272" t="s">
        <v>1</v>
      </c>
      <c r="F181" s="273" t="s">
        <v>152</v>
      </c>
      <c r="G181" s="271"/>
      <c r="H181" s="274">
        <v>1.0800000000000001</v>
      </c>
      <c r="I181" s="275"/>
      <c r="J181" s="271"/>
      <c r="K181" s="271"/>
      <c r="L181" s="276"/>
      <c r="M181" s="277"/>
      <c r="N181" s="278"/>
      <c r="O181" s="278"/>
      <c r="P181" s="278"/>
      <c r="Q181" s="278"/>
      <c r="R181" s="278"/>
      <c r="S181" s="278"/>
      <c r="T181" s="27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0" t="s">
        <v>150</v>
      </c>
      <c r="AU181" s="280" t="s">
        <v>82</v>
      </c>
      <c r="AV181" s="14" t="s">
        <v>148</v>
      </c>
      <c r="AW181" s="14" t="s">
        <v>30</v>
      </c>
      <c r="AX181" s="14" t="s">
        <v>80</v>
      </c>
      <c r="AY181" s="280" t="s">
        <v>141</v>
      </c>
    </row>
    <row r="182" s="2" customFormat="1" ht="16.5" customHeight="1">
      <c r="A182" s="38"/>
      <c r="B182" s="39"/>
      <c r="C182" s="281" t="s">
        <v>239</v>
      </c>
      <c r="D182" s="281" t="s">
        <v>167</v>
      </c>
      <c r="E182" s="282" t="s">
        <v>461</v>
      </c>
      <c r="F182" s="283" t="s">
        <v>462</v>
      </c>
      <c r="G182" s="284" t="s">
        <v>170</v>
      </c>
      <c r="H182" s="285">
        <v>11.880000000000001</v>
      </c>
      <c r="I182" s="286"/>
      <c r="J182" s="287">
        <f>ROUND(I182*H182,2)</f>
        <v>0</v>
      </c>
      <c r="K182" s="288"/>
      <c r="L182" s="289"/>
      <c r="M182" s="290" t="s">
        <v>1</v>
      </c>
      <c r="N182" s="291" t="s">
        <v>38</v>
      </c>
      <c r="O182" s="91"/>
      <c r="P182" s="254">
        <f>O182*H182</f>
        <v>0</v>
      </c>
      <c r="Q182" s="254">
        <v>1</v>
      </c>
      <c r="R182" s="254">
        <f>Q182*H182</f>
        <v>11.880000000000001</v>
      </c>
      <c r="S182" s="254">
        <v>0</v>
      </c>
      <c r="T182" s="25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6" t="s">
        <v>171</v>
      </c>
      <c r="AT182" s="256" t="s">
        <v>167</v>
      </c>
      <c r="AU182" s="256" t="s">
        <v>82</v>
      </c>
      <c r="AY182" s="17" t="s">
        <v>141</v>
      </c>
      <c r="BE182" s="257">
        <f>IF(N182="základní",J182,0)</f>
        <v>0</v>
      </c>
      <c r="BF182" s="257">
        <f>IF(N182="snížená",J182,0)</f>
        <v>0</v>
      </c>
      <c r="BG182" s="257">
        <f>IF(N182="zákl. přenesená",J182,0)</f>
        <v>0</v>
      </c>
      <c r="BH182" s="257">
        <f>IF(N182="sníž. přenesená",J182,0)</f>
        <v>0</v>
      </c>
      <c r="BI182" s="257">
        <f>IF(N182="nulová",J182,0)</f>
        <v>0</v>
      </c>
      <c r="BJ182" s="17" t="s">
        <v>80</v>
      </c>
      <c r="BK182" s="257">
        <f>ROUND(I182*H182,2)</f>
        <v>0</v>
      </c>
      <c r="BL182" s="17" t="s">
        <v>148</v>
      </c>
      <c r="BM182" s="256" t="s">
        <v>505</v>
      </c>
    </row>
    <row r="183" s="13" customFormat="1">
      <c r="A183" s="13"/>
      <c r="B183" s="258"/>
      <c r="C183" s="259"/>
      <c r="D183" s="260" t="s">
        <v>150</v>
      </c>
      <c r="E183" s="261" t="s">
        <v>1</v>
      </c>
      <c r="F183" s="262" t="s">
        <v>506</v>
      </c>
      <c r="G183" s="259"/>
      <c r="H183" s="263">
        <v>11.880000000000001</v>
      </c>
      <c r="I183" s="264"/>
      <c r="J183" s="259"/>
      <c r="K183" s="259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150</v>
      </c>
      <c r="AU183" s="269" t="s">
        <v>82</v>
      </c>
      <c r="AV183" s="13" t="s">
        <v>82</v>
      </c>
      <c r="AW183" s="13" t="s">
        <v>30</v>
      </c>
      <c r="AX183" s="13" t="s">
        <v>73</v>
      </c>
      <c r="AY183" s="269" t="s">
        <v>141</v>
      </c>
    </row>
    <row r="184" s="14" customFormat="1">
      <c r="A184" s="14"/>
      <c r="B184" s="270"/>
      <c r="C184" s="271"/>
      <c r="D184" s="260" t="s">
        <v>150</v>
      </c>
      <c r="E184" s="272" t="s">
        <v>1</v>
      </c>
      <c r="F184" s="273" t="s">
        <v>152</v>
      </c>
      <c r="G184" s="271"/>
      <c r="H184" s="274">
        <v>11.880000000000001</v>
      </c>
      <c r="I184" s="275"/>
      <c r="J184" s="271"/>
      <c r="K184" s="271"/>
      <c r="L184" s="276"/>
      <c r="M184" s="277"/>
      <c r="N184" s="278"/>
      <c r="O184" s="278"/>
      <c r="P184" s="278"/>
      <c r="Q184" s="278"/>
      <c r="R184" s="278"/>
      <c r="S184" s="278"/>
      <c r="T184" s="27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0" t="s">
        <v>150</v>
      </c>
      <c r="AU184" s="280" t="s">
        <v>82</v>
      </c>
      <c r="AV184" s="14" t="s">
        <v>148</v>
      </c>
      <c r="AW184" s="14" t="s">
        <v>30</v>
      </c>
      <c r="AX184" s="14" t="s">
        <v>80</v>
      </c>
      <c r="AY184" s="280" t="s">
        <v>141</v>
      </c>
    </row>
    <row r="185" s="2" customFormat="1" ht="21.75" customHeight="1">
      <c r="A185" s="38"/>
      <c r="B185" s="39"/>
      <c r="C185" s="281" t="s">
        <v>245</v>
      </c>
      <c r="D185" s="281" t="s">
        <v>167</v>
      </c>
      <c r="E185" s="282" t="s">
        <v>465</v>
      </c>
      <c r="F185" s="283" t="s">
        <v>466</v>
      </c>
      <c r="G185" s="284" t="s">
        <v>170</v>
      </c>
      <c r="H185" s="285">
        <v>3.96</v>
      </c>
      <c r="I185" s="286"/>
      <c r="J185" s="287">
        <f>ROUND(I185*H185,2)</f>
        <v>0</v>
      </c>
      <c r="K185" s="288"/>
      <c r="L185" s="289"/>
      <c r="M185" s="290" t="s">
        <v>1</v>
      </c>
      <c r="N185" s="291" t="s">
        <v>38</v>
      </c>
      <c r="O185" s="91"/>
      <c r="P185" s="254">
        <f>O185*H185</f>
        <v>0</v>
      </c>
      <c r="Q185" s="254">
        <v>1</v>
      </c>
      <c r="R185" s="254">
        <f>Q185*H185</f>
        <v>3.96</v>
      </c>
      <c r="S185" s="254">
        <v>0</v>
      </c>
      <c r="T185" s="25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6" t="s">
        <v>171</v>
      </c>
      <c r="AT185" s="256" t="s">
        <v>167</v>
      </c>
      <c r="AU185" s="256" t="s">
        <v>82</v>
      </c>
      <c r="AY185" s="17" t="s">
        <v>141</v>
      </c>
      <c r="BE185" s="257">
        <f>IF(N185="základní",J185,0)</f>
        <v>0</v>
      </c>
      <c r="BF185" s="257">
        <f>IF(N185="snížená",J185,0)</f>
        <v>0</v>
      </c>
      <c r="BG185" s="257">
        <f>IF(N185="zákl. přenesená",J185,0)</f>
        <v>0</v>
      </c>
      <c r="BH185" s="257">
        <f>IF(N185="sníž. přenesená",J185,0)</f>
        <v>0</v>
      </c>
      <c r="BI185" s="257">
        <f>IF(N185="nulová",J185,0)</f>
        <v>0</v>
      </c>
      <c r="BJ185" s="17" t="s">
        <v>80</v>
      </c>
      <c r="BK185" s="257">
        <f>ROUND(I185*H185,2)</f>
        <v>0</v>
      </c>
      <c r="BL185" s="17" t="s">
        <v>148</v>
      </c>
      <c r="BM185" s="256" t="s">
        <v>507</v>
      </c>
    </row>
    <row r="186" s="13" customFormat="1">
      <c r="A186" s="13"/>
      <c r="B186" s="258"/>
      <c r="C186" s="259"/>
      <c r="D186" s="260" t="s">
        <v>150</v>
      </c>
      <c r="E186" s="261" t="s">
        <v>1</v>
      </c>
      <c r="F186" s="262" t="s">
        <v>508</v>
      </c>
      <c r="G186" s="259"/>
      <c r="H186" s="263">
        <v>3.96</v>
      </c>
      <c r="I186" s="264"/>
      <c r="J186" s="259"/>
      <c r="K186" s="259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150</v>
      </c>
      <c r="AU186" s="269" t="s">
        <v>82</v>
      </c>
      <c r="AV186" s="13" t="s">
        <v>82</v>
      </c>
      <c r="AW186" s="13" t="s">
        <v>30</v>
      </c>
      <c r="AX186" s="13" t="s">
        <v>73</v>
      </c>
      <c r="AY186" s="269" t="s">
        <v>141</v>
      </c>
    </row>
    <row r="187" s="14" customFormat="1">
      <c r="A187" s="14"/>
      <c r="B187" s="270"/>
      <c r="C187" s="271"/>
      <c r="D187" s="260" t="s">
        <v>150</v>
      </c>
      <c r="E187" s="272" t="s">
        <v>1</v>
      </c>
      <c r="F187" s="273" t="s">
        <v>152</v>
      </c>
      <c r="G187" s="271"/>
      <c r="H187" s="274">
        <v>3.96</v>
      </c>
      <c r="I187" s="275"/>
      <c r="J187" s="271"/>
      <c r="K187" s="271"/>
      <c r="L187" s="276"/>
      <c r="M187" s="277"/>
      <c r="N187" s="278"/>
      <c r="O187" s="278"/>
      <c r="P187" s="278"/>
      <c r="Q187" s="278"/>
      <c r="R187" s="278"/>
      <c r="S187" s="278"/>
      <c r="T187" s="27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80" t="s">
        <v>150</v>
      </c>
      <c r="AU187" s="280" t="s">
        <v>82</v>
      </c>
      <c r="AV187" s="14" t="s">
        <v>148</v>
      </c>
      <c r="AW187" s="14" t="s">
        <v>30</v>
      </c>
      <c r="AX187" s="14" t="s">
        <v>80</v>
      </c>
      <c r="AY187" s="280" t="s">
        <v>141</v>
      </c>
    </row>
    <row r="188" s="2" customFormat="1" ht="66.75" customHeight="1">
      <c r="A188" s="38"/>
      <c r="B188" s="39"/>
      <c r="C188" s="244" t="s">
        <v>250</v>
      </c>
      <c r="D188" s="244" t="s">
        <v>144</v>
      </c>
      <c r="E188" s="245" t="s">
        <v>282</v>
      </c>
      <c r="F188" s="246" t="s">
        <v>283</v>
      </c>
      <c r="G188" s="247" t="s">
        <v>170</v>
      </c>
      <c r="H188" s="248">
        <v>2.573</v>
      </c>
      <c r="I188" s="249"/>
      <c r="J188" s="250">
        <f>ROUND(I188*H188,2)</f>
        <v>0</v>
      </c>
      <c r="K188" s="251"/>
      <c r="L188" s="44"/>
      <c r="M188" s="252" t="s">
        <v>1</v>
      </c>
      <c r="N188" s="253" t="s">
        <v>38</v>
      </c>
      <c r="O188" s="91"/>
      <c r="P188" s="254">
        <f>O188*H188</f>
        <v>0</v>
      </c>
      <c r="Q188" s="254">
        <v>0</v>
      </c>
      <c r="R188" s="254">
        <f>Q188*H188</f>
        <v>0</v>
      </c>
      <c r="S188" s="254">
        <v>0</v>
      </c>
      <c r="T188" s="25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6" t="s">
        <v>148</v>
      </c>
      <c r="AT188" s="256" t="s">
        <v>144</v>
      </c>
      <c r="AU188" s="256" t="s">
        <v>82</v>
      </c>
      <c r="AY188" s="17" t="s">
        <v>141</v>
      </c>
      <c r="BE188" s="257">
        <f>IF(N188="základní",J188,0)</f>
        <v>0</v>
      </c>
      <c r="BF188" s="257">
        <f>IF(N188="snížená",J188,0)</f>
        <v>0</v>
      </c>
      <c r="BG188" s="257">
        <f>IF(N188="zákl. přenesená",J188,0)</f>
        <v>0</v>
      </c>
      <c r="BH188" s="257">
        <f>IF(N188="sníž. přenesená",J188,0)</f>
        <v>0</v>
      </c>
      <c r="BI188" s="257">
        <f>IF(N188="nulová",J188,0)</f>
        <v>0</v>
      </c>
      <c r="BJ188" s="17" t="s">
        <v>80</v>
      </c>
      <c r="BK188" s="257">
        <f>ROUND(I188*H188,2)</f>
        <v>0</v>
      </c>
      <c r="BL188" s="17" t="s">
        <v>148</v>
      </c>
      <c r="BM188" s="256" t="s">
        <v>509</v>
      </c>
    </row>
    <row r="189" s="13" customFormat="1">
      <c r="A189" s="13"/>
      <c r="B189" s="258"/>
      <c r="C189" s="259"/>
      <c r="D189" s="260" t="s">
        <v>150</v>
      </c>
      <c r="E189" s="261" t="s">
        <v>1</v>
      </c>
      <c r="F189" s="262" t="s">
        <v>407</v>
      </c>
      <c r="G189" s="259"/>
      <c r="H189" s="263">
        <v>2.573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150</v>
      </c>
      <c r="AU189" s="269" t="s">
        <v>82</v>
      </c>
      <c r="AV189" s="13" t="s">
        <v>82</v>
      </c>
      <c r="AW189" s="13" t="s">
        <v>30</v>
      </c>
      <c r="AX189" s="13" t="s">
        <v>73</v>
      </c>
      <c r="AY189" s="269" t="s">
        <v>141</v>
      </c>
    </row>
    <row r="190" s="14" customFormat="1">
      <c r="A190" s="14"/>
      <c r="B190" s="270"/>
      <c r="C190" s="271"/>
      <c r="D190" s="260" t="s">
        <v>150</v>
      </c>
      <c r="E190" s="272" t="s">
        <v>1</v>
      </c>
      <c r="F190" s="273" t="s">
        <v>152</v>
      </c>
      <c r="G190" s="271"/>
      <c r="H190" s="274">
        <v>2.573</v>
      </c>
      <c r="I190" s="275"/>
      <c r="J190" s="271"/>
      <c r="K190" s="271"/>
      <c r="L190" s="276"/>
      <c r="M190" s="277"/>
      <c r="N190" s="278"/>
      <c r="O190" s="278"/>
      <c r="P190" s="278"/>
      <c r="Q190" s="278"/>
      <c r="R190" s="278"/>
      <c r="S190" s="278"/>
      <c r="T190" s="27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0" t="s">
        <v>150</v>
      </c>
      <c r="AU190" s="280" t="s">
        <v>82</v>
      </c>
      <c r="AV190" s="14" t="s">
        <v>148</v>
      </c>
      <c r="AW190" s="14" t="s">
        <v>30</v>
      </c>
      <c r="AX190" s="14" t="s">
        <v>80</v>
      </c>
      <c r="AY190" s="280" t="s">
        <v>141</v>
      </c>
    </row>
    <row r="191" s="2" customFormat="1" ht="55.5" customHeight="1">
      <c r="A191" s="38"/>
      <c r="B191" s="39"/>
      <c r="C191" s="244" t="s">
        <v>7</v>
      </c>
      <c r="D191" s="244" t="s">
        <v>144</v>
      </c>
      <c r="E191" s="245" t="s">
        <v>287</v>
      </c>
      <c r="F191" s="246" t="s">
        <v>288</v>
      </c>
      <c r="G191" s="247" t="s">
        <v>170</v>
      </c>
      <c r="H191" s="248">
        <v>5.9340000000000002</v>
      </c>
      <c r="I191" s="249"/>
      <c r="J191" s="250">
        <f>ROUND(I191*H191,2)</f>
        <v>0</v>
      </c>
      <c r="K191" s="251"/>
      <c r="L191" s="44"/>
      <c r="M191" s="252" t="s">
        <v>1</v>
      </c>
      <c r="N191" s="253" t="s">
        <v>38</v>
      </c>
      <c r="O191" s="91"/>
      <c r="P191" s="254">
        <f>O191*H191</f>
        <v>0</v>
      </c>
      <c r="Q191" s="254">
        <v>0</v>
      </c>
      <c r="R191" s="254">
        <f>Q191*H191</f>
        <v>0</v>
      </c>
      <c r="S191" s="254">
        <v>0</v>
      </c>
      <c r="T191" s="25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6" t="s">
        <v>148</v>
      </c>
      <c r="AT191" s="256" t="s">
        <v>144</v>
      </c>
      <c r="AU191" s="256" t="s">
        <v>82</v>
      </c>
      <c r="AY191" s="17" t="s">
        <v>141</v>
      </c>
      <c r="BE191" s="257">
        <f>IF(N191="základní",J191,0)</f>
        <v>0</v>
      </c>
      <c r="BF191" s="257">
        <f>IF(N191="snížená",J191,0)</f>
        <v>0</v>
      </c>
      <c r="BG191" s="257">
        <f>IF(N191="zákl. přenesená",J191,0)</f>
        <v>0</v>
      </c>
      <c r="BH191" s="257">
        <f>IF(N191="sníž. přenesená",J191,0)</f>
        <v>0</v>
      </c>
      <c r="BI191" s="257">
        <f>IF(N191="nulová",J191,0)</f>
        <v>0</v>
      </c>
      <c r="BJ191" s="17" t="s">
        <v>80</v>
      </c>
      <c r="BK191" s="257">
        <f>ROUND(I191*H191,2)</f>
        <v>0</v>
      </c>
      <c r="BL191" s="17" t="s">
        <v>148</v>
      </c>
      <c r="BM191" s="256" t="s">
        <v>510</v>
      </c>
    </row>
    <row r="192" s="13" customFormat="1">
      <c r="A192" s="13"/>
      <c r="B192" s="258"/>
      <c r="C192" s="259"/>
      <c r="D192" s="260" t="s">
        <v>150</v>
      </c>
      <c r="E192" s="261" t="s">
        <v>1</v>
      </c>
      <c r="F192" s="262" t="s">
        <v>409</v>
      </c>
      <c r="G192" s="259"/>
      <c r="H192" s="263">
        <v>5.9340000000000002</v>
      </c>
      <c r="I192" s="264"/>
      <c r="J192" s="259"/>
      <c r="K192" s="259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150</v>
      </c>
      <c r="AU192" s="269" t="s">
        <v>82</v>
      </c>
      <c r="AV192" s="13" t="s">
        <v>82</v>
      </c>
      <c r="AW192" s="13" t="s">
        <v>30</v>
      </c>
      <c r="AX192" s="13" t="s">
        <v>73</v>
      </c>
      <c r="AY192" s="269" t="s">
        <v>141</v>
      </c>
    </row>
    <row r="193" s="14" customFormat="1">
      <c r="A193" s="14"/>
      <c r="B193" s="270"/>
      <c r="C193" s="271"/>
      <c r="D193" s="260" t="s">
        <v>150</v>
      </c>
      <c r="E193" s="272" t="s">
        <v>1</v>
      </c>
      <c r="F193" s="273" t="s">
        <v>152</v>
      </c>
      <c r="G193" s="271"/>
      <c r="H193" s="274">
        <v>5.9340000000000002</v>
      </c>
      <c r="I193" s="275"/>
      <c r="J193" s="271"/>
      <c r="K193" s="271"/>
      <c r="L193" s="276"/>
      <c r="M193" s="277"/>
      <c r="N193" s="278"/>
      <c r="O193" s="278"/>
      <c r="P193" s="278"/>
      <c r="Q193" s="278"/>
      <c r="R193" s="278"/>
      <c r="S193" s="278"/>
      <c r="T193" s="27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80" t="s">
        <v>150</v>
      </c>
      <c r="AU193" s="280" t="s">
        <v>82</v>
      </c>
      <c r="AV193" s="14" t="s">
        <v>148</v>
      </c>
      <c r="AW193" s="14" t="s">
        <v>30</v>
      </c>
      <c r="AX193" s="14" t="s">
        <v>80</v>
      </c>
      <c r="AY193" s="280" t="s">
        <v>141</v>
      </c>
    </row>
    <row r="194" s="12" customFormat="1" ht="25.92" customHeight="1">
      <c r="A194" s="12"/>
      <c r="B194" s="228"/>
      <c r="C194" s="229"/>
      <c r="D194" s="230" t="s">
        <v>72</v>
      </c>
      <c r="E194" s="231" t="s">
        <v>291</v>
      </c>
      <c r="F194" s="231" t="s">
        <v>292</v>
      </c>
      <c r="G194" s="229"/>
      <c r="H194" s="229"/>
      <c r="I194" s="232"/>
      <c r="J194" s="233">
        <f>BK194</f>
        <v>0</v>
      </c>
      <c r="K194" s="229"/>
      <c r="L194" s="234"/>
      <c r="M194" s="235"/>
      <c r="N194" s="236"/>
      <c r="O194" s="236"/>
      <c r="P194" s="237">
        <f>SUM(P195:P210)</f>
        <v>0</v>
      </c>
      <c r="Q194" s="236"/>
      <c r="R194" s="237">
        <f>SUM(R195:R210)</f>
        <v>0</v>
      </c>
      <c r="S194" s="236"/>
      <c r="T194" s="238">
        <f>SUM(T195:T210)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9" t="s">
        <v>148</v>
      </c>
      <c r="AT194" s="240" t="s">
        <v>72</v>
      </c>
      <c r="AU194" s="240" t="s">
        <v>73</v>
      </c>
      <c r="AY194" s="239" t="s">
        <v>141</v>
      </c>
      <c r="BK194" s="241">
        <f>SUM(BK195:BK210)</f>
        <v>0</v>
      </c>
    </row>
    <row r="195" s="2" customFormat="1" ht="168" customHeight="1">
      <c r="A195" s="38"/>
      <c r="B195" s="39"/>
      <c r="C195" s="244" t="s">
        <v>259</v>
      </c>
      <c r="D195" s="244" t="s">
        <v>144</v>
      </c>
      <c r="E195" s="245" t="s">
        <v>304</v>
      </c>
      <c r="F195" s="246" t="s">
        <v>413</v>
      </c>
      <c r="G195" s="247" t="s">
        <v>170</v>
      </c>
      <c r="H195" s="248">
        <v>6</v>
      </c>
      <c r="I195" s="249"/>
      <c r="J195" s="250">
        <f>ROUND(I195*H195,2)</f>
        <v>0</v>
      </c>
      <c r="K195" s="251"/>
      <c r="L195" s="44"/>
      <c r="M195" s="252" t="s">
        <v>1</v>
      </c>
      <c r="N195" s="253" t="s">
        <v>38</v>
      </c>
      <c r="O195" s="91"/>
      <c r="P195" s="254">
        <f>O195*H195</f>
        <v>0</v>
      </c>
      <c r="Q195" s="254">
        <v>0</v>
      </c>
      <c r="R195" s="254">
        <f>Q195*H195</f>
        <v>0</v>
      </c>
      <c r="S195" s="254">
        <v>0</v>
      </c>
      <c r="T195" s="25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6" t="s">
        <v>295</v>
      </c>
      <c r="AT195" s="256" t="s">
        <v>144</v>
      </c>
      <c r="AU195" s="256" t="s">
        <v>80</v>
      </c>
      <c r="AY195" s="17" t="s">
        <v>141</v>
      </c>
      <c r="BE195" s="257">
        <f>IF(N195="základní",J195,0)</f>
        <v>0</v>
      </c>
      <c r="BF195" s="257">
        <f>IF(N195="snížená",J195,0)</f>
        <v>0</v>
      </c>
      <c r="BG195" s="257">
        <f>IF(N195="zákl. přenesená",J195,0)</f>
        <v>0</v>
      </c>
      <c r="BH195" s="257">
        <f>IF(N195="sníž. přenesená",J195,0)</f>
        <v>0</v>
      </c>
      <c r="BI195" s="257">
        <f>IF(N195="nulová",J195,0)</f>
        <v>0</v>
      </c>
      <c r="BJ195" s="17" t="s">
        <v>80</v>
      </c>
      <c r="BK195" s="257">
        <f>ROUND(I195*H195,2)</f>
        <v>0</v>
      </c>
      <c r="BL195" s="17" t="s">
        <v>295</v>
      </c>
      <c r="BM195" s="256" t="s">
        <v>511</v>
      </c>
    </row>
    <row r="196" s="13" customFormat="1">
      <c r="A196" s="13"/>
      <c r="B196" s="258"/>
      <c r="C196" s="259"/>
      <c r="D196" s="260" t="s">
        <v>150</v>
      </c>
      <c r="E196" s="261" t="s">
        <v>1</v>
      </c>
      <c r="F196" s="262" t="s">
        <v>174</v>
      </c>
      <c r="G196" s="259"/>
      <c r="H196" s="263">
        <v>6</v>
      </c>
      <c r="I196" s="264"/>
      <c r="J196" s="259"/>
      <c r="K196" s="259"/>
      <c r="L196" s="265"/>
      <c r="M196" s="266"/>
      <c r="N196" s="267"/>
      <c r="O196" s="267"/>
      <c r="P196" s="267"/>
      <c r="Q196" s="267"/>
      <c r="R196" s="267"/>
      <c r="S196" s="267"/>
      <c r="T196" s="26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9" t="s">
        <v>150</v>
      </c>
      <c r="AU196" s="269" t="s">
        <v>80</v>
      </c>
      <c r="AV196" s="13" t="s">
        <v>82</v>
      </c>
      <c r="AW196" s="13" t="s">
        <v>30</v>
      </c>
      <c r="AX196" s="13" t="s">
        <v>73</v>
      </c>
      <c r="AY196" s="269" t="s">
        <v>141</v>
      </c>
    </row>
    <row r="197" s="14" customFormat="1">
      <c r="A197" s="14"/>
      <c r="B197" s="270"/>
      <c r="C197" s="271"/>
      <c r="D197" s="260" t="s">
        <v>150</v>
      </c>
      <c r="E197" s="272" t="s">
        <v>1</v>
      </c>
      <c r="F197" s="273" t="s">
        <v>152</v>
      </c>
      <c r="G197" s="271"/>
      <c r="H197" s="274">
        <v>6</v>
      </c>
      <c r="I197" s="275"/>
      <c r="J197" s="271"/>
      <c r="K197" s="271"/>
      <c r="L197" s="276"/>
      <c r="M197" s="277"/>
      <c r="N197" s="278"/>
      <c r="O197" s="278"/>
      <c r="P197" s="278"/>
      <c r="Q197" s="278"/>
      <c r="R197" s="278"/>
      <c r="S197" s="278"/>
      <c r="T197" s="27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0" t="s">
        <v>150</v>
      </c>
      <c r="AU197" s="280" t="s">
        <v>80</v>
      </c>
      <c r="AV197" s="14" t="s">
        <v>148</v>
      </c>
      <c r="AW197" s="14" t="s">
        <v>30</v>
      </c>
      <c r="AX197" s="14" t="s">
        <v>80</v>
      </c>
      <c r="AY197" s="280" t="s">
        <v>141</v>
      </c>
    </row>
    <row r="198" s="2" customFormat="1" ht="178.5" customHeight="1">
      <c r="A198" s="38"/>
      <c r="B198" s="39"/>
      <c r="C198" s="244" t="s">
        <v>266</v>
      </c>
      <c r="D198" s="244" t="s">
        <v>144</v>
      </c>
      <c r="E198" s="245" t="s">
        <v>472</v>
      </c>
      <c r="F198" s="246" t="s">
        <v>473</v>
      </c>
      <c r="G198" s="247" t="s">
        <v>170</v>
      </c>
      <c r="H198" s="248">
        <v>36.960000000000001</v>
      </c>
      <c r="I198" s="249"/>
      <c r="J198" s="250">
        <f>ROUND(I198*H198,2)</f>
        <v>0</v>
      </c>
      <c r="K198" s="251"/>
      <c r="L198" s="44"/>
      <c r="M198" s="252" t="s">
        <v>1</v>
      </c>
      <c r="N198" s="253" t="s">
        <v>38</v>
      </c>
      <c r="O198" s="91"/>
      <c r="P198" s="254">
        <f>O198*H198</f>
        <v>0</v>
      </c>
      <c r="Q198" s="254">
        <v>0</v>
      </c>
      <c r="R198" s="254">
        <f>Q198*H198</f>
        <v>0</v>
      </c>
      <c r="S198" s="254">
        <v>0</v>
      </c>
      <c r="T198" s="25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6" t="s">
        <v>295</v>
      </c>
      <c r="AT198" s="256" t="s">
        <v>144</v>
      </c>
      <c r="AU198" s="256" t="s">
        <v>80</v>
      </c>
      <c r="AY198" s="17" t="s">
        <v>141</v>
      </c>
      <c r="BE198" s="257">
        <f>IF(N198="základní",J198,0)</f>
        <v>0</v>
      </c>
      <c r="BF198" s="257">
        <f>IF(N198="snížená",J198,0)</f>
        <v>0</v>
      </c>
      <c r="BG198" s="257">
        <f>IF(N198="zákl. přenesená",J198,0)</f>
        <v>0</v>
      </c>
      <c r="BH198" s="257">
        <f>IF(N198="sníž. přenesená",J198,0)</f>
        <v>0</v>
      </c>
      <c r="BI198" s="257">
        <f>IF(N198="nulová",J198,0)</f>
        <v>0</v>
      </c>
      <c r="BJ198" s="17" t="s">
        <v>80</v>
      </c>
      <c r="BK198" s="257">
        <f>ROUND(I198*H198,2)</f>
        <v>0</v>
      </c>
      <c r="BL198" s="17" t="s">
        <v>295</v>
      </c>
      <c r="BM198" s="256" t="s">
        <v>512</v>
      </c>
    </row>
    <row r="199" s="13" customFormat="1">
      <c r="A199" s="13"/>
      <c r="B199" s="258"/>
      <c r="C199" s="259"/>
      <c r="D199" s="260" t="s">
        <v>150</v>
      </c>
      <c r="E199" s="261" t="s">
        <v>1</v>
      </c>
      <c r="F199" s="262" t="s">
        <v>475</v>
      </c>
      <c r="G199" s="259"/>
      <c r="H199" s="263">
        <v>21.120000000000001</v>
      </c>
      <c r="I199" s="264"/>
      <c r="J199" s="259"/>
      <c r="K199" s="259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150</v>
      </c>
      <c r="AU199" s="269" t="s">
        <v>80</v>
      </c>
      <c r="AV199" s="13" t="s">
        <v>82</v>
      </c>
      <c r="AW199" s="13" t="s">
        <v>30</v>
      </c>
      <c r="AX199" s="13" t="s">
        <v>73</v>
      </c>
      <c r="AY199" s="269" t="s">
        <v>141</v>
      </c>
    </row>
    <row r="200" s="13" customFormat="1">
      <c r="A200" s="13"/>
      <c r="B200" s="258"/>
      <c r="C200" s="259"/>
      <c r="D200" s="260" t="s">
        <v>150</v>
      </c>
      <c r="E200" s="261" t="s">
        <v>1</v>
      </c>
      <c r="F200" s="262" t="s">
        <v>513</v>
      </c>
      <c r="G200" s="259"/>
      <c r="H200" s="263">
        <v>15.84</v>
      </c>
      <c r="I200" s="264"/>
      <c r="J200" s="259"/>
      <c r="K200" s="259"/>
      <c r="L200" s="265"/>
      <c r="M200" s="266"/>
      <c r="N200" s="267"/>
      <c r="O200" s="267"/>
      <c r="P200" s="267"/>
      <c r="Q200" s="267"/>
      <c r="R200" s="267"/>
      <c r="S200" s="267"/>
      <c r="T200" s="26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9" t="s">
        <v>150</v>
      </c>
      <c r="AU200" s="269" t="s">
        <v>80</v>
      </c>
      <c r="AV200" s="13" t="s">
        <v>82</v>
      </c>
      <c r="AW200" s="13" t="s">
        <v>30</v>
      </c>
      <c r="AX200" s="13" t="s">
        <v>73</v>
      </c>
      <c r="AY200" s="269" t="s">
        <v>141</v>
      </c>
    </row>
    <row r="201" s="14" customFormat="1">
      <c r="A201" s="14"/>
      <c r="B201" s="270"/>
      <c r="C201" s="271"/>
      <c r="D201" s="260" t="s">
        <v>150</v>
      </c>
      <c r="E201" s="272" t="s">
        <v>1</v>
      </c>
      <c r="F201" s="273" t="s">
        <v>152</v>
      </c>
      <c r="G201" s="271"/>
      <c r="H201" s="274">
        <v>36.960000000000001</v>
      </c>
      <c r="I201" s="275"/>
      <c r="J201" s="271"/>
      <c r="K201" s="271"/>
      <c r="L201" s="276"/>
      <c r="M201" s="277"/>
      <c r="N201" s="278"/>
      <c r="O201" s="278"/>
      <c r="P201" s="278"/>
      <c r="Q201" s="278"/>
      <c r="R201" s="278"/>
      <c r="S201" s="278"/>
      <c r="T201" s="27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0" t="s">
        <v>150</v>
      </c>
      <c r="AU201" s="280" t="s">
        <v>80</v>
      </c>
      <c r="AV201" s="14" t="s">
        <v>148</v>
      </c>
      <c r="AW201" s="14" t="s">
        <v>30</v>
      </c>
      <c r="AX201" s="14" t="s">
        <v>80</v>
      </c>
      <c r="AY201" s="280" t="s">
        <v>141</v>
      </c>
    </row>
    <row r="202" s="2" customFormat="1" ht="78" customHeight="1">
      <c r="A202" s="38"/>
      <c r="B202" s="39"/>
      <c r="C202" s="244" t="s">
        <v>271</v>
      </c>
      <c r="D202" s="244" t="s">
        <v>144</v>
      </c>
      <c r="E202" s="245" t="s">
        <v>309</v>
      </c>
      <c r="F202" s="246" t="s">
        <v>415</v>
      </c>
      <c r="G202" s="247" t="s">
        <v>177</v>
      </c>
      <c r="H202" s="248">
        <v>1</v>
      </c>
      <c r="I202" s="249"/>
      <c r="J202" s="250">
        <f>ROUND(I202*H202,2)</f>
        <v>0</v>
      </c>
      <c r="K202" s="251"/>
      <c r="L202" s="44"/>
      <c r="M202" s="252" t="s">
        <v>1</v>
      </c>
      <c r="N202" s="253" t="s">
        <v>38</v>
      </c>
      <c r="O202" s="91"/>
      <c r="P202" s="254">
        <f>O202*H202</f>
        <v>0</v>
      </c>
      <c r="Q202" s="254">
        <v>0</v>
      </c>
      <c r="R202" s="254">
        <f>Q202*H202</f>
        <v>0</v>
      </c>
      <c r="S202" s="254">
        <v>0</v>
      </c>
      <c r="T202" s="25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6" t="s">
        <v>295</v>
      </c>
      <c r="AT202" s="256" t="s">
        <v>144</v>
      </c>
      <c r="AU202" s="256" t="s">
        <v>80</v>
      </c>
      <c r="AY202" s="17" t="s">
        <v>141</v>
      </c>
      <c r="BE202" s="257">
        <f>IF(N202="základní",J202,0)</f>
        <v>0</v>
      </c>
      <c r="BF202" s="257">
        <f>IF(N202="snížená",J202,0)</f>
        <v>0</v>
      </c>
      <c r="BG202" s="257">
        <f>IF(N202="zákl. přenesená",J202,0)</f>
        <v>0</v>
      </c>
      <c r="BH202" s="257">
        <f>IF(N202="sníž. přenesená",J202,0)</f>
        <v>0</v>
      </c>
      <c r="BI202" s="257">
        <f>IF(N202="nulová",J202,0)</f>
        <v>0</v>
      </c>
      <c r="BJ202" s="17" t="s">
        <v>80</v>
      </c>
      <c r="BK202" s="257">
        <f>ROUND(I202*H202,2)</f>
        <v>0</v>
      </c>
      <c r="BL202" s="17" t="s">
        <v>295</v>
      </c>
      <c r="BM202" s="256" t="s">
        <v>514</v>
      </c>
    </row>
    <row r="203" s="13" customFormat="1">
      <c r="A203" s="13"/>
      <c r="B203" s="258"/>
      <c r="C203" s="259"/>
      <c r="D203" s="260" t="s">
        <v>150</v>
      </c>
      <c r="E203" s="261" t="s">
        <v>1</v>
      </c>
      <c r="F203" s="262" t="s">
        <v>80</v>
      </c>
      <c r="G203" s="259"/>
      <c r="H203" s="263">
        <v>1</v>
      </c>
      <c r="I203" s="264"/>
      <c r="J203" s="259"/>
      <c r="K203" s="259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150</v>
      </c>
      <c r="AU203" s="269" t="s">
        <v>80</v>
      </c>
      <c r="AV203" s="13" t="s">
        <v>82</v>
      </c>
      <c r="AW203" s="13" t="s">
        <v>30</v>
      </c>
      <c r="AX203" s="13" t="s">
        <v>73</v>
      </c>
      <c r="AY203" s="269" t="s">
        <v>141</v>
      </c>
    </row>
    <row r="204" s="14" customFormat="1">
      <c r="A204" s="14"/>
      <c r="B204" s="270"/>
      <c r="C204" s="271"/>
      <c r="D204" s="260" t="s">
        <v>150</v>
      </c>
      <c r="E204" s="272" t="s">
        <v>1</v>
      </c>
      <c r="F204" s="273" t="s">
        <v>152</v>
      </c>
      <c r="G204" s="271"/>
      <c r="H204" s="274">
        <v>1</v>
      </c>
      <c r="I204" s="275"/>
      <c r="J204" s="271"/>
      <c r="K204" s="271"/>
      <c r="L204" s="276"/>
      <c r="M204" s="277"/>
      <c r="N204" s="278"/>
      <c r="O204" s="278"/>
      <c r="P204" s="278"/>
      <c r="Q204" s="278"/>
      <c r="R204" s="278"/>
      <c r="S204" s="278"/>
      <c r="T204" s="27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0" t="s">
        <v>150</v>
      </c>
      <c r="AU204" s="280" t="s">
        <v>80</v>
      </c>
      <c r="AV204" s="14" t="s">
        <v>148</v>
      </c>
      <c r="AW204" s="14" t="s">
        <v>30</v>
      </c>
      <c r="AX204" s="14" t="s">
        <v>80</v>
      </c>
      <c r="AY204" s="280" t="s">
        <v>141</v>
      </c>
    </row>
    <row r="205" s="2" customFormat="1" ht="78" customHeight="1">
      <c r="A205" s="38"/>
      <c r="B205" s="39"/>
      <c r="C205" s="244" t="s">
        <v>276</v>
      </c>
      <c r="D205" s="244" t="s">
        <v>144</v>
      </c>
      <c r="E205" s="245" t="s">
        <v>417</v>
      </c>
      <c r="F205" s="246" t="s">
        <v>418</v>
      </c>
      <c r="G205" s="247" t="s">
        <v>170</v>
      </c>
      <c r="H205" s="248">
        <v>31.5</v>
      </c>
      <c r="I205" s="249"/>
      <c r="J205" s="250">
        <f>ROUND(I205*H205,2)</f>
        <v>0</v>
      </c>
      <c r="K205" s="251"/>
      <c r="L205" s="44"/>
      <c r="M205" s="252" t="s">
        <v>1</v>
      </c>
      <c r="N205" s="253" t="s">
        <v>38</v>
      </c>
      <c r="O205" s="91"/>
      <c r="P205" s="254">
        <f>O205*H205</f>
        <v>0</v>
      </c>
      <c r="Q205" s="254">
        <v>0</v>
      </c>
      <c r="R205" s="254">
        <f>Q205*H205</f>
        <v>0</v>
      </c>
      <c r="S205" s="254">
        <v>0</v>
      </c>
      <c r="T205" s="25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6" t="s">
        <v>295</v>
      </c>
      <c r="AT205" s="256" t="s">
        <v>144</v>
      </c>
      <c r="AU205" s="256" t="s">
        <v>80</v>
      </c>
      <c r="AY205" s="17" t="s">
        <v>141</v>
      </c>
      <c r="BE205" s="257">
        <f>IF(N205="základní",J205,0)</f>
        <v>0</v>
      </c>
      <c r="BF205" s="257">
        <f>IF(N205="snížená",J205,0)</f>
        <v>0</v>
      </c>
      <c r="BG205" s="257">
        <f>IF(N205="zákl. přenesená",J205,0)</f>
        <v>0</v>
      </c>
      <c r="BH205" s="257">
        <f>IF(N205="sníž. přenesená",J205,0)</f>
        <v>0</v>
      </c>
      <c r="BI205" s="257">
        <f>IF(N205="nulová",J205,0)</f>
        <v>0</v>
      </c>
      <c r="BJ205" s="17" t="s">
        <v>80</v>
      </c>
      <c r="BK205" s="257">
        <f>ROUND(I205*H205,2)</f>
        <v>0</v>
      </c>
      <c r="BL205" s="17" t="s">
        <v>295</v>
      </c>
      <c r="BM205" s="256" t="s">
        <v>515</v>
      </c>
    </row>
    <row r="206" s="13" customFormat="1">
      <c r="A206" s="13"/>
      <c r="B206" s="258"/>
      <c r="C206" s="259"/>
      <c r="D206" s="260" t="s">
        <v>150</v>
      </c>
      <c r="E206" s="261" t="s">
        <v>1</v>
      </c>
      <c r="F206" s="262" t="s">
        <v>420</v>
      </c>
      <c r="G206" s="259"/>
      <c r="H206" s="263">
        <v>31.5</v>
      </c>
      <c r="I206" s="264"/>
      <c r="J206" s="259"/>
      <c r="K206" s="259"/>
      <c r="L206" s="265"/>
      <c r="M206" s="266"/>
      <c r="N206" s="267"/>
      <c r="O206" s="267"/>
      <c r="P206" s="267"/>
      <c r="Q206" s="267"/>
      <c r="R206" s="267"/>
      <c r="S206" s="267"/>
      <c r="T206" s="26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9" t="s">
        <v>150</v>
      </c>
      <c r="AU206" s="269" t="s">
        <v>80</v>
      </c>
      <c r="AV206" s="13" t="s">
        <v>82</v>
      </c>
      <c r="AW206" s="13" t="s">
        <v>30</v>
      </c>
      <c r="AX206" s="13" t="s">
        <v>73</v>
      </c>
      <c r="AY206" s="269" t="s">
        <v>141</v>
      </c>
    </row>
    <row r="207" s="14" customFormat="1">
      <c r="A207" s="14"/>
      <c r="B207" s="270"/>
      <c r="C207" s="271"/>
      <c r="D207" s="260" t="s">
        <v>150</v>
      </c>
      <c r="E207" s="272" t="s">
        <v>1</v>
      </c>
      <c r="F207" s="273" t="s">
        <v>152</v>
      </c>
      <c r="G207" s="271"/>
      <c r="H207" s="274">
        <v>31.5</v>
      </c>
      <c r="I207" s="275"/>
      <c r="J207" s="271"/>
      <c r="K207" s="271"/>
      <c r="L207" s="276"/>
      <c r="M207" s="277"/>
      <c r="N207" s="278"/>
      <c r="O207" s="278"/>
      <c r="P207" s="278"/>
      <c r="Q207" s="278"/>
      <c r="R207" s="278"/>
      <c r="S207" s="278"/>
      <c r="T207" s="27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80" t="s">
        <v>150</v>
      </c>
      <c r="AU207" s="280" t="s">
        <v>80</v>
      </c>
      <c r="AV207" s="14" t="s">
        <v>148</v>
      </c>
      <c r="AW207" s="14" t="s">
        <v>30</v>
      </c>
      <c r="AX207" s="14" t="s">
        <v>80</v>
      </c>
      <c r="AY207" s="280" t="s">
        <v>141</v>
      </c>
    </row>
    <row r="208" s="2" customFormat="1" ht="78" customHeight="1">
      <c r="A208" s="38"/>
      <c r="B208" s="39"/>
      <c r="C208" s="244" t="s">
        <v>281</v>
      </c>
      <c r="D208" s="244" t="s">
        <v>144</v>
      </c>
      <c r="E208" s="245" t="s">
        <v>479</v>
      </c>
      <c r="F208" s="246" t="s">
        <v>480</v>
      </c>
      <c r="G208" s="247" t="s">
        <v>170</v>
      </c>
      <c r="H208" s="248">
        <v>15.84</v>
      </c>
      <c r="I208" s="249"/>
      <c r="J208" s="250">
        <f>ROUND(I208*H208,2)</f>
        <v>0</v>
      </c>
      <c r="K208" s="251"/>
      <c r="L208" s="44"/>
      <c r="M208" s="252" t="s">
        <v>1</v>
      </c>
      <c r="N208" s="253" t="s">
        <v>38</v>
      </c>
      <c r="O208" s="91"/>
      <c r="P208" s="254">
        <f>O208*H208</f>
        <v>0</v>
      </c>
      <c r="Q208" s="254">
        <v>0</v>
      </c>
      <c r="R208" s="254">
        <f>Q208*H208</f>
        <v>0</v>
      </c>
      <c r="S208" s="254">
        <v>0</v>
      </c>
      <c r="T208" s="25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6" t="s">
        <v>295</v>
      </c>
      <c r="AT208" s="256" t="s">
        <v>144</v>
      </c>
      <c r="AU208" s="256" t="s">
        <v>80</v>
      </c>
      <c r="AY208" s="17" t="s">
        <v>141</v>
      </c>
      <c r="BE208" s="257">
        <f>IF(N208="základní",J208,0)</f>
        <v>0</v>
      </c>
      <c r="BF208" s="257">
        <f>IF(N208="snížená",J208,0)</f>
        <v>0</v>
      </c>
      <c r="BG208" s="257">
        <f>IF(N208="zákl. přenesená",J208,0)</f>
        <v>0</v>
      </c>
      <c r="BH208" s="257">
        <f>IF(N208="sníž. přenesená",J208,0)</f>
        <v>0</v>
      </c>
      <c r="BI208" s="257">
        <f>IF(N208="nulová",J208,0)</f>
        <v>0</v>
      </c>
      <c r="BJ208" s="17" t="s">
        <v>80</v>
      </c>
      <c r="BK208" s="257">
        <f>ROUND(I208*H208,2)</f>
        <v>0</v>
      </c>
      <c r="BL208" s="17" t="s">
        <v>295</v>
      </c>
      <c r="BM208" s="256" t="s">
        <v>516</v>
      </c>
    </row>
    <row r="209" s="13" customFormat="1">
      <c r="A209" s="13"/>
      <c r="B209" s="258"/>
      <c r="C209" s="259"/>
      <c r="D209" s="260" t="s">
        <v>150</v>
      </c>
      <c r="E209" s="261" t="s">
        <v>1</v>
      </c>
      <c r="F209" s="262" t="s">
        <v>517</v>
      </c>
      <c r="G209" s="259"/>
      <c r="H209" s="263">
        <v>15.84</v>
      </c>
      <c r="I209" s="264"/>
      <c r="J209" s="259"/>
      <c r="K209" s="259"/>
      <c r="L209" s="265"/>
      <c r="M209" s="266"/>
      <c r="N209" s="267"/>
      <c r="O209" s="267"/>
      <c r="P209" s="267"/>
      <c r="Q209" s="267"/>
      <c r="R209" s="267"/>
      <c r="S209" s="267"/>
      <c r="T209" s="26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9" t="s">
        <v>150</v>
      </c>
      <c r="AU209" s="269" t="s">
        <v>80</v>
      </c>
      <c r="AV209" s="13" t="s">
        <v>82</v>
      </c>
      <c r="AW209" s="13" t="s">
        <v>30</v>
      </c>
      <c r="AX209" s="13" t="s">
        <v>73</v>
      </c>
      <c r="AY209" s="269" t="s">
        <v>141</v>
      </c>
    </row>
    <row r="210" s="14" customFormat="1">
      <c r="A210" s="14"/>
      <c r="B210" s="270"/>
      <c r="C210" s="271"/>
      <c r="D210" s="260" t="s">
        <v>150</v>
      </c>
      <c r="E210" s="272" t="s">
        <v>1</v>
      </c>
      <c r="F210" s="273" t="s">
        <v>152</v>
      </c>
      <c r="G210" s="271"/>
      <c r="H210" s="274">
        <v>15.84</v>
      </c>
      <c r="I210" s="275"/>
      <c r="J210" s="271"/>
      <c r="K210" s="271"/>
      <c r="L210" s="276"/>
      <c r="M210" s="277"/>
      <c r="N210" s="278"/>
      <c r="O210" s="278"/>
      <c r="P210" s="278"/>
      <c r="Q210" s="278"/>
      <c r="R210" s="278"/>
      <c r="S210" s="278"/>
      <c r="T210" s="27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0" t="s">
        <v>150</v>
      </c>
      <c r="AU210" s="280" t="s">
        <v>80</v>
      </c>
      <c r="AV210" s="14" t="s">
        <v>148</v>
      </c>
      <c r="AW210" s="14" t="s">
        <v>30</v>
      </c>
      <c r="AX210" s="14" t="s">
        <v>80</v>
      </c>
      <c r="AY210" s="280" t="s">
        <v>141</v>
      </c>
    </row>
    <row r="211" s="12" customFormat="1" ht="25.92" customHeight="1">
      <c r="A211" s="12"/>
      <c r="B211" s="228"/>
      <c r="C211" s="229"/>
      <c r="D211" s="230" t="s">
        <v>72</v>
      </c>
      <c r="E211" s="231" t="s">
        <v>111</v>
      </c>
      <c r="F211" s="231" t="s">
        <v>365</v>
      </c>
      <c r="G211" s="229"/>
      <c r="H211" s="229"/>
      <c r="I211" s="232"/>
      <c r="J211" s="233">
        <f>BK211</f>
        <v>0</v>
      </c>
      <c r="K211" s="229"/>
      <c r="L211" s="234"/>
      <c r="M211" s="235"/>
      <c r="N211" s="236"/>
      <c r="O211" s="236"/>
      <c r="P211" s="237">
        <f>SUM(P212:P217)</f>
        <v>0</v>
      </c>
      <c r="Q211" s="236"/>
      <c r="R211" s="237">
        <f>SUM(R212:R217)</f>
        <v>0</v>
      </c>
      <c r="S211" s="236"/>
      <c r="T211" s="238">
        <f>SUM(T212:T217)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9" t="s">
        <v>142</v>
      </c>
      <c r="AT211" s="240" t="s">
        <v>72</v>
      </c>
      <c r="AU211" s="240" t="s">
        <v>73</v>
      </c>
      <c r="AY211" s="239" t="s">
        <v>141</v>
      </c>
      <c r="BK211" s="241">
        <f>SUM(BK212:BK217)</f>
        <v>0</v>
      </c>
    </row>
    <row r="212" s="2" customFormat="1" ht="66.75" customHeight="1">
      <c r="A212" s="38"/>
      <c r="B212" s="39"/>
      <c r="C212" s="244" t="s">
        <v>286</v>
      </c>
      <c r="D212" s="244" t="s">
        <v>144</v>
      </c>
      <c r="E212" s="245" t="s">
        <v>366</v>
      </c>
      <c r="F212" s="246" t="s">
        <v>367</v>
      </c>
      <c r="G212" s="247" t="s">
        <v>177</v>
      </c>
      <c r="H212" s="248">
        <v>1</v>
      </c>
      <c r="I212" s="249"/>
      <c r="J212" s="250">
        <f>ROUND(I212*H212,2)</f>
        <v>0</v>
      </c>
      <c r="K212" s="251"/>
      <c r="L212" s="44"/>
      <c r="M212" s="252" t="s">
        <v>1</v>
      </c>
      <c r="N212" s="253" t="s">
        <v>38</v>
      </c>
      <c r="O212" s="91"/>
      <c r="P212" s="254">
        <f>O212*H212</f>
        <v>0</v>
      </c>
      <c r="Q212" s="254">
        <v>0</v>
      </c>
      <c r="R212" s="254">
        <f>Q212*H212</f>
        <v>0</v>
      </c>
      <c r="S212" s="254">
        <v>0</v>
      </c>
      <c r="T212" s="25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6" t="s">
        <v>148</v>
      </c>
      <c r="AT212" s="256" t="s">
        <v>144</v>
      </c>
      <c r="AU212" s="256" t="s">
        <v>80</v>
      </c>
      <c r="AY212" s="17" t="s">
        <v>141</v>
      </c>
      <c r="BE212" s="257">
        <f>IF(N212="základní",J212,0)</f>
        <v>0</v>
      </c>
      <c r="BF212" s="257">
        <f>IF(N212="snížená",J212,0)</f>
        <v>0</v>
      </c>
      <c r="BG212" s="257">
        <f>IF(N212="zákl. přenesená",J212,0)</f>
        <v>0</v>
      </c>
      <c r="BH212" s="257">
        <f>IF(N212="sníž. přenesená",J212,0)</f>
        <v>0</v>
      </c>
      <c r="BI212" s="257">
        <f>IF(N212="nulová",J212,0)</f>
        <v>0</v>
      </c>
      <c r="BJ212" s="17" t="s">
        <v>80</v>
      </c>
      <c r="BK212" s="257">
        <f>ROUND(I212*H212,2)</f>
        <v>0</v>
      </c>
      <c r="BL212" s="17" t="s">
        <v>148</v>
      </c>
      <c r="BM212" s="256" t="s">
        <v>518</v>
      </c>
    </row>
    <row r="213" s="13" customFormat="1">
      <c r="A213" s="13"/>
      <c r="B213" s="258"/>
      <c r="C213" s="259"/>
      <c r="D213" s="260" t="s">
        <v>150</v>
      </c>
      <c r="E213" s="261" t="s">
        <v>1</v>
      </c>
      <c r="F213" s="262" t="s">
        <v>80</v>
      </c>
      <c r="G213" s="259"/>
      <c r="H213" s="263">
        <v>1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150</v>
      </c>
      <c r="AU213" s="269" t="s">
        <v>80</v>
      </c>
      <c r="AV213" s="13" t="s">
        <v>82</v>
      </c>
      <c r="AW213" s="13" t="s">
        <v>30</v>
      </c>
      <c r="AX213" s="13" t="s">
        <v>73</v>
      </c>
      <c r="AY213" s="269" t="s">
        <v>141</v>
      </c>
    </row>
    <row r="214" s="14" customFormat="1">
      <c r="A214" s="14"/>
      <c r="B214" s="270"/>
      <c r="C214" s="271"/>
      <c r="D214" s="260" t="s">
        <v>150</v>
      </c>
      <c r="E214" s="272" t="s">
        <v>1</v>
      </c>
      <c r="F214" s="273" t="s">
        <v>152</v>
      </c>
      <c r="G214" s="271"/>
      <c r="H214" s="274">
        <v>1</v>
      </c>
      <c r="I214" s="275"/>
      <c r="J214" s="271"/>
      <c r="K214" s="271"/>
      <c r="L214" s="276"/>
      <c r="M214" s="277"/>
      <c r="N214" s="278"/>
      <c r="O214" s="278"/>
      <c r="P214" s="278"/>
      <c r="Q214" s="278"/>
      <c r="R214" s="278"/>
      <c r="S214" s="278"/>
      <c r="T214" s="27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0" t="s">
        <v>150</v>
      </c>
      <c r="AU214" s="280" t="s">
        <v>80</v>
      </c>
      <c r="AV214" s="14" t="s">
        <v>148</v>
      </c>
      <c r="AW214" s="14" t="s">
        <v>30</v>
      </c>
      <c r="AX214" s="14" t="s">
        <v>80</v>
      </c>
      <c r="AY214" s="280" t="s">
        <v>141</v>
      </c>
    </row>
    <row r="215" s="2" customFormat="1" ht="21.75" customHeight="1">
      <c r="A215" s="38"/>
      <c r="B215" s="39"/>
      <c r="C215" s="244" t="s">
        <v>265</v>
      </c>
      <c r="D215" s="244" t="s">
        <v>144</v>
      </c>
      <c r="E215" s="245" t="s">
        <v>422</v>
      </c>
      <c r="F215" s="246" t="s">
        <v>423</v>
      </c>
      <c r="G215" s="247" t="s">
        <v>424</v>
      </c>
      <c r="H215" s="248">
        <v>1</v>
      </c>
      <c r="I215" s="249"/>
      <c r="J215" s="250">
        <f>ROUND(I215*H215,2)</f>
        <v>0</v>
      </c>
      <c r="K215" s="251"/>
      <c r="L215" s="44"/>
      <c r="M215" s="252" t="s">
        <v>1</v>
      </c>
      <c r="N215" s="253" t="s">
        <v>38</v>
      </c>
      <c r="O215" s="91"/>
      <c r="P215" s="254">
        <f>O215*H215</f>
        <v>0</v>
      </c>
      <c r="Q215" s="254">
        <v>0</v>
      </c>
      <c r="R215" s="254">
        <f>Q215*H215</f>
        <v>0</v>
      </c>
      <c r="S215" s="254">
        <v>0</v>
      </c>
      <c r="T215" s="25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6" t="s">
        <v>148</v>
      </c>
      <c r="AT215" s="256" t="s">
        <v>144</v>
      </c>
      <c r="AU215" s="256" t="s">
        <v>80</v>
      </c>
      <c r="AY215" s="17" t="s">
        <v>141</v>
      </c>
      <c r="BE215" s="257">
        <f>IF(N215="základní",J215,0)</f>
        <v>0</v>
      </c>
      <c r="BF215" s="257">
        <f>IF(N215="snížená",J215,0)</f>
        <v>0</v>
      </c>
      <c r="BG215" s="257">
        <f>IF(N215="zákl. přenesená",J215,0)</f>
        <v>0</v>
      </c>
      <c r="BH215" s="257">
        <f>IF(N215="sníž. přenesená",J215,0)</f>
        <v>0</v>
      </c>
      <c r="BI215" s="257">
        <f>IF(N215="nulová",J215,0)</f>
        <v>0</v>
      </c>
      <c r="BJ215" s="17" t="s">
        <v>80</v>
      </c>
      <c r="BK215" s="257">
        <f>ROUND(I215*H215,2)</f>
        <v>0</v>
      </c>
      <c r="BL215" s="17" t="s">
        <v>148</v>
      </c>
      <c r="BM215" s="256" t="s">
        <v>519</v>
      </c>
    </row>
    <row r="216" s="13" customFormat="1">
      <c r="A216" s="13"/>
      <c r="B216" s="258"/>
      <c r="C216" s="259"/>
      <c r="D216" s="260" t="s">
        <v>150</v>
      </c>
      <c r="E216" s="261" t="s">
        <v>1</v>
      </c>
      <c r="F216" s="262" t="s">
        <v>80</v>
      </c>
      <c r="G216" s="259"/>
      <c r="H216" s="263">
        <v>1</v>
      </c>
      <c r="I216" s="264"/>
      <c r="J216" s="259"/>
      <c r="K216" s="259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150</v>
      </c>
      <c r="AU216" s="269" t="s">
        <v>80</v>
      </c>
      <c r="AV216" s="13" t="s">
        <v>82</v>
      </c>
      <c r="AW216" s="13" t="s">
        <v>30</v>
      </c>
      <c r="AX216" s="13" t="s">
        <v>73</v>
      </c>
      <c r="AY216" s="269" t="s">
        <v>141</v>
      </c>
    </row>
    <row r="217" s="14" customFormat="1">
      <c r="A217" s="14"/>
      <c r="B217" s="270"/>
      <c r="C217" s="271"/>
      <c r="D217" s="260" t="s">
        <v>150</v>
      </c>
      <c r="E217" s="272" t="s">
        <v>1</v>
      </c>
      <c r="F217" s="273" t="s">
        <v>152</v>
      </c>
      <c r="G217" s="271"/>
      <c r="H217" s="274">
        <v>1</v>
      </c>
      <c r="I217" s="275"/>
      <c r="J217" s="271"/>
      <c r="K217" s="271"/>
      <c r="L217" s="276"/>
      <c r="M217" s="305"/>
      <c r="N217" s="306"/>
      <c r="O217" s="306"/>
      <c r="P217" s="306"/>
      <c r="Q217" s="306"/>
      <c r="R217" s="306"/>
      <c r="S217" s="306"/>
      <c r="T217" s="30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80" t="s">
        <v>150</v>
      </c>
      <c r="AU217" s="280" t="s">
        <v>80</v>
      </c>
      <c r="AV217" s="14" t="s">
        <v>148</v>
      </c>
      <c r="AW217" s="14" t="s">
        <v>30</v>
      </c>
      <c r="AX217" s="14" t="s">
        <v>80</v>
      </c>
      <c r="AY217" s="280" t="s">
        <v>141</v>
      </c>
    </row>
    <row r="218" s="2" customFormat="1" ht="6.96" customHeight="1">
      <c r="A218" s="38"/>
      <c r="B218" s="66"/>
      <c r="C218" s="67"/>
      <c r="D218" s="67"/>
      <c r="E218" s="67"/>
      <c r="F218" s="67"/>
      <c r="G218" s="67"/>
      <c r="H218" s="67"/>
      <c r="I218" s="192"/>
      <c r="J218" s="67"/>
      <c r="K218" s="67"/>
      <c r="L218" s="44"/>
      <c r="M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</sheetData>
  <sheetProtection sheet="1" autoFilter="0" formatColumns="0" formatRows="0" objects="1" scenarios="1" spinCount="100000" saltValue="QYUT4hknYTTF42T3tT+K+ugQznA5EjLN9xpo4GA0Nr5TBduAP9vcLpJCSJWkUHiYl1vNDwj+JWIBlEhfEboK1A==" hashValue="0/5B+3gTvneEHdzm6N8vo9hgr45Q9+OdN4h7VVXavyD3yYF/q5xV2GzP1Gxq9RCuLGY277DUi6orZp9ppa/VrA==" algorithmName="SHA-512" password="CC35"/>
  <autoFilter ref="C123:K2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82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87 - Oprava traťového úseku Chrášťany - Svojetín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369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520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26. 3. 2020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6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27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29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31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32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33</v>
      </c>
      <c r="E32" s="38"/>
      <c r="F32" s="38"/>
      <c r="G32" s="38"/>
      <c r="H32" s="38"/>
      <c r="I32" s="154"/>
      <c r="J32" s="166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35</v>
      </c>
      <c r="G34" s="38"/>
      <c r="H34" s="38"/>
      <c r="I34" s="168" t="s">
        <v>34</v>
      </c>
      <c r="J34" s="167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37</v>
      </c>
      <c r="E35" s="152" t="s">
        <v>38</v>
      </c>
      <c r="F35" s="170">
        <f>ROUND((SUM(BE124:BE211)),  2)</f>
        <v>0</v>
      </c>
      <c r="G35" s="38"/>
      <c r="H35" s="38"/>
      <c r="I35" s="171">
        <v>0.20999999999999999</v>
      </c>
      <c r="J35" s="170">
        <f>ROUND(((SUM(BE124:BE211))*I35),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39</v>
      </c>
      <c r="F36" s="170">
        <f>ROUND((SUM(BF124:BF211)),  2)</f>
        <v>0</v>
      </c>
      <c r="G36" s="38"/>
      <c r="H36" s="38"/>
      <c r="I36" s="171">
        <v>0.14999999999999999</v>
      </c>
      <c r="J36" s="170">
        <f>ROUND(((SUM(BF124:BF211))*I36),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40</v>
      </c>
      <c r="F37" s="170">
        <f>ROUND((SUM(BG124:BG211)),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41</v>
      </c>
      <c r="F38" s="170">
        <f>ROUND((SUM(BH124:BH211)),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42</v>
      </c>
      <c r="F39" s="170">
        <f>ROUND((SUM(BI124:BI211)),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43</v>
      </c>
      <c r="E41" s="174"/>
      <c r="F41" s="174"/>
      <c r="G41" s="175" t="s">
        <v>44</v>
      </c>
      <c r="H41" s="176" t="s">
        <v>45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46</v>
      </c>
      <c r="E50" s="181"/>
      <c r="F50" s="181"/>
      <c r="G50" s="180" t="s">
        <v>47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48</v>
      </c>
      <c r="E61" s="184"/>
      <c r="F61" s="185" t="s">
        <v>49</v>
      </c>
      <c r="G61" s="183" t="s">
        <v>48</v>
      </c>
      <c r="H61" s="184"/>
      <c r="I61" s="186"/>
      <c r="J61" s="187" t="s">
        <v>49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50</v>
      </c>
      <c r="E65" s="188"/>
      <c r="F65" s="188"/>
      <c r="G65" s="180" t="s">
        <v>51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48</v>
      </c>
      <c r="E76" s="184"/>
      <c r="F76" s="185" t="s">
        <v>49</v>
      </c>
      <c r="G76" s="183" t="s">
        <v>48</v>
      </c>
      <c r="H76" s="184"/>
      <c r="I76" s="186"/>
      <c r="J76" s="187" t="s">
        <v>49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87 - Oprava traťového úseku Chrášťany - Svojetín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369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04 - P2344 Mutějovice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26. 3. 2020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156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156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125</v>
      </c>
      <c r="E101" s="205"/>
      <c r="F101" s="205"/>
      <c r="G101" s="205"/>
      <c r="H101" s="205"/>
      <c r="I101" s="206"/>
      <c r="J101" s="207">
        <f>J197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313</v>
      </c>
      <c r="E102" s="205"/>
      <c r="F102" s="205"/>
      <c r="G102" s="205"/>
      <c r="H102" s="205"/>
      <c r="I102" s="206"/>
      <c r="J102" s="207">
        <f>J205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6" t="str">
        <f>E7</f>
        <v>87 - Oprava traťového úseku Chrášťany - Svojetín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114</v>
      </c>
      <c r="D113" s="22"/>
      <c r="E113" s="22"/>
      <c r="F113" s="22"/>
      <c r="G113" s="22"/>
      <c r="H113" s="22"/>
      <c r="I113" s="146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96" t="s">
        <v>369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116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04 - P2344 Mutějovice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156" t="s">
        <v>22</v>
      </c>
      <c r="J118" s="79" t="str">
        <f>IF(J14="","",J14)</f>
        <v>26. 3. 2020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156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156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5"/>
      <c r="B123" s="216"/>
      <c r="C123" s="217" t="s">
        <v>127</v>
      </c>
      <c r="D123" s="218" t="s">
        <v>58</v>
      </c>
      <c r="E123" s="218" t="s">
        <v>54</v>
      </c>
      <c r="F123" s="218" t="s">
        <v>55</v>
      </c>
      <c r="G123" s="218" t="s">
        <v>128</v>
      </c>
      <c r="H123" s="218" t="s">
        <v>129</v>
      </c>
      <c r="I123" s="219" t="s">
        <v>130</v>
      </c>
      <c r="J123" s="220" t="s">
        <v>120</v>
      </c>
      <c r="K123" s="221" t="s">
        <v>131</v>
      </c>
      <c r="L123" s="222"/>
      <c r="M123" s="100" t="s">
        <v>1</v>
      </c>
      <c r="N123" s="101" t="s">
        <v>37</v>
      </c>
      <c r="O123" s="101" t="s">
        <v>132</v>
      </c>
      <c r="P123" s="101" t="s">
        <v>133</v>
      </c>
      <c r="Q123" s="101" t="s">
        <v>134</v>
      </c>
      <c r="R123" s="101" t="s">
        <v>135</v>
      </c>
      <c r="S123" s="101" t="s">
        <v>136</v>
      </c>
      <c r="T123" s="102" t="s">
        <v>137</v>
      </c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/>
    </row>
    <row r="124" s="2" customFormat="1" ht="22.8" customHeight="1">
      <c r="A124" s="38"/>
      <c r="B124" s="39"/>
      <c r="C124" s="107" t="s">
        <v>138</v>
      </c>
      <c r="D124" s="40"/>
      <c r="E124" s="40"/>
      <c r="F124" s="40"/>
      <c r="G124" s="40"/>
      <c r="H124" s="40"/>
      <c r="I124" s="154"/>
      <c r="J124" s="223">
        <f>BK124</f>
        <v>0</v>
      </c>
      <c r="K124" s="40"/>
      <c r="L124" s="44"/>
      <c r="M124" s="103"/>
      <c r="N124" s="224"/>
      <c r="O124" s="104"/>
      <c r="P124" s="225">
        <f>P125+P197+P205</f>
        <v>0</v>
      </c>
      <c r="Q124" s="104"/>
      <c r="R124" s="225">
        <f>R125+R197+R205</f>
        <v>40.502480000000006</v>
      </c>
      <c r="S124" s="104"/>
      <c r="T124" s="226">
        <f>T125+T197+T205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122</v>
      </c>
      <c r="BK124" s="227">
        <f>BK125+BK197+BK205</f>
        <v>0</v>
      </c>
    </row>
    <row r="125" s="12" customFormat="1" ht="25.92" customHeight="1">
      <c r="A125" s="12"/>
      <c r="B125" s="228"/>
      <c r="C125" s="229"/>
      <c r="D125" s="230" t="s">
        <v>72</v>
      </c>
      <c r="E125" s="231" t="s">
        <v>139</v>
      </c>
      <c r="F125" s="231" t="s">
        <v>140</v>
      </c>
      <c r="G125" s="229"/>
      <c r="H125" s="229"/>
      <c r="I125" s="232"/>
      <c r="J125" s="233">
        <f>BK125</f>
        <v>0</v>
      </c>
      <c r="K125" s="229"/>
      <c r="L125" s="234"/>
      <c r="M125" s="235"/>
      <c r="N125" s="236"/>
      <c r="O125" s="236"/>
      <c r="P125" s="237">
        <f>P126</f>
        <v>0</v>
      </c>
      <c r="Q125" s="236"/>
      <c r="R125" s="237">
        <f>R126</f>
        <v>40.502480000000006</v>
      </c>
      <c r="S125" s="236"/>
      <c r="T125" s="238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80</v>
      </c>
      <c r="AT125" s="240" t="s">
        <v>72</v>
      </c>
      <c r="AU125" s="240" t="s">
        <v>73</v>
      </c>
      <c r="AY125" s="239" t="s">
        <v>141</v>
      </c>
      <c r="BK125" s="241">
        <f>BK126</f>
        <v>0</v>
      </c>
    </row>
    <row r="126" s="12" customFormat="1" ht="22.8" customHeight="1">
      <c r="A126" s="12"/>
      <c r="B126" s="228"/>
      <c r="C126" s="229"/>
      <c r="D126" s="230" t="s">
        <v>72</v>
      </c>
      <c r="E126" s="242" t="s">
        <v>142</v>
      </c>
      <c r="F126" s="242" t="s">
        <v>143</v>
      </c>
      <c r="G126" s="229"/>
      <c r="H126" s="229"/>
      <c r="I126" s="232"/>
      <c r="J126" s="243">
        <f>BK126</f>
        <v>0</v>
      </c>
      <c r="K126" s="229"/>
      <c r="L126" s="234"/>
      <c r="M126" s="235"/>
      <c r="N126" s="236"/>
      <c r="O126" s="236"/>
      <c r="P126" s="237">
        <f>SUM(P127:P196)</f>
        <v>0</v>
      </c>
      <c r="Q126" s="236"/>
      <c r="R126" s="237">
        <f>SUM(R127:R196)</f>
        <v>40.502480000000006</v>
      </c>
      <c r="S126" s="236"/>
      <c r="T126" s="238">
        <f>SUM(T127:T196)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80</v>
      </c>
      <c r="AT126" s="240" t="s">
        <v>72</v>
      </c>
      <c r="AU126" s="240" t="s">
        <v>80</v>
      </c>
      <c r="AY126" s="239" t="s">
        <v>141</v>
      </c>
      <c r="BK126" s="241">
        <f>SUM(BK127:BK196)</f>
        <v>0</v>
      </c>
    </row>
    <row r="127" s="2" customFormat="1" ht="168" customHeight="1">
      <c r="A127" s="38"/>
      <c r="B127" s="39"/>
      <c r="C127" s="244" t="s">
        <v>80</v>
      </c>
      <c r="D127" s="244" t="s">
        <v>144</v>
      </c>
      <c r="E127" s="245" t="s">
        <v>371</v>
      </c>
      <c r="F127" s="246" t="s">
        <v>372</v>
      </c>
      <c r="G127" s="247" t="s">
        <v>216</v>
      </c>
      <c r="H127" s="248">
        <v>0.01</v>
      </c>
      <c r="I127" s="249"/>
      <c r="J127" s="250">
        <f>ROUND(I127*H127,2)</f>
        <v>0</v>
      </c>
      <c r="K127" s="251"/>
      <c r="L127" s="44"/>
      <c r="M127" s="252" t="s">
        <v>1</v>
      </c>
      <c r="N127" s="253" t="s">
        <v>38</v>
      </c>
      <c r="O127" s="91"/>
      <c r="P127" s="254">
        <f>O127*H127</f>
        <v>0</v>
      </c>
      <c r="Q127" s="254">
        <v>0</v>
      </c>
      <c r="R127" s="254">
        <f>Q127*H127</f>
        <v>0</v>
      </c>
      <c r="S127" s="254">
        <v>0</v>
      </c>
      <c r="T127" s="25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6" t="s">
        <v>148</v>
      </c>
      <c r="AT127" s="256" t="s">
        <v>144</v>
      </c>
      <c r="AU127" s="256" t="s">
        <v>82</v>
      </c>
      <c r="AY127" s="17" t="s">
        <v>141</v>
      </c>
      <c r="BE127" s="257">
        <f>IF(N127="základní",J127,0)</f>
        <v>0</v>
      </c>
      <c r="BF127" s="257">
        <f>IF(N127="snížená",J127,0)</f>
        <v>0</v>
      </c>
      <c r="BG127" s="257">
        <f>IF(N127="zákl. přenesená",J127,0)</f>
        <v>0</v>
      </c>
      <c r="BH127" s="257">
        <f>IF(N127="sníž. přenesená",J127,0)</f>
        <v>0</v>
      </c>
      <c r="BI127" s="257">
        <f>IF(N127="nulová",J127,0)</f>
        <v>0</v>
      </c>
      <c r="BJ127" s="17" t="s">
        <v>80</v>
      </c>
      <c r="BK127" s="257">
        <f>ROUND(I127*H127,2)</f>
        <v>0</v>
      </c>
      <c r="BL127" s="17" t="s">
        <v>148</v>
      </c>
      <c r="BM127" s="256" t="s">
        <v>521</v>
      </c>
    </row>
    <row r="128" s="13" customFormat="1">
      <c r="A128" s="13"/>
      <c r="B128" s="258"/>
      <c r="C128" s="259"/>
      <c r="D128" s="260" t="s">
        <v>150</v>
      </c>
      <c r="E128" s="261" t="s">
        <v>1</v>
      </c>
      <c r="F128" s="262" t="s">
        <v>6</v>
      </c>
      <c r="G128" s="259"/>
      <c r="H128" s="263">
        <v>0.01</v>
      </c>
      <c r="I128" s="264"/>
      <c r="J128" s="259"/>
      <c r="K128" s="259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150</v>
      </c>
      <c r="AU128" s="269" t="s">
        <v>82</v>
      </c>
      <c r="AV128" s="13" t="s">
        <v>82</v>
      </c>
      <c r="AW128" s="13" t="s">
        <v>30</v>
      </c>
      <c r="AX128" s="13" t="s">
        <v>73</v>
      </c>
      <c r="AY128" s="269" t="s">
        <v>141</v>
      </c>
    </row>
    <row r="129" s="14" customFormat="1">
      <c r="A129" s="14"/>
      <c r="B129" s="270"/>
      <c r="C129" s="271"/>
      <c r="D129" s="260" t="s">
        <v>150</v>
      </c>
      <c r="E129" s="272" t="s">
        <v>1</v>
      </c>
      <c r="F129" s="273" t="s">
        <v>152</v>
      </c>
      <c r="G129" s="271"/>
      <c r="H129" s="274">
        <v>0.01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0" t="s">
        <v>150</v>
      </c>
      <c r="AU129" s="280" t="s">
        <v>82</v>
      </c>
      <c r="AV129" s="14" t="s">
        <v>148</v>
      </c>
      <c r="AW129" s="14" t="s">
        <v>30</v>
      </c>
      <c r="AX129" s="14" t="s">
        <v>80</v>
      </c>
      <c r="AY129" s="280" t="s">
        <v>141</v>
      </c>
    </row>
    <row r="130" s="2" customFormat="1" ht="66.75" customHeight="1">
      <c r="A130" s="38"/>
      <c r="B130" s="39"/>
      <c r="C130" s="244" t="s">
        <v>82</v>
      </c>
      <c r="D130" s="244" t="s">
        <v>144</v>
      </c>
      <c r="E130" s="245" t="s">
        <v>163</v>
      </c>
      <c r="F130" s="246" t="s">
        <v>164</v>
      </c>
      <c r="G130" s="247" t="s">
        <v>155</v>
      </c>
      <c r="H130" s="248">
        <v>20</v>
      </c>
      <c r="I130" s="249"/>
      <c r="J130" s="250">
        <f>ROUND(I130*H130,2)</f>
        <v>0</v>
      </c>
      <c r="K130" s="251"/>
      <c r="L130" s="44"/>
      <c r="M130" s="252" t="s">
        <v>1</v>
      </c>
      <c r="N130" s="253" t="s">
        <v>38</v>
      </c>
      <c r="O130" s="91"/>
      <c r="P130" s="254">
        <f>O130*H130</f>
        <v>0</v>
      </c>
      <c r="Q130" s="254">
        <v>0</v>
      </c>
      <c r="R130" s="254">
        <f>Q130*H130</f>
        <v>0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148</v>
      </c>
      <c r="AT130" s="256" t="s">
        <v>144</v>
      </c>
      <c r="AU130" s="256" t="s">
        <v>82</v>
      </c>
      <c r="AY130" s="17" t="s">
        <v>141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80</v>
      </c>
      <c r="BK130" s="257">
        <f>ROUND(I130*H130,2)</f>
        <v>0</v>
      </c>
      <c r="BL130" s="17" t="s">
        <v>148</v>
      </c>
      <c r="BM130" s="256" t="s">
        <v>522</v>
      </c>
    </row>
    <row r="131" s="13" customFormat="1">
      <c r="A131" s="13"/>
      <c r="B131" s="258"/>
      <c r="C131" s="259"/>
      <c r="D131" s="260" t="s">
        <v>150</v>
      </c>
      <c r="E131" s="261" t="s">
        <v>1</v>
      </c>
      <c r="F131" s="262" t="s">
        <v>523</v>
      </c>
      <c r="G131" s="259"/>
      <c r="H131" s="263">
        <v>20</v>
      </c>
      <c r="I131" s="264"/>
      <c r="J131" s="259"/>
      <c r="K131" s="259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150</v>
      </c>
      <c r="AU131" s="269" t="s">
        <v>82</v>
      </c>
      <c r="AV131" s="13" t="s">
        <v>82</v>
      </c>
      <c r="AW131" s="13" t="s">
        <v>30</v>
      </c>
      <c r="AX131" s="13" t="s">
        <v>73</v>
      </c>
      <c r="AY131" s="269" t="s">
        <v>141</v>
      </c>
    </row>
    <row r="132" s="14" customFormat="1">
      <c r="A132" s="14"/>
      <c r="B132" s="270"/>
      <c r="C132" s="271"/>
      <c r="D132" s="260" t="s">
        <v>150</v>
      </c>
      <c r="E132" s="272" t="s">
        <v>1</v>
      </c>
      <c r="F132" s="273" t="s">
        <v>152</v>
      </c>
      <c r="G132" s="271"/>
      <c r="H132" s="274">
        <v>20</v>
      </c>
      <c r="I132" s="275"/>
      <c r="J132" s="271"/>
      <c r="K132" s="271"/>
      <c r="L132" s="276"/>
      <c r="M132" s="277"/>
      <c r="N132" s="278"/>
      <c r="O132" s="278"/>
      <c r="P132" s="278"/>
      <c r="Q132" s="278"/>
      <c r="R132" s="278"/>
      <c r="S132" s="278"/>
      <c r="T132" s="27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80" t="s">
        <v>150</v>
      </c>
      <c r="AU132" s="280" t="s">
        <v>82</v>
      </c>
      <c r="AV132" s="14" t="s">
        <v>148</v>
      </c>
      <c r="AW132" s="14" t="s">
        <v>30</v>
      </c>
      <c r="AX132" s="14" t="s">
        <v>80</v>
      </c>
      <c r="AY132" s="280" t="s">
        <v>141</v>
      </c>
    </row>
    <row r="133" s="2" customFormat="1" ht="16.5" customHeight="1">
      <c r="A133" s="38"/>
      <c r="B133" s="39"/>
      <c r="C133" s="281" t="s">
        <v>158</v>
      </c>
      <c r="D133" s="281" t="s">
        <v>167</v>
      </c>
      <c r="E133" s="282" t="s">
        <v>168</v>
      </c>
      <c r="F133" s="283" t="s">
        <v>169</v>
      </c>
      <c r="G133" s="284" t="s">
        <v>170</v>
      </c>
      <c r="H133" s="285">
        <v>36</v>
      </c>
      <c r="I133" s="286"/>
      <c r="J133" s="287">
        <f>ROUND(I133*H133,2)</f>
        <v>0</v>
      </c>
      <c r="K133" s="288"/>
      <c r="L133" s="289"/>
      <c r="M133" s="290" t="s">
        <v>1</v>
      </c>
      <c r="N133" s="291" t="s">
        <v>38</v>
      </c>
      <c r="O133" s="91"/>
      <c r="P133" s="254">
        <f>O133*H133</f>
        <v>0</v>
      </c>
      <c r="Q133" s="254">
        <v>1</v>
      </c>
      <c r="R133" s="254">
        <f>Q133*H133</f>
        <v>36</v>
      </c>
      <c r="S133" s="254">
        <v>0</v>
      </c>
      <c r="T133" s="25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6" t="s">
        <v>171</v>
      </c>
      <c r="AT133" s="256" t="s">
        <v>167</v>
      </c>
      <c r="AU133" s="256" t="s">
        <v>82</v>
      </c>
      <c r="AY133" s="17" t="s">
        <v>141</v>
      </c>
      <c r="BE133" s="257">
        <f>IF(N133="základní",J133,0)</f>
        <v>0</v>
      </c>
      <c r="BF133" s="257">
        <f>IF(N133="snížená",J133,0)</f>
        <v>0</v>
      </c>
      <c r="BG133" s="257">
        <f>IF(N133="zákl. přenesená",J133,0)</f>
        <v>0</v>
      </c>
      <c r="BH133" s="257">
        <f>IF(N133="sníž. přenesená",J133,0)</f>
        <v>0</v>
      </c>
      <c r="BI133" s="257">
        <f>IF(N133="nulová",J133,0)</f>
        <v>0</v>
      </c>
      <c r="BJ133" s="17" t="s">
        <v>80</v>
      </c>
      <c r="BK133" s="257">
        <f>ROUND(I133*H133,2)</f>
        <v>0</v>
      </c>
      <c r="BL133" s="17" t="s">
        <v>148</v>
      </c>
      <c r="BM133" s="256" t="s">
        <v>524</v>
      </c>
    </row>
    <row r="134" s="13" customFormat="1">
      <c r="A134" s="13"/>
      <c r="B134" s="258"/>
      <c r="C134" s="259"/>
      <c r="D134" s="260" t="s">
        <v>150</v>
      </c>
      <c r="E134" s="261" t="s">
        <v>1</v>
      </c>
      <c r="F134" s="262" t="s">
        <v>525</v>
      </c>
      <c r="G134" s="259"/>
      <c r="H134" s="263">
        <v>36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150</v>
      </c>
      <c r="AU134" s="269" t="s">
        <v>82</v>
      </c>
      <c r="AV134" s="13" t="s">
        <v>82</v>
      </c>
      <c r="AW134" s="13" t="s">
        <v>30</v>
      </c>
      <c r="AX134" s="13" t="s">
        <v>73</v>
      </c>
      <c r="AY134" s="269" t="s">
        <v>141</v>
      </c>
    </row>
    <row r="135" s="14" customFormat="1">
      <c r="A135" s="14"/>
      <c r="B135" s="270"/>
      <c r="C135" s="271"/>
      <c r="D135" s="260" t="s">
        <v>150</v>
      </c>
      <c r="E135" s="272" t="s">
        <v>1</v>
      </c>
      <c r="F135" s="273" t="s">
        <v>152</v>
      </c>
      <c r="G135" s="271"/>
      <c r="H135" s="274">
        <v>36</v>
      </c>
      <c r="I135" s="275"/>
      <c r="J135" s="271"/>
      <c r="K135" s="271"/>
      <c r="L135" s="276"/>
      <c r="M135" s="277"/>
      <c r="N135" s="278"/>
      <c r="O135" s="278"/>
      <c r="P135" s="278"/>
      <c r="Q135" s="278"/>
      <c r="R135" s="278"/>
      <c r="S135" s="278"/>
      <c r="T135" s="27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80" t="s">
        <v>150</v>
      </c>
      <c r="AU135" s="280" t="s">
        <v>82</v>
      </c>
      <c r="AV135" s="14" t="s">
        <v>148</v>
      </c>
      <c r="AW135" s="14" t="s">
        <v>30</v>
      </c>
      <c r="AX135" s="14" t="s">
        <v>80</v>
      </c>
      <c r="AY135" s="280" t="s">
        <v>141</v>
      </c>
    </row>
    <row r="136" s="2" customFormat="1" ht="16.5" customHeight="1">
      <c r="A136" s="38"/>
      <c r="B136" s="39"/>
      <c r="C136" s="281" t="s">
        <v>148</v>
      </c>
      <c r="D136" s="281" t="s">
        <v>167</v>
      </c>
      <c r="E136" s="282" t="s">
        <v>526</v>
      </c>
      <c r="F136" s="283" t="s">
        <v>527</v>
      </c>
      <c r="G136" s="284" t="s">
        <v>170</v>
      </c>
      <c r="H136" s="285">
        <v>2</v>
      </c>
      <c r="I136" s="286"/>
      <c r="J136" s="287">
        <f>ROUND(I136*H136,2)</f>
        <v>0</v>
      </c>
      <c r="K136" s="288"/>
      <c r="L136" s="289"/>
      <c r="M136" s="290" t="s">
        <v>1</v>
      </c>
      <c r="N136" s="291" t="s">
        <v>38</v>
      </c>
      <c r="O136" s="91"/>
      <c r="P136" s="254">
        <f>O136*H136</f>
        <v>0</v>
      </c>
      <c r="Q136" s="254">
        <v>1</v>
      </c>
      <c r="R136" s="254">
        <f>Q136*H136</f>
        <v>2</v>
      </c>
      <c r="S136" s="254">
        <v>0</v>
      </c>
      <c r="T136" s="25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6" t="s">
        <v>171</v>
      </c>
      <c r="AT136" s="256" t="s">
        <v>167</v>
      </c>
      <c r="AU136" s="256" t="s">
        <v>82</v>
      </c>
      <c r="AY136" s="17" t="s">
        <v>141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7" t="s">
        <v>80</v>
      </c>
      <c r="BK136" s="257">
        <f>ROUND(I136*H136,2)</f>
        <v>0</v>
      </c>
      <c r="BL136" s="17" t="s">
        <v>148</v>
      </c>
      <c r="BM136" s="256" t="s">
        <v>528</v>
      </c>
    </row>
    <row r="137" s="13" customFormat="1">
      <c r="A137" s="13"/>
      <c r="B137" s="258"/>
      <c r="C137" s="259"/>
      <c r="D137" s="260" t="s">
        <v>150</v>
      </c>
      <c r="E137" s="261" t="s">
        <v>1</v>
      </c>
      <c r="F137" s="262" t="s">
        <v>82</v>
      </c>
      <c r="G137" s="259"/>
      <c r="H137" s="263">
        <v>2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150</v>
      </c>
      <c r="AU137" s="269" t="s">
        <v>82</v>
      </c>
      <c r="AV137" s="13" t="s">
        <v>82</v>
      </c>
      <c r="AW137" s="13" t="s">
        <v>30</v>
      </c>
      <c r="AX137" s="13" t="s">
        <v>73</v>
      </c>
      <c r="AY137" s="269" t="s">
        <v>141</v>
      </c>
    </row>
    <row r="138" s="14" customFormat="1">
      <c r="A138" s="14"/>
      <c r="B138" s="270"/>
      <c r="C138" s="271"/>
      <c r="D138" s="260" t="s">
        <v>150</v>
      </c>
      <c r="E138" s="272" t="s">
        <v>1</v>
      </c>
      <c r="F138" s="273" t="s">
        <v>152</v>
      </c>
      <c r="G138" s="271"/>
      <c r="H138" s="274">
        <v>2</v>
      </c>
      <c r="I138" s="275"/>
      <c r="J138" s="271"/>
      <c r="K138" s="271"/>
      <c r="L138" s="276"/>
      <c r="M138" s="277"/>
      <c r="N138" s="278"/>
      <c r="O138" s="278"/>
      <c r="P138" s="278"/>
      <c r="Q138" s="278"/>
      <c r="R138" s="278"/>
      <c r="S138" s="278"/>
      <c r="T138" s="27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0" t="s">
        <v>150</v>
      </c>
      <c r="AU138" s="280" t="s">
        <v>82</v>
      </c>
      <c r="AV138" s="14" t="s">
        <v>148</v>
      </c>
      <c r="AW138" s="14" t="s">
        <v>30</v>
      </c>
      <c r="AX138" s="14" t="s">
        <v>80</v>
      </c>
      <c r="AY138" s="280" t="s">
        <v>141</v>
      </c>
    </row>
    <row r="139" s="2" customFormat="1" ht="16.5" customHeight="1">
      <c r="A139" s="38"/>
      <c r="B139" s="39"/>
      <c r="C139" s="281" t="s">
        <v>142</v>
      </c>
      <c r="D139" s="281" t="s">
        <v>167</v>
      </c>
      <c r="E139" s="282" t="s">
        <v>193</v>
      </c>
      <c r="F139" s="283" t="s">
        <v>194</v>
      </c>
      <c r="G139" s="284" t="s">
        <v>195</v>
      </c>
      <c r="H139" s="285">
        <v>24</v>
      </c>
      <c r="I139" s="286"/>
      <c r="J139" s="287">
        <f>ROUND(I139*H139,2)</f>
        <v>0</v>
      </c>
      <c r="K139" s="288"/>
      <c r="L139" s="289"/>
      <c r="M139" s="290" t="s">
        <v>1</v>
      </c>
      <c r="N139" s="291" t="s">
        <v>38</v>
      </c>
      <c r="O139" s="91"/>
      <c r="P139" s="254">
        <f>O139*H139</f>
        <v>0</v>
      </c>
      <c r="Q139" s="254">
        <v>0</v>
      </c>
      <c r="R139" s="254">
        <f>Q139*H139</f>
        <v>0</v>
      </c>
      <c r="S139" s="254">
        <v>0</v>
      </c>
      <c r="T139" s="25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6" t="s">
        <v>171</v>
      </c>
      <c r="AT139" s="256" t="s">
        <v>167</v>
      </c>
      <c r="AU139" s="256" t="s">
        <v>82</v>
      </c>
      <c r="AY139" s="17" t="s">
        <v>141</v>
      </c>
      <c r="BE139" s="257">
        <f>IF(N139="základní",J139,0)</f>
        <v>0</v>
      </c>
      <c r="BF139" s="257">
        <f>IF(N139="snížená",J139,0)</f>
        <v>0</v>
      </c>
      <c r="BG139" s="257">
        <f>IF(N139="zákl. přenesená",J139,0)</f>
        <v>0</v>
      </c>
      <c r="BH139" s="257">
        <f>IF(N139="sníž. přenesená",J139,0)</f>
        <v>0</v>
      </c>
      <c r="BI139" s="257">
        <f>IF(N139="nulová",J139,0)</f>
        <v>0</v>
      </c>
      <c r="BJ139" s="17" t="s">
        <v>80</v>
      </c>
      <c r="BK139" s="257">
        <f>ROUND(I139*H139,2)</f>
        <v>0</v>
      </c>
      <c r="BL139" s="17" t="s">
        <v>148</v>
      </c>
      <c r="BM139" s="256" t="s">
        <v>529</v>
      </c>
    </row>
    <row r="140" s="15" customFormat="1">
      <c r="A140" s="15"/>
      <c r="B140" s="292"/>
      <c r="C140" s="293"/>
      <c r="D140" s="260" t="s">
        <v>150</v>
      </c>
      <c r="E140" s="294" t="s">
        <v>1</v>
      </c>
      <c r="F140" s="295" t="s">
        <v>179</v>
      </c>
      <c r="G140" s="293"/>
      <c r="H140" s="294" t="s">
        <v>1</v>
      </c>
      <c r="I140" s="296"/>
      <c r="J140" s="293"/>
      <c r="K140" s="293"/>
      <c r="L140" s="297"/>
      <c r="M140" s="298"/>
      <c r="N140" s="299"/>
      <c r="O140" s="299"/>
      <c r="P140" s="299"/>
      <c r="Q140" s="299"/>
      <c r="R140" s="299"/>
      <c r="S140" s="299"/>
      <c r="T140" s="30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301" t="s">
        <v>150</v>
      </c>
      <c r="AU140" s="301" t="s">
        <v>82</v>
      </c>
      <c r="AV140" s="15" t="s">
        <v>80</v>
      </c>
      <c r="AW140" s="15" t="s">
        <v>30</v>
      </c>
      <c r="AX140" s="15" t="s">
        <v>73</v>
      </c>
      <c r="AY140" s="301" t="s">
        <v>141</v>
      </c>
    </row>
    <row r="141" s="13" customFormat="1">
      <c r="A141" s="13"/>
      <c r="B141" s="258"/>
      <c r="C141" s="259"/>
      <c r="D141" s="260" t="s">
        <v>150</v>
      </c>
      <c r="E141" s="261" t="s">
        <v>1</v>
      </c>
      <c r="F141" s="262" t="s">
        <v>530</v>
      </c>
      <c r="G141" s="259"/>
      <c r="H141" s="263">
        <v>24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150</v>
      </c>
      <c r="AU141" s="269" t="s">
        <v>82</v>
      </c>
      <c r="AV141" s="13" t="s">
        <v>82</v>
      </c>
      <c r="AW141" s="13" t="s">
        <v>30</v>
      </c>
      <c r="AX141" s="13" t="s">
        <v>73</v>
      </c>
      <c r="AY141" s="269" t="s">
        <v>141</v>
      </c>
    </row>
    <row r="142" s="14" customFormat="1">
      <c r="A142" s="14"/>
      <c r="B142" s="270"/>
      <c r="C142" s="271"/>
      <c r="D142" s="260" t="s">
        <v>150</v>
      </c>
      <c r="E142" s="272" t="s">
        <v>1</v>
      </c>
      <c r="F142" s="273" t="s">
        <v>152</v>
      </c>
      <c r="G142" s="271"/>
      <c r="H142" s="274">
        <v>24</v>
      </c>
      <c r="I142" s="275"/>
      <c r="J142" s="271"/>
      <c r="K142" s="271"/>
      <c r="L142" s="276"/>
      <c r="M142" s="277"/>
      <c r="N142" s="278"/>
      <c r="O142" s="278"/>
      <c r="P142" s="278"/>
      <c r="Q142" s="278"/>
      <c r="R142" s="278"/>
      <c r="S142" s="278"/>
      <c r="T142" s="27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0" t="s">
        <v>150</v>
      </c>
      <c r="AU142" s="280" t="s">
        <v>82</v>
      </c>
      <c r="AV142" s="14" t="s">
        <v>148</v>
      </c>
      <c r="AW142" s="14" t="s">
        <v>30</v>
      </c>
      <c r="AX142" s="14" t="s">
        <v>80</v>
      </c>
      <c r="AY142" s="280" t="s">
        <v>141</v>
      </c>
    </row>
    <row r="143" s="2" customFormat="1" ht="16.5" customHeight="1">
      <c r="A143" s="38"/>
      <c r="B143" s="39"/>
      <c r="C143" s="281" t="s">
        <v>174</v>
      </c>
      <c r="D143" s="281" t="s">
        <v>167</v>
      </c>
      <c r="E143" s="282" t="s">
        <v>381</v>
      </c>
      <c r="F143" s="283" t="s">
        <v>382</v>
      </c>
      <c r="G143" s="284" t="s">
        <v>177</v>
      </c>
      <c r="H143" s="285">
        <v>17</v>
      </c>
      <c r="I143" s="286"/>
      <c r="J143" s="287">
        <f>ROUND(I143*H143,2)</f>
        <v>0</v>
      </c>
      <c r="K143" s="288"/>
      <c r="L143" s="289"/>
      <c r="M143" s="290" t="s">
        <v>1</v>
      </c>
      <c r="N143" s="291" t="s">
        <v>38</v>
      </c>
      <c r="O143" s="91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6" t="s">
        <v>171</v>
      </c>
      <c r="AT143" s="256" t="s">
        <v>167</v>
      </c>
      <c r="AU143" s="256" t="s">
        <v>82</v>
      </c>
      <c r="AY143" s="17" t="s">
        <v>141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7" t="s">
        <v>80</v>
      </c>
      <c r="BK143" s="257">
        <f>ROUND(I143*H143,2)</f>
        <v>0</v>
      </c>
      <c r="BL143" s="17" t="s">
        <v>148</v>
      </c>
      <c r="BM143" s="256" t="s">
        <v>531</v>
      </c>
    </row>
    <row r="144" s="15" customFormat="1">
      <c r="A144" s="15"/>
      <c r="B144" s="292"/>
      <c r="C144" s="293"/>
      <c r="D144" s="260" t="s">
        <v>150</v>
      </c>
      <c r="E144" s="294" t="s">
        <v>1</v>
      </c>
      <c r="F144" s="295" t="s">
        <v>179</v>
      </c>
      <c r="G144" s="293"/>
      <c r="H144" s="294" t="s">
        <v>1</v>
      </c>
      <c r="I144" s="296"/>
      <c r="J144" s="293"/>
      <c r="K144" s="293"/>
      <c r="L144" s="297"/>
      <c r="M144" s="298"/>
      <c r="N144" s="299"/>
      <c r="O144" s="299"/>
      <c r="P144" s="299"/>
      <c r="Q144" s="299"/>
      <c r="R144" s="299"/>
      <c r="S144" s="299"/>
      <c r="T144" s="30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301" t="s">
        <v>150</v>
      </c>
      <c r="AU144" s="301" t="s">
        <v>82</v>
      </c>
      <c r="AV144" s="15" t="s">
        <v>80</v>
      </c>
      <c r="AW144" s="15" t="s">
        <v>30</v>
      </c>
      <c r="AX144" s="15" t="s">
        <v>73</v>
      </c>
      <c r="AY144" s="301" t="s">
        <v>141</v>
      </c>
    </row>
    <row r="145" s="13" customFormat="1">
      <c r="A145" s="13"/>
      <c r="B145" s="258"/>
      <c r="C145" s="259"/>
      <c r="D145" s="260" t="s">
        <v>150</v>
      </c>
      <c r="E145" s="261" t="s">
        <v>1</v>
      </c>
      <c r="F145" s="262" t="s">
        <v>233</v>
      </c>
      <c r="G145" s="259"/>
      <c r="H145" s="263">
        <v>17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150</v>
      </c>
      <c r="AU145" s="269" t="s">
        <v>82</v>
      </c>
      <c r="AV145" s="13" t="s">
        <v>82</v>
      </c>
      <c r="AW145" s="13" t="s">
        <v>30</v>
      </c>
      <c r="AX145" s="13" t="s">
        <v>73</v>
      </c>
      <c r="AY145" s="269" t="s">
        <v>141</v>
      </c>
    </row>
    <row r="146" s="14" customFormat="1">
      <c r="A146" s="14"/>
      <c r="B146" s="270"/>
      <c r="C146" s="271"/>
      <c r="D146" s="260" t="s">
        <v>150</v>
      </c>
      <c r="E146" s="272" t="s">
        <v>1</v>
      </c>
      <c r="F146" s="273" t="s">
        <v>152</v>
      </c>
      <c r="G146" s="271"/>
      <c r="H146" s="274">
        <v>17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0" t="s">
        <v>150</v>
      </c>
      <c r="AU146" s="280" t="s">
        <v>82</v>
      </c>
      <c r="AV146" s="14" t="s">
        <v>148</v>
      </c>
      <c r="AW146" s="14" t="s">
        <v>30</v>
      </c>
      <c r="AX146" s="14" t="s">
        <v>80</v>
      </c>
      <c r="AY146" s="280" t="s">
        <v>141</v>
      </c>
    </row>
    <row r="147" s="2" customFormat="1" ht="66.75" customHeight="1">
      <c r="A147" s="38"/>
      <c r="B147" s="39"/>
      <c r="C147" s="244" t="s">
        <v>183</v>
      </c>
      <c r="D147" s="244" t="s">
        <v>144</v>
      </c>
      <c r="E147" s="245" t="s">
        <v>532</v>
      </c>
      <c r="F147" s="246" t="s">
        <v>533</v>
      </c>
      <c r="G147" s="247" t="s">
        <v>216</v>
      </c>
      <c r="H147" s="248">
        <v>0.01</v>
      </c>
      <c r="I147" s="249"/>
      <c r="J147" s="250">
        <f>ROUND(I147*H147,2)</f>
        <v>0</v>
      </c>
      <c r="K147" s="251"/>
      <c r="L147" s="44"/>
      <c r="M147" s="252" t="s">
        <v>1</v>
      </c>
      <c r="N147" s="253" t="s">
        <v>38</v>
      </c>
      <c r="O147" s="91"/>
      <c r="P147" s="254">
        <f>O147*H147</f>
        <v>0</v>
      </c>
      <c r="Q147" s="254">
        <v>0</v>
      </c>
      <c r="R147" s="254">
        <f>Q147*H147</f>
        <v>0</v>
      </c>
      <c r="S147" s="254">
        <v>0</v>
      </c>
      <c r="T147" s="25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6" t="s">
        <v>148</v>
      </c>
      <c r="AT147" s="256" t="s">
        <v>144</v>
      </c>
      <c r="AU147" s="256" t="s">
        <v>82</v>
      </c>
      <c r="AY147" s="17" t="s">
        <v>141</v>
      </c>
      <c r="BE147" s="257">
        <f>IF(N147="základní",J147,0)</f>
        <v>0</v>
      </c>
      <c r="BF147" s="257">
        <f>IF(N147="snížená",J147,0)</f>
        <v>0</v>
      </c>
      <c r="BG147" s="257">
        <f>IF(N147="zákl. přenesená",J147,0)</f>
        <v>0</v>
      </c>
      <c r="BH147" s="257">
        <f>IF(N147="sníž. přenesená",J147,0)</f>
        <v>0</v>
      </c>
      <c r="BI147" s="257">
        <f>IF(N147="nulová",J147,0)</f>
        <v>0</v>
      </c>
      <c r="BJ147" s="17" t="s">
        <v>80</v>
      </c>
      <c r="BK147" s="257">
        <f>ROUND(I147*H147,2)</f>
        <v>0</v>
      </c>
      <c r="BL147" s="17" t="s">
        <v>148</v>
      </c>
      <c r="BM147" s="256" t="s">
        <v>534</v>
      </c>
    </row>
    <row r="148" s="13" customFormat="1">
      <c r="A148" s="13"/>
      <c r="B148" s="258"/>
      <c r="C148" s="259"/>
      <c r="D148" s="260" t="s">
        <v>150</v>
      </c>
      <c r="E148" s="261" t="s">
        <v>1</v>
      </c>
      <c r="F148" s="262" t="s">
        <v>6</v>
      </c>
      <c r="G148" s="259"/>
      <c r="H148" s="263">
        <v>0.01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150</v>
      </c>
      <c r="AU148" s="269" t="s">
        <v>82</v>
      </c>
      <c r="AV148" s="13" t="s">
        <v>82</v>
      </c>
      <c r="AW148" s="13" t="s">
        <v>30</v>
      </c>
      <c r="AX148" s="13" t="s">
        <v>73</v>
      </c>
      <c r="AY148" s="269" t="s">
        <v>141</v>
      </c>
    </row>
    <row r="149" s="14" customFormat="1">
      <c r="A149" s="14"/>
      <c r="B149" s="270"/>
      <c r="C149" s="271"/>
      <c r="D149" s="260" t="s">
        <v>150</v>
      </c>
      <c r="E149" s="272" t="s">
        <v>1</v>
      </c>
      <c r="F149" s="273" t="s">
        <v>152</v>
      </c>
      <c r="G149" s="271"/>
      <c r="H149" s="274">
        <v>0.01</v>
      </c>
      <c r="I149" s="275"/>
      <c r="J149" s="271"/>
      <c r="K149" s="271"/>
      <c r="L149" s="276"/>
      <c r="M149" s="277"/>
      <c r="N149" s="278"/>
      <c r="O149" s="278"/>
      <c r="P149" s="278"/>
      <c r="Q149" s="278"/>
      <c r="R149" s="278"/>
      <c r="S149" s="278"/>
      <c r="T149" s="27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80" t="s">
        <v>150</v>
      </c>
      <c r="AU149" s="280" t="s">
        <v>82</v>
      </c>
      <c r="AV149" s="14" t="s">
        <v>148</v>
      </c>
      <c r="AW149" s="14" t="s">
        <v>30</v>
      </c>
      <c r="AX149" s="14" t="s">
        <v>80</v>
      </c>
      <c r="AY149" s="280" t="s">
        <v>141</v>
      </c>
    </row>
    <row r="150" s="2" customFormat="1" ht="78" customHeight="1">
      <c r="A150" s="38"/>
      <c r="B150" s="39"/>
      <c r="C150" s="244" t="s">
        <v>171</v>
      </c>
      <c r="D150" s="244" t="s">
        <v>144</v>
      </c>
      <c r="E150" s="245" t="s">
        <v>535</v>
      </c>
      <c r="F150" s="246" t="s">
        <v>536</v>
      </c>
      <c r="G150" s="247" t="s">
        <v>216</v>
      </c>
      <c r="H150" s="248">
        <v>0.01</v>
      </c>
      <c r="I150" s="249"/>
      <c r="J150" s="250">
        <f>ROUND(I150*H150,2)</f>
        <v>0</v>
      </c>
      <c r="K150" s="251"/>
      <c r="L150" s="44"/>
      <c r="M150" s="252" t="s">
        <v>1</v>
      </c>
      <c r="N150" s="253" t="s">
        <v>38</v>
      </c>
      <c r="O150" s="91"/>
      <c r="P150" s="254">
        <f>O150*H150</f>
        <v>0</v>
      </c>
      <c r="Q150" s="254">
        <v>0</v>
      </c>
      <c r="R150" s="254">
        <f>Q150*H150</f>
        <v>0</v>
      </c>
      <c r="S150" s="254">
        <v>0</v>
      </c>
      <c r="T150" s="25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6" t="s">
        <v>148</v>
      </c>
      <c r="AT150" s="256" t="s">
        <v>144</v>
      </c>
      <c r="AU150" s="256" t="s">
        <v>82</v>
      </c>
      <c r="AY150" s="17" t="s">
        <v>141</v>
      </c>
      <c r="BE150" s="257">
        <f>IF(N150="základní",J150,0)</f>
        <v>0</v>
      </c>
      <c r="BF150" s="257">
        <f>IF(N150="snížená",J150,0)</f>
        <v>0</v>
      </c>
      <c r="BG150" s="257">
        <f>IF(N150="zákl. přenesená",J150,0)</f>
        <v>0</v>
      </c>
      <c r="BH150" s="257">
        <f>IF(N150="sníž. přenesená",J150,0)</f>
        <v>0</v>
      </c>
      <c r="BI150" s="257">
        <f>IF(N150="nulová",J150,0)</f>
        <v>0</v>
      </c>
      <c r="BJ150" s="17" t="s">
        <v>80</v>
      </c>
      <c r="BK150" s="257">
        <f>ROUND(I150*H150,2)</f>
        <v>0</v>
      </c>
      <c r="BL150" s="17" t="s">
        <v>148</v>
      </c>
      <c r="BM150" s="256" t="s">
        <v>537</v>
      </c>
    </row>
    <row r="151" s="13" customFormat="1">
      <c r="A151" s="13"/>
      <c r="B151" s="258"/>
      <c r="C151" s="259"/>
      <c r="D151" s="260" t="s">
        <v>150</v>
      </c>
      <c r="E151" s="261" t="s">
        <v>1</v>
      </c>
      <c r="F151" s="262" t="s">
        <v>6</v>
      </c>
      <c r="G151" s="259"/>
      <c r="H151" s="263">
        <v>0.01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150</v>
      </c>
      <c r="AU151" s="269" t="s">
        <v>82</v>
      </c>
      <c r="AV151" s="13" t="s">
        <v>82</v>
      </c>
      <c r="AW151" s="13" t="s">
        <v>30</v>
      </c>
      <c r="AX151" s="13" t="s">
        <v>73</v>
      </c>
      <c r="AY151" s="269" t="s">
        <v>141</v>
      </c>
    </row>
    <row r="152" s="14" customFormat="1">
      <c r="A152" s="14"/>
      <c r="B152" s="270"/>
      <c r="C152" s="271"/>
      <c r="D152" s="260" t="s">
        <v>150</v>
      </c>
      <c r="E152" s="272" t="s">
        <v>1</v>
      </c>
      <c r="F152" s="273" t="s">
        <v>152</v>
      </c>
      <c r="G152" s="271"/>
      <c r="H152" s="274">
        <v>0.01</v>
      </c>
      <c r="I152" s="275"/>
      <c r="J152" s="271"/>
      <c r="K152" s="271"/>
      <c r="L152" s="276"/>
      <c r="M152" s="277"/>
      <c r="N152" s="278"/>
      <c r="O152" s="278"/>
      <c r="P152" s="278"/>
      <c r="Q152" s="278"/>
      <c r="R152" s="278"/>
      <c r="S152" s="278"/>
      <c r="T152" s="27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80" t="s">
        <v>150</v>
      </c>
      <c r="AU152" s="280" t="s">
        <v>82</v>
      </c>
      <c r="AV152" s="14" t="s">
        <v>148</v>
      </c>
      <c r="AW152" s="14" t="s">
        <v>30</v>
      </c>
      <c r="AX152" s="14" t="s">
        <v>80</v>
      </c>
      <c r="AY152" s="280" t="s">
        <v>141</v>
      </c>
    </row>
    <row r="153" s="2" customFormat="1" ht="111.75" customHeight="1">
      <c r="A153" s="38"/>
      <c r="B153" s="39"/>
      <c r="C153" s="244" t="s">
        <v>192</v>
      </c>
      <c r="D153" s="244" t="s">
        <v>144</v>
      </c>
      <c r="E153" s="245" t="s">
        <v>538</v>
      </c>
      <c r="F153" s="246" t="s">
        <v>539</v>
      </c>
      <c r="G153" s="247" t="s">
        <v>216</v>
      </c>
      <c r="H153" s="248">
        <v>0.01</v>
      </c>
      <c r="I153" s="249"/>
      <c r="J153" s="250">
        <f>ROUND(I153*H153,2)</f>
        <v>0</v>
      </c>
      <c r="K153" s="251"/>
      <c r="L153" s="44"/>
      <c r="M153" s="252" t="s">
        <v>1</v>
      </c>
      <c r="N153" s="253" t="s">
        <v>38</v>
      </c>
      <c r="O153" s="91"/>
      <c r="P153" s="254">
        <f>O153*H153</f>
        <v>0</v>
      </c>
      <c r="Q153" s="254">
        <v>0</v>
      </c>
      <c r="R153" s="254">
        <f>Q153*H153</f>
        <v>0</v>
      </c>
      <c r="S153" s="254">
        <v>0</v>
      </c>
      <c r="T153" s="25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6" t="s">
        <v>148</v>
      </c>
      <c r="AT153" s="256" t="s">
        <v>144</v>
      </c>
      <c r="AU153" s="256" t="s">
        <v>82</v>
      </c>
      <c r="AY153" s="17" t="s">
        <v>141</v>
      </c>
      <c r="BE153" s="257">
        <f>IF(N153="základní",J153,0)</f>
        <v>0</v>
      </c>
      <c r="BF153" s="257">
        <f>IF(N153="snížená",J153,0)</f>
        <v>0</v>
      </c>
      <c r="BG153" s="257">
        <f>IF(N153="zákl. přenesená",J153,0)</f>
        <v>0</v>
      </c>
      <c r="BH153" s="257">
        <f>IF(N153="sníž. přenesená",J153,0)</f>
        <v>0</v>
      </c>
      <c r="BI153" s="257">
        <f>IF(N153="nulová",J153,0)</f>
        <v>0</v>
      </c>
      <c r="BJ153" s="17" t="s">
        <v>80</v>
      </c>
      <c r="BK153" s="257">
        <f>ROUND(I153*H153,2)</f>
        <v>0</v>
      </c>
      <c r="BL153" s="17" t="s">
        <v>148</v>
      </c>
      <c r="BM153" s="256" t="s">
        <v>540</v>
      </c>
    </row>
    <row r="154" s="13" customFormat="1">
      <c r="A154" s="13"/>
      <c r="B154" s="258"/>
      <c r="C154" s="259"/>
      <c r="D154" s="260" t="s">
        <v>150</v>
      </c>
      <c r="E154" s="261" t="s">
        <v>1</v>
      </c>
      <c r="F154" s="262" t="s">
        <v>6</v>
      </c>
      <c r="G154" s="259"/>
      <c r="H154" s="263">
        <v>0.01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150</v>
      </c>
      <c r="AU154" s="269" t="s">
        <v>82</v>
      </c>
      <c r="AV154" s="13" t="s">
        <v>82</v>
      </c>
      <c r="AW154" s="13" t="s">
        <v>30</v>
      </c>
      <c r="AX154" s="13" t="s">
        <v>73</v>
      </c>
      <c r="AY154" s="269" t="s">
        <v>141</v>
      </c>
    </row>
    <row r="155" s="14" customFormat="1">
      <c r="A155" s="14"/>
      <c r="B155" s="270"/>
      <c r="C155" s="271"/>
      <c r="D155" s="260" t="s">
        <v>150</v>
      </c>
      <c r="E155" s="272" t="s">
        <v>1</v>
      </c>
      <c r="F155" s="273" t="s">
        <v>152</v>
      </c>
      <c r="G155" s="271"/>
      <c r="H155" s="274">
        <v>0.01</v>
      </c>
      <c r="I155" s="275"/>
      <c r="J155" s="271"/>
      <c r="K155" s="271"/>
      <c r="L155" s="276"/>
      <c r="M155" s="277"/>
      <c r="N155" s="278"/>
      <c r="O155" s="278"/>
      <c r="P155" s="278"/>
      <c r="Q155" s="278"/>
      <c r="R155" s="278"/>
      <c r="S155" s="278"/>
      <c r="T155" s="27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0" t="s">
        <v>150</v>
      </c>
      <c r="AU155" s="280" t="s">
        <v>82</v>
      </c>
      <c r="AV155" s="14" t="s">
        <v>148</v>
      </c>
      <c r="AW155" s="14" t="s">
        <v>30</v>
      </c>
      <c r="AX155" s="14" t="s">
        <v>80</v>
      </c>
      <c r="AY155" s="280" t="s">
        <v>141</v>
      </c>
    </row>
    <row r="156" s="2" customFormat="1" ht="100.5" customHeight="1">
      <c r="A156" s="38"/>
      <c r="B156" s="39"/>
      <c r="C156" s="244" t="s">
        <v>198</v>
      </c>
      <c r="D156" s="244" t="s">
        <v>144</v>
      </c>
      <c r="E156" s="245" t="s">
        <v>260</v>
      </c>
      <c r="F156" s="246" t="s">
        <v>261</v>
      </c>
      <c r="G156" s="247" t="s">
        <v>262</v>
      </c>
      <c r="H156" s="248">
        <v>4</v>
      </c>
      <c r="I156" s="249"/>
      <c r="J156" s="250">
        <f>ROUND(I156*H156,2)</f>
        <v>0</v>
      </c>
      <c r="K156" s="251"/>
      <c r="L156" s="44"/>
      <c r="M156" s="252" t="s">
        <v>1</v>
      </c>
      <c r="N156" s="253" t="s">
        <v>38</v>
      </c>
      <c r="O156" s="91"/>
      <c r="P156" s="254">
        <f>O156*H156</f>
        <v>0</v>
      </c>
      <c r="Q156" s="254">
        <v>0</v>
      </c>
      <c r="R156" s="254">
        <f>Q156*H156</f>
        <v>0</v>
      </c>
      <c r="S156" s="254">
        <v>0</v>
      </c>
      <c r="T156" s="25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6" t="s">
        <v>148</v>
      </c>
      <c r="AT156" s="256" t="s">
        <v>144</v>
      </c>
      <c r="AU156" s="256" t="s">
        <v>82</v>
      </c>
      <c r="AY156" s="17" t="s">
        <v>141</v>
      </c>
      <c r="BE156" s="257">
        <f>IF(N156="základní",J156,0)</f>
        <v>0</v>
      </c>
      <c r="BF156" s="257">
        <f>IF(N156="snížená",J156,0)</f>
        <v>0</v>
      </c>
      <c r="BG156" s="257">
        <f>IF(N156="zákl. přenesená",J156,0)</f>
        <v>0</v>
      </c>
      <c r="BH156" s="257">
        <f>IF(N156="sníž. přenesená",J156,0)</f>
        <v>0</v>
      </c>
      <c r="BI156" s="257">
        <f>IF(N156="nulová",J156,0)</f>
        <v>0</v>
      </c>
      <c r="BJ156" s="17" t="s">
        <v>80</v>
      </c>
      <c r="BK156" s="257">
        <f>ROUND(I156*H156,2)</f>
        <v>0</v>
      </c>
      <c r="BL156" s="17" t="s">
        <v>148</v>
      </c>
      <c r="BM156" s="256" t="s">
        <v>541</v>
      </c>
    </row>
    <row r="157" s="13" customFormat="1">
      <c r="A157" s="13"/>
      <c r="B157" s="258"/>
      <c r="C157" s="259"/>
      <c r="D157" s="260" t="s">
        <v>150</v>
      </c>
      <c r="E157" s="261" t="s">
        <v>1</v>
      </c>
      <c r="F157" s="262" t="s">
        <v>148</v>
      </c>
      <c r="G157" s="259"/>
      <c r="H157" s="263">
        <v>4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150</v>
      </c>
      <c r="AU157" s="269" t="s">
        <v>82</v>
      </c>
      <c r="AV157" s="13" t="s">
        <v>82</v>
      </c>
      <c r="AW157" s="13" t="s">
        <v>30</v>
      </c>
      <c r="AX157" s="13" t="s">
        <v>73</v>
      </c>
      <c r="AY157" s="269" t="s">
        <v>141</v>
      </c>
    </row>
    <row r="158" s="14" customFormat="1">
      <c r="A158" s="14"/>
      <c r="B158" s="270"/>
      <c r="C158" s="271"/>
      <c r="D158" s="260" t="s">
        <v>150</v>
      </c>
      <c r="E158" s="272" t="s">
        <v>1</v>
      </c>
      <c r="F158" s="273" t="s">
        <v>152</v>
      </c>
      <c r="G158" s="271"/>
      <c r="H158" s="274">
        <v>4</v>
      </c>
      <c r="I158" s="275"/>
      <c r="J158" s="271"/>
      <c r="K158" s="271"/>
      <c r="L158" s="276"/>
      <c r="M158" s="277"/>
      <c r="N158" s="278"/>
      <c r="O158" s="278"/>
      <c r="P158" s="278"/>
      <c r="Q158" s="278"/>
      <c r="R158" s="278"/>
      <c r="S158" s="278"/>
      <c r="T158" s="27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0" t="s">
        <v>150</v>
      </c>
      <c r="AU158" s="280" t="s">
        <v>82</v>
      </c>
      <c r="AV158" s="14" t="s">
        <v>148</v>
      </c>
      <c r="AW158" s="14" t="s">
        <v>30</v>
      </c>
      <c r="AX158" s="14" t="s">
        <v>80</v>
      </c>
      <c r="AY158" s="280" t="s">
        <v>141</v>
      </c>
    </row>
    <row r="159" s="2" customFormat="1" ht="89.25" customHeight="1">
      <c r="A159" s="38"/>
      <c r="B159" s="39"/>
      <c r="C159" s="244" t="s">
        <v>203</v>
      </c>
      <c r="D159" s="244" t="s">
        <v>144</v>
      </c>
      <c r="E159" s="245" t="s">
        <v>267</v>
      </c>
      <c r="F159" s="246" t="s">
        <v>268</v>
      </c>
      <c r="G159" s="247" t="s">
        <v>195</v>
      </c>
      <c r="H159" s="248">
        <v>100</v>
      </c>
      <c r="I159" s="249"/>
      <c r="J159" s="250">
        <f>ROUND(I159*H159,2)</f>
        <v>0</v>
      </c>
      <c r="K159" s="251"/>
      <c r="L159" s="44"/>
      <c r="M159" s="252" t="s">
        <v>1</v>
      </c>
      <c r="N159" s="253" t="s">
        <v>38</v>
      </c>
      <c r="O159" s="91"/>
      <c r="P159" s="254">
        <f>O159*H159</f>
        <v>0</v>
      </c>
      <c r="Q159" s="254">
        <v>0</v>
      </c>
      <c r="R159" s="254">
        <f>Q159*H159</f>
        <v>0</v>
      </c>
      <c r="S159" s="254">
        <v>0</v>
      </c>
      <c r="T159" s="25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6" t="s">
        <v>148</v>
      </c>
      <c r="AT159" s="256" t="s">
        <v>144</v>
      </c>
      <c r="AU159" s="256" t="s">
        <v>82</v>
      </c>
      <c r="AY159" s="17" t="s">
        <v>141</v>
      </c>
      <c r="BE159" s="257">
        <f>IF(N159="základní",J159,0)</f>
        <v>0</v>
      </c>
      <c r="BF159" s="257">
        <f>IF(N159="snížená",J159,0)</f>
        <v>0</v>
      </c>
      <c r="BG159" s="257">
        <f>IF(N159="zákl. přenesená",J159,0)</f>
        <v>0</v>
      </c>
      <c r="BH159" s="257">
        <f>IF(N159="sníž. přenesená",J159,0)</f>
        <v>0</v>
      </c>
      <c r="BI159" s="257">
        <f>IF(N159="nulová",J159,0)</f>
        <v>0</v>
      </c>
      <c r="BJ159" s="17" t="s">
        <v>80</v>
      </c>
      <c r="BK159" s="257">
        <f>ROUND(I159*H159,2)</f>
        <v>0</v>
      </c>
      <c r="BL159" s="17" t="s">
        <v>148</v>
      </c>
      <c r="BM159" s="256" t="s">
        <v>542</v>
      </c>
    </row>
    <row r="160" s="2" customFormat="1">
      <c r="A160" s="38"/>
      <c r="B160" s="39"/>
      <c r="C160" s="40"/>
      <c r="D160" s="260" t="s">
        <v>230</v>
      </c>
      <c r="E160" s="40"/>
      <c r="F160" s="302" t="s">
        <v>231</v>
      </c>
      <c r="G160" s="40"/>
      <c r="H160" s="40"/>
      <c r="I160" s="154"/>
      <c r="J160" s="40"/>
      <c r="K160" s="40"/>
      <c r="L160" s="44"/>
      <c r="M160" s="303"/>
      <c r="N160" s="304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230</v>
      </c>
      <c r="AU160" s="17" t="s">
        <v>82</v>
      </c>
    </row>
    <row r="161" s="13" customFormat="1">
      <c r="A161" s="13"/>
      <c r="B161" s="258"/>
      <c r="C161" s="259"/>
      <c r="D161" s="260" t="s">
        <v>150</v>
      </c>
      <c r="E161" s="261" t="s">
        <v>1</v>
      </c>
      <c r="F161" s="262" t="s">
        <v>543</v>
      </c>
      <c r="G161" s="259"/>
      <c r="H161" s="263">
        <v>100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150</v>
      </c>
      <c r="AU161" s="269" t="s">
        <v>82</v>
      </c>
      <c r="AV161" s="13" t="s">
        <v>82</v>
      </c>
      <c r="AW161" s="13" t="s">
        <v>30</v>
      </c>
      <c r="AX161" s="13" t="s">
        <v>73</v>
      </c>
      <c r="AY161" s="269" t="s">
        <v>141</v>
      </c>
    </row>
    <row r="162" s="14" customFormat="1">
      <c r="A162" s="14"/>
      <c r="B162" s="270"/>
      <c r="C162" s="271"/>
      <c r="D162" s="260" t="s">
        <v>150</v>
      </c>
      <c r="E162" s="272" t="s">
        <v>1</v>
      </c>
      <c r="F162" s="273" t="s">
        <v>152</v>
      </c>
      <c r="G162" s="271"/>
      <c r="H162" s="274">
        <v>100</v>
      </c>
      <c r="I162" s="275"/>
      <c r="J162" s="271"/>
      <c r="K162" s="271"/>
      <c r="L162" s="276"/>
      <c r="M162" s="277"/>
      <c r="N162" s="278"/>
      <c r="O162" s="278"/>
      <c r="P162" s="278"/>
      <c r="Q162" s="278"/>
      <c r="R162" s="278"/>
      <c r="S162" s="278"/>
      <c r="T162" s="27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0" t="s">
        <v>150</v>
      </c>
      <c r="AU162" s="280" t="s">
        <v>82</v>
      </c>
      <c r="AV162" s="14" t="s">
        <v>148</v>
      </c>
      <c r="AW162" s="14" t="s">
        <v>30</v>
      </c>
      <c r="AX162" s="14" t="s">
        <v>80</v>
      </c>
      <c r="AY162" s="280" t="s">
        <v>141</v>
      </c>
    </row>
    <row r="163" s="2" customFormat="1" ht="55.5" customHeight="1">
      <c r="A163" s="38"/>
      <c r="B163" s="39"/>
      <c r="C163" s="244" t="s">
        <v>208</v>
      </c>
      <c r="D163" s="244" t="s">
        <v>144</v>
      </c>
      <c r="E163" s="245" t="s">
        <v>436</v>
      </c>
      <c r="F163" s="246" t="s">
        <v>437</v>
      </c>
      <c r="G163" s="247" t="s">
        <v>195</v>
      </c>
      <c r="H163" s="248">
        <v>6</v>
      </c>
      <c r="I163" s="249"/>
      <c r="J163" s="250">
        <f>ROUND(I163*H163,2)</f>
        <v>0</v>
      </c>
      <c r="K163" s="251"/>
      <c r="L163" s="44"/>
      <c r="M163" s="252" t="s">
        <v>1</v>
      </c>
      <c r="N163" s="253" t="s">
        <v>38</v>
      </c>
      <c r="O163" s="91"/>
      <c r="P163" s="254">
        <f>O163*H163</f>
        <v>0</v>
      </c>
      <c r="Q163" s="254">
        <v>0</v>
      </c>
      <c r="R163" s="254">
        <f>Q163*H163</f>
        <v>0</v>
      </c>
      <c r="S163" s="254">
        <v>0</v>
      </c>
      <c r="T163" s="25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6" t="s">
        <v>148</v>
      </c>
      <c r="AT163" s="256" t="s">
        <v>144</v>
      </c>
      <c r="AU163" s="256" t="s">
        <v>82</v>
      </c>
      <c r="AY163" s="17" t="s">
        <v>141</v>
      </c>
      <c r="BE163" s="257">
        <f>IF(N163="základní",J163,0)</f>
        <v>0</v>
      </c>
      <c r="BF163" s="257">
        <f>IF(N163="snížená",J163,0)</f>
        <v>0</v>
      </c>
      <c r="BG163" s="257">
        <f>IF(N163="zákl. přenesená",J163,0)</f>
        <v>0</v>
      </c>
      <c r="BH163" s="257">
        <f>IF(N163="sníž. přenesená",J163,0)</f>
        <v>0</v>
      </c>
      <c r="BI163" s="257">
        <f>IF(N163="nulová",J163,0)</f>
        <v>0</v>
      </c>
      <c r="BJ163" s="17" t="s">
        <v>80</v>
      </c>
      <c r="BK163" s="257">
        <f>ROUND(I163*H163,2)</f>
        <v>0</v>
      </c>
      <c r="BL163" s="17" t="s">
        <v>148</v>
      </c>
      <c r="BM163" s="256" t="s">
        <v>544</v>
      </c>
    </row>
    <row r="164" s="13" customFormat="1">
      <c r="A164" s="13"/>
      <c r="B164" s="258"/>
      <c r="C164" s="259"/>
      <c r="D164" s="260" t="s">
        <v>150</v>
      </c>
      <c r="E164" s="261" t="s">
        <v>1</v>
      </c>
      <c r="F164" s="262" t="s">
        <v>439</v>
      </c>
      <c r="G164" s="259"/>
      <c r="H164" s="263">
        <v>6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150</v>
      </c>
      <c r="AU164" s="269" t="s">
        <v>82</v>
      </c>
      <c r="AV164" s="13" t="s">
        <v>82</v>
      </c>
      <c r="AW164" s="13" t="s">
        <v>30</v>
      </c>
      <c r="AX164" s="13" t="s">
        <v>73</v>
      </c>
      <c r="AY164" s="269" t="s">
        <v>141</v>
      </c>
    </row>
    <row r="165" s="14" customFormat="1">
      <c r="A165" s="14"/>
      <c r="B165" s="270"/>
      <c r="C165" s="271"/>
      <c r="D165" s="260" t="s">
        <v>150</v>
      </c>
      <c r="E165" s="272" t="s">
        <v>1</v>
      </c>
      <c r="F165" s="273" t="s">
        <v>152</v>
      </c>
      <c r="G165" s="271"/>
      <c r="H165" s="274">
        <v>6</v>
      </c>
      <c r="I165" s="275"/>
      <c r="J165" s="271"/>
      <c r="K165" s="271"/>
      <c r="L165" s="276"/>
      <c r="M165" s="277"/>
      <c r="N165" s="278"/>
      <c r="O165" s="278"/>
      <c r="P165" s="278"/>
      <c r="Q165" s="278"/>
      <c r="R165" s="278"/>
      <c r="S165" s="278"/>
      <c r="T165" s="27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0" t="s">
        <v>150</v>
      </c>
      <c r="AU165" s="280" t="s">
        <v>82</v>
      </c>
      <c r="AV165" s="14" t="s">
        <v>148</v>
      </c>
      <c r="AW165" s="14" t="s">
        <v>30</v>
      </c>
      <c r="AX165" s="14" t="s">
        <v>80</v>
      </c>
      <c r="AY165" s="280" t="s">
        <v>141</v>
      </c>
    </row>
    <row r="166" s="2" customFormat="1" ht="44.25" customHeight="1">
      <c r="A166" s="38"/>
      <c r="B166" s="39"/>
      <c r="C166" s="244" t="s">
        <v>213</v>
      </c>
      <c r="D166" s="244" t="s">
        <v>144</v>
      </c>
      <c r="E166" s="245" t="s">
        <v>403</v>
      </c>
      <c r="F166" s="246" t="s">
        <v>404</v>
      </c>
      <c r="G166" s="247" t="s">
        <v>195</v>
      </c>
      <c r="H166" s="248">
        <v>4</v>
      </c>
      <c r="I166" s="249"/>
      <c r="J166" s="250">
        <f>ROUND(I166*H166,2)</f>
        <v>0</v>
      </c>
      <c r="K166" s="251"/>
      <c r="L166" s="44"/>
      <c r="M166" s="252" t="s">
        <v>1</v>
      </c>
      <c r="N166" s="253" t="s">
        <v>38</v>
      </c>
      <c r="O166" s="91"/>
      <c r="P166" s="254">
        <f>O166*H166</f>
        <v>0</v>
      </c>
      <c r="Q166" s="254">
        <v>0</v>
      </c>
      <c r="R166" s="254">
        <f>Q166*H166</f>
        <v>0</v>
      </c>
      <c r="S166" s="254">
        <v>0</v>
      </c>
      <c r="T166" s="25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6" t="s">
        <v>148</v>
      </c>
      <c r="AT166" s="256" t="s">
        <v>144</v>
      </c>
      <c r="AU166" s="256" t="s">
        <v>82</v>
      </c>
      <c r="AY166" s="17" t="s">
        <v>141</v>
      </c>
      <c r="BE166" s="257">
        <f>IF(N166="základní",J166,0)</f>
        <v>0</v>
      </c>
      <c r="BF166" s="257">
        <f>IF(N166="snížená",J166,0)</f>
        <v>0</v>
      </c>
      <c r="BG166" s="257">
        <f>IF(N166="zákl. přenesená",J166,0)</f>
        <v>0</v>
      </c>
      <c r="BH166" s="257">
        <f>IF(N166="sníž. přenesená",J166,0)</f>
        <v>0</v>
      </c>
      <c r="BI166" s="257">
        <f>IF(N166="nulová",J166,0)</f>
        <v>0</v>
      </c>
      <c r="BJ166" s="17" t="s">
        <v>80</v>
      </c>
      <c r="BK166" s="257">
        <f>ROUND(I166*H166,2)</f>
        <v>0</v>
      </c>
      <c r="BL166" s="17" t="s">
        <v>148</v>
      </c>
      <c r="BM166" s="256" t="s">
        <v>545</v>
      </c>
    </row>
    <row r="167" s="15" customFormat="1">
      <c r="A167" s="15"/>
      <c r="B167" s="292"/>
      <c r="C167" s="293"/>
      <c r="D167" s="260" t="s">
        <v>150</v>
      </c>
      <c r="E167" s="294" t="s">
        <v>1</v>
      </c>
      <c r="F167" s="295" t="s">
        <v>546</v>
      </c>
      <c r="G167" s="293"/>
      <c r="H167" s="294" t="s">
        <v>1</v>
      </c>
      <c r="I167" s="296"/>
      <c r="J167" s="293"/>
      <c r="K167" s="293"/>
      <c r="L167" s="297"/>
      <c r="M167" s="298"/>
      <c r="N167" s="299"/>
      <c r="O167" s="299"/>
      <c r="P167" s="299"/>
      <c r="Q167" s="299"/>
      <c r="R167" s="299"/>
      <c r="S167" s="299"/>
      <c r="T167" s="30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301" t="s">
        <v>150</v>
      </c>
      <c r="AU167" s="301" t="s">
        <v>82</v>
      </c>
      <c r="AV167" s="15" t="s">
        <v>80</v>
      </c>
      <c r="AW167" s="15" t="s">
        <v>30</v>
      </c>
      <c r="AX167" s="15" t="s">
        <v>73</v>
      </c>
      <c r="AY167" s="301" t="s">
        <v>141</v>
      </c>
    </row>
    <row r="168" s="13" customFormat="1">
      <c r="A168" s="13"/>
      <c r="B168" s="258"/>
      <c r="C168" s="259"/>
      <c r="D168" s="260" t="s">
        <v>150</v>
      </c>
      <c r="E168" s="261" t="s">
        <v>1</v>
      </c>
      <c r="F168" s="262" t="s">
        <v>148</v>
      </c>
      <c r="G168" s="259"/>
      <c r="H168" s="263">
        <v>4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150</v>
      </c>
      <c r="AU168" s="269" t="s">
        <v>82</v>
      </c>
      <c r="AV168" s="13" t="s">
        <v>82</v>
      </c>
      <c r="AW168" s="13" t="s">
        <v>30</v>
      </c>
      <c r="AX168" s="13" t="s">
        <v>73</v>
      </c>
      <c r="AY168" s="269" t="s">
        <v>141</v>
      </c>
    </row>
    <row r="169" s="14" customFormat="1">
      <c r="A169" s="14"/>
      <c r="B169" s="270"/>
      <c r="C169" s="271"/>
      <c r="D169" s="260" t="s">
        <v>150</v>
      </c>
      <c r="E169" s="272" t="s">
        <v>1</v>
      </c>
      <c r="F169" s="273" t="s">
        <v>152</v>
      </c>
      <c r="G169" s="271"/>
      <c r="H169" s="274">
        <v>4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0" t="s">
        <v>150</v>
      </c>
      <c r="AU169" s="280" t="s">
        <v>82</v>
      </c>
      <c r="AV169" s="14" t="s">
        <v>148</v>
      </c>
      <c r="AW169" s="14" t="s">
        <v>30</v>
      </c>
      <c r="AX169" s="14" t="s">
        <v>80</v>
      </c>
      <c r="AY169" s="280" t="s">
        <v>141</v>
      </c>
    </row>
    <row r="170" s="2" customFormat="1" ht="16.5" customHeight="1">
      <c r="A170" s="38"/>
      <c r="B170" s="39"/>
      <c r="C170" s="281" t="s">
        <v>219</v>
      </c>
      <c r="D170" s="281" t="s">
        <v>167</v>
      </c>
      <c r="E170" s="282" t="s">
        <v>400</v>
      </c>
      <c r="F170" s="283" t="s">
        <v>401</v>
      </c>
      <c r="G170" s="284" t="s">
        <v>195</v>
      </c>
      <c r="H170" s="285">
        <v>6</v>
      </c>
      <c r="I170" s="286"/>
      <c r="J170" s="287">
        <f>ROUND(I170*H170,2)</f>
        <v>0</v>
      </c>
      <c r="K170" s="288"/>
      <c r="L170" s="289"/>
      <c r="M170" s="290" t="s">
        <v>1</v>
      </c>
      <c r="N170" s="291" t="s">
        <v>38</v>
      </c>
      <c r="O170" s="91"/>
      <c r="P170" s="254">
        <f>O170*H170</f>
        <v>0</v>
      </c>
      <c r="Q170" s="254">
        <v>0</v>
      </c>
      <c r="R170" s="254">
        <f>Q170*H170</f>
        <v>0</v>
      </c>
      <c r="S170" s="254">
        <v>0</v>
      </c>
      <c r="T170" s="25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6" t="s">
        <v>171</v>
      </c>
      <c r="AT170" s="256" t="s">
        <v>167</v>
      </c>
      <c r="AU170" s="256" t="s">
        <v>82</v>
      </c>
      <c r="AY170" s="17" t="s">
        <v>141</v>
      </c>
      <c r="BE170" s="257">
        <f>IF(N170="základní",J170,0)</f>
        <v>0</v>
      </c>
      <c r="BF170" s="257">
        <f>IF(N170="snížená",J170,0)</f>
        <v>0</v>
      </c>
      <c r="BG170" s="257">
        <f>IF(N170="zákl. přenesená",J170,0)</f>
        <v>0</v>
      </c>
      <c r="BH170" s="257">
        <f>IF(N170="sníž. přenesená",J170,0)</f>
        <v>0</v>
      </c>
      <c r="BI170" s="257">
        <f>IF(N170="nulová",J170,0)</f>
        <v>0</v>
      </c>
      <c r="BJ170" s="17" t="s">
        <v>80</v>
      </c>
      <c r="BK170" s="257">
        <f>ROUND(I170*H170,2)</f>
        <v>0</v>
      </c>
      <c r="BL170" s="17" t="s">
        <v>148</v>
      </c>
      <c r="BM170" s="256" t="s">
        <v>547</v>
      </c>
    </row>
    <row r="171" s="15" customFormat="1">
      <c r="A171" s="15"/>
      <c r="B171" s="292"/>
      <c r="C171" s="293"/>
      <c r="D171" s="260" t="s">
        <v>150</v>
      </c>
      <c r="E171" s="294" t="s">
        <v>1</v>
      </c>
      <c r="F171" s="295" t="s">
        <v>548</v>
      </c>
      <c r="G171" s="293"/>
      <c r="H171" s="294" t="s">
        <v>1</v>
      </c>
      <c r="I171" s="296"/>
      <c r="J171" s="293"/>
      <c r="K171" s="293"/>
      <c r="L171" s="297"/>
      <c r="M171" s="298"/>
      <c r="N171" s="299"/>
      <c r="O171" s="299"/>
      <c r="P171" s="299"/>
      <c r="Q171" s="299"/>
      <c r="R171" s="299"/>
      <c r="S171" s="299"/>
      <c r="T171" s="30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301" t="s">
        <v>150</v>
      </c>
      <c r="AU171" s="301" t="s">
        <v>82</v>
      </c>
      <c r="AV171" s="15" t="s">
        <v>80</v>
      </c>
      <c r="AW171" s="15" t="s">
        <v>30</v>
      </c>
      <c r="AX171" s="15" t="s">
        <v>73</v>
      </c>
      <c r="AY171" s="301" t="s">
        <v>141</v>
      </c>
    </row>
    <row r="172" s="13" customFormat="1">
      <c r="A172" s="13"/>
      <c r="B172" s="258"/>
      <c r="C172" s="259"/>
      <c r="D172" s="260" t="s">
        <v>150</v>
      </c>
      <c r="E172" s="261" t="s">
        <v>1</v>
      </c>
      <c r="F172" s="262" t="s">
        <v>174</v>
      </c>
      <c r="G172" s="259"/>
      <c r="H172" s="263">
        <v>6</v>
      </c>
      <c r="I172" s="264"/>
      <c r="J172" s="259"/>
      <c r="K172" s="259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150</v>
      </c>
      <c r="AU172" s="269" t="s">
        <v>82</v>
      </c>
      <c r="AV172" s="13" t="s">
        <v>82</v>
      </c>
      <c r="AW172" s="13" t="s">
        <v>30</v>
      </c>
      <c r="AX172" s="13" t="s">
        <v>73</v>
      </c>
      <c r="AY172" s="269" t="s">
        <v>141</v>
      </c>
    </row>
    <row r="173" s="14" customFormat="1">
      <c r="A173" s="14"/>
      <c r="B173" s="270"/>
      <c r="C173" s="271"/>
      <c r="D173" s="260" t="s">
        <v>150</v>
      </c>
      <c r="E173" s="272" t="s">
        <v>1</v>
      </c>
      <c r="F173" s="273" t="s">
        <v>152</v>
      </c>
      <c r="G173" s="271"/>
      <c r="H173" s="274">
        <v>6</v>
      </c>
      <c r="I173" s="275"/>
      <c r="J173" s="271"/>
      <c r="K173" s="271"/>
      <c r="L173" s="276"/>
      <c r="M173" s="277"/>
      <c r="N173" s="278"/>
      <c r="O173" s="278"/>
      <c r="P173" s="278"/>
      <c r="Q173" s="278"/>
      <c r="R173" s="278"/>
      <c r="S173" s="278"/>
      <c r="T173" s="27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0" t="s">
        <v>150</v>
      </c>
      <c r="AU173" s="280" t="s">
        <v>82</v>
      </c>
      <c r="AV173" s="14" t="s">
        <v>148</v>
      </c>
      <c r="AW173" s="14" t="s">
        <v>30</v>
      </c>
      <c r="AX173" s="14" t="s">
        <v>80</v>
      </c>
      <c r="AY173" s="280" t="s">
        <v>141</v>
      </c>
    </row>
    <row r="174" s="2" customFormat="1" ht="44.25" customHeight="1">
      <c r="A174" s="38"/>
      <c r="B174" s="39"/>
      <c r="C174" s="244" t="s">
        <v>8</v>
      </c>
      <c r="D174" s="244" t="s">
        <v>144</v>
      </c>
      <c r="E174" s="245" t="s">
        <v>453</v>
      </c>
      <c r="F174" s="246" t="s">
        <v>454</v>
      </c>
      <c r="G174" s="247" t="s">
        <v>155</v>
      </c>
      <c r="H174" s="248">
        <v>12</v>
      </c>
      <c r="I174" s="249"/>
      <c r="J174" s="250">
        <f>ROUND(I174*H174,2)</f>
        <v>0</v>
      </c>
      <c r="K174" s="251"/>
      <c r="L174" s="44"/>
      <c r="M174" s="252" t="s">
        <v>1</v>
      </c>
      <c r="N174" s="253" t="s">
        <v>38</v>
      </c>
      <c r="O174" s="91"/>
      <c r="P174" s="254">
        <f>O174*H174</f>
        <v>0</v>
      </c>
      <c r="Q174" s="254">
        <v>0</v>
      </c>
      <c r="R174" s="254">
        <f>Q174*H174</f>
        <v>0</v>
      </c>
      <c r="S174" s="254">
        <v>0</v>
      </c>
      <c r="T174" s="25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6" t="s">
        <v>148</v>
      </c>
      <c r="AT174" s="256" t="s">
        <v>144</v>
      </c>
      <c r="AU174" s="256" t="s">
        <v>82</v>
      </c>
      <c r="AY174" s="17" t="s">
        <v>141</v>
      </c>
      <c r="BE174" s="257">
        <f>IF(N174="základní",J174,0)</f>
        <v>0</v>
      </c>
      <c r="BF174" s="257">
        <f>IF(N174="snížená",J174,0)</f>
        <v>0</v>
      </c>
      <c r="BG174" s="257">
        <f>IF(N174="zákl. přenesená",J174,0)</f>
        <v>0</v>
      </c>
      <c r="BH174" s="257">
        <f>IF(N174="sníž. přenesená",J174,0)</f>
        <v>0</v>
      </c>
      <c r="BI174" s="257">
        <f>IF(N174="nulová",J174,0)</f>
        <v>0</v>
      </c>
      <c r="BJ174" s="17" t="s">
        <v>80</v>
      </c>
      <c r="BK174" s="257">
        <f>ROUND(I174*H174,2)</f>
        <v>0</v>
      </c>
      <c r="BL174" s="17" t="s">
        <v>148</v>
      </c>
      <c r="BM174" s="256" t="s">
        <v>549</v>
      </c>
    </row>
    <row r="175" s="13" customFormat="1">
      <c r="A175" s="13"/>
      <c r="B175" s="258"/>
      <c r="C175" s="259"/>
      <c r="D175" s="260" t="s">
        <v>150</v>
      </c>
      <c r="E175" s="261" t="s">
        <v>1</v>
      </c>
      <c r="F175" s="262" t="s">
        <v>456</v>
      </c>
      <c r="G175" s="259"/>
      <c r="H175" s="263">
        <v>12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150</v>
      </c>
      <c r="AU175" s="269" t="s">
        <v>82</v>
      </c>
      <c r="AV175" s="13" t="s">
        <v>82</v>
      </c>
      <c r="AW175" s="13" t="s">
        <v>30</v>
      </c>
      <c r="AX175" s="13" t="s">
        <v>73</v>
      </c>
      <c r="AY175" s="269" t="s">
        <v>141</v>
      </c>
    </row>
    <row r="176" s="14" customFormat="1">
      <c r="A176" s="14"/>
      <c r="B176" s="270"/>
      <c r="C176" s="271"/>
      <c r="D176" s="260" t="s">
        <v>150</v>
      </c>
      <c r="E176" s="272" t="s">
        <v>1</v>
      </c>
      <c r="F176" s="273" t="s">
        <v>152</v>
      </c>
      <c r="G176" s="271"/>
      <c r="H176" s="274">
        <v>12</v>
      </c>
      <c r="I176" s="275"/>
      <c r="J176" s="271"/>
      <c r="K176" s="271"/>
      <c r="L176" s="276"/>
      <c r="M176" s="277"/>
      <c r="N176" s="278"/>
      <c r="O176" s="278"/>
      <c r="P176" s="278"/>
      <c r="Q176" s="278"/>
      <c r="R176" s="278"/>
      <c r="S176" s="278"/>
      <c r="T176" s="27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0" t="s">
        <v>150</v>
      </c>
      <c r="AU176" s="280" t="s">
        <v>82</v>
      </c>
      <c r="AV176" s="14" t="s">
        <v>148</v>
      </c>
      <c r="AW176" s="14" t="s">
        <v>30</v>
      </c>
      <c r="AX176" s="14" t="s">
        <v>80</v>
      </c>
      <c r="AY176" s="280" t="s">
        <v>141</v>
      </c>
    </row>
    <row r="177" s="2" customFormat="1" ht="16.5" customHeight="1">
      <c r="A177" s="38"/>
      <c r="B177" s="39"/>
      <c r="C177" s="281" t="s">
        <v>226</v>
      </c>
      <c r="D177" s="281" t="s">
        <v>167</v>
      </c>
      <c r="E177" s="282" t="s">
        <v>457</v>
      </c>
      <c r="F177" s="283" t="s">
        <v>458</v>
      </c>
      <c r="G177" s="284" t="s">
        <v>155</v>
      </c>
      <c r="H177" s="285">
        <v>1.0800000000000001</v>
      </c>
      <c r="I177" s="286"/>
      <c r="J177" s="287">
        <f>ROUND(I177*H177,2)</f>
        <v>0</v>
      </c>
      <c r="K177" s="288"/>
      <c r="L177" s="289"/>
      <c r="M177" s="290" t="s">
        <v>1</v>
      </c>
      <c r="N177" s="291" t="s">
        <v>38</v>
      </c>
      <c r="O177" s="91"/>
      <c r="P177" s="254">
        <f>O177*H177</f>
        <v>0</v>
      </c>
      <c r="Q177" s="254">
        <v>2.234</v>
      </c>
      <c r="R177" s="254">
        <f>Q177*H177</f>
        <v>2.4127200000000002</v>
      </c>
      <c r="S177" s="254">
        <v>0</v>
      </c>
      <c r="T177" s="25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6" t="s">
        <v>171</v>
      </c>
      <c r="AT177" s="256" t="s">
        <v>167</v>
      </c>
      <c r="AU177" s="256" t="s">
        <v>82</v>
      </c>
      <c r="AY177" s="17" t="s">
        <v>141</v>
      </c>
      <c r="BE177" s="257">
        <f>IF(N177="základní",J177,0)</f>
        <v>0</v>
      </c>
      <c r="BF177" s="257">
        <f>IF(N177="snížená",J177,0)</f>
        <v>0</v>
      </c>
      <c r="BG177" s="257">
        <f>IF(N177="zákl. přenesená",J177,0)</f>
        <v>0</v>
      </c>
      <c r="BH177" s="257">
        <f>IF(N177="sníž. přenesená",J177,0)</f>
        <v>0</v>
      </c>
      <c r="BI177" s="257">
        <f>IF(N177="nulová",J177,0)</f>
        <v>0</v>
      </c>
      <c r="BJ177" s="17" t="s">
        <v>80</v>
      </c>
      <c r="BK177" s="257">
        <f>ROUND(I177*H177,2)</f>
        <v>0</v>
      </c>
      <c r="BL177" s="17" t="s">
        <v>148</v>
      </c>
      <c r="BM177" s="256" t="s">
        <v>550</v>
      </c>
    </row>
    <row r="178" s="13" customFormat="1">
      <c r="A178" s="13"/>
      <c r="B178" s="258"/>
      <c r="C178" s="259"/>
      <c r="D178" s="260" t="s">
        <v>150</v>
      </c>
      <c r="E178" s="261" t="s">
        <v>1</v>
      </c>
      <c r="F178" s="262" t="s">
        <v>460</v>
      </c>
      <c r="G178" s="259"/>
      <c r="H178" s="263">
        <v>1.0800000000000001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150</v>
      </c>
      <c r="AU178" s="269" t="s">
        <v>82</v>
      </c>
      <c r="AV178" s="13" t="s">
        <v>82</v>
      </c>
      <c r="AW178" s="13" t="s">
        <v>30</v>
      </c>
      <c r="AX178" s="13" t="s">
        <v>73</v>
      </c>
      <c r="AY178" s="269" t="s">
        <v>141</v>
      </c>
    </row>
    <row r="179" s="14" customFormat="1">
      <c r="A179" s="14"/>
      <c r="B179" s="270"/>
      <c r="C179" s="271"/>
      <c r="D179" s="260" t="s">
        <v>150</v>
      </c>
      <c r="E179" s="272" t="s">
        <v>1</v>
      </c>
      <c r="F179" s="273" t="s">
        <v>152</v>
      </c>
      <c r="G179" s="271"/>
      <c r="H179" s="274">
        <v>1.0800000000000001</v>
      </c>
      <c r="I179" s="275"/>
      <c r="J179" s="271"/>
      <c r="K179" s="271"/>
      <c r="L179" s="276"/>
      <c r="M179" s="277"/>
      <c r="N179" s="278"/>
      <c r="O179" s="278"/>
      <c r="P179" s="278"/>
      <c r="Q179" s="278"/>
      <c r="R179" s="278"/>
      <c r="S179" s="278"/>
      <c r="T179" s="27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0" t="s">
        <v>150</v>
      </c>
      <c r="AU179" s="280" t="s">
        <v>82</v>
      </c>
      <c r="AV179" s="14" t="s">
        <v>148</v>
      </c>
      <c r="AW179" s="14" t="s">
        <v>30</v>
      </c>
      <c r="AX179" s="14" t="s">
        <v>80</v>
      </c>
      <c r="AY179" s="280" t="s">
        <v>141</v>
      </c>
    </row>
    <row r="180" s="2" customFormat="1" ht="44.25" customHeight="1">
      <c r="A180" s="38"/>
      <c r="B180" s="39"/>
      <c r="C180" s="244" t="s">
        <v>233</v>
      </c>
      <c r="D180" s="244" t="s">
        <v>144</v>
      </c>
      <c r="E180" s="245" t="s">
        <v>551</v>
      </c>
      <c r="F180" s="246" t="s">
        <v>552</v>
      </c>
      <c r="G180" s="247" t="s">
        <v>155</v>
      </c>
      <c r="H180" s="248">
        <v>5</v>
      </c>
      <c r="I180" s="249"/>
      <c r="J180" s="250">
        <f>ROUND(I180*H180,2)</f>
        <v>0</v>
      </c>
      <c r="K180" s="251"/>
      <c r="L180" s="44"/>
      <c r="M180" s="252" t="s">
        <v>1</v>
      </c>
      <c r="N180" s="253" t="s">
        <v>38</v>
      </c>
      <c r="O180" s="91"/>
      <c r="P180" s="254">
        <f>O180*H180</f>
        <v>0</v>
      </c>
      <c r="Q180" s="254">
        <v>0</v>
      </c>
      <c r="R180" s="254">
        <f>Q180*H180</f>
        <v>0</v>
      </c>
      <c r="S180" s="254">
        <v>0</v>
      </c>
      <c r="T180" s="25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6" t="s">
        <v>148</v>
      </c>
      <c r="AT180" s="256" t="s">
        <v>144</v>
      </c>
      <c r="AU180" s="256" t="s">
        <v>82</v>
      </c>
      <c r="AY180" s="17" t="s">
        <v>141</v>
      </c>
      <c r="BE180" s="257">
        <f>IF(N180="základní",J180,0)</f>
        <v>0</v>
      </c>
      <c r="BF180" s="257">
        <f>IF(N180="snížená",J180,0)</f>
        <v>0</v>
      </c>
      <c r="BG180" s="257">
        <f>IF(N180="zákl. přenesená",J180,0)</f>
        <v>0</v>
      </c>
      <c r="BH180" s="257">
        <f>IF(N180="sníž. přenesená",J180,0)</f>
        <v>0</v>
      </c>
      <c r="BI180" s="257">
        <f>IF(N180="nulová",J180,0)</f>
        <v>0</v>
      </c>
      <c r="BJ180" s="17" t="s">
        <v>80</v>
      </c>
      <c r="BK180" s="257">
        <f>ROUND(I180*H180,2)</f>
        <v>0</v>
      </c>
      <c r="BL180" s="17" t="s">
        <v>148</v>
      </c>
      <c r="BM180" s="256" t="s">
        <v>553</v>
      </c>
    </row>
    <row r="181" s="13" customFormat="1">
      <c r="A181" s="13"/>
      <c r="B181" s="258"/>
      <c r="C181" s="259"/>
      <c r="D181" s="260" t="s">
        <v>150</v>
      </c>
      <c r="E181" s="261" t="s">
        <v>1</v>
      </c>
      <c r="F181" s="262" t="s">
        <v>142</v>
      </c>
      <c r="G181" s="259"/>
      <c r="H181" s="263">
        <v>5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150</v>
      </c>
      <c r="AU181" s="269" t="s">
        <v>82</v>
      </c>
      <c r="AV181" s="13" t="s">
        <v>82</v>
      </c>
      <c r="AW181" s="13" t="s">
        <v>30</v>
      </c>
      <c r="AX181" s="13" t="s">
        <v>73</v>
      </c>
      <c r="AY181" s="269" t="s">
        <v>141</v>
      </c>
    </row>
    <row r="182" s="14" customFormat="1">
      <c r="A182" s="14"/>
      <c r="B182" s="270"/>
      <c r="C182" s="271"/>
      <c r="D182" s="260" t="s">
        <v>150</v>
      </c>
      <c r="E182" s="272" t="s">
        <v>1</v>
      </c>
      <c r="F182" s="273" t="s">
        <v>152</v>
      </c>
      <c r="G182" s="271"/>
      <c r="H182" s="274">
        <v>5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0" t="s">
        <v>150</v>
      </c>
      <c r="AU182" s="280" t="s">
        <v>82</v>
      </c>
      <c r="AV182" s="14" t="s">
        <v>148</v>
      </c>
      <c r="AW182" s="14" t="s">
        <v>30</v>
      </c>
      <c r="AX182" s="14" t="s">
        <v>80</v>
      </c>
      <c r="AY182" s="280" t="s">
        <v>141</v>
      </c>
    </row>
    <row r="183" s="2" customFormat="1" ht="21.75" customHeight="1">
      <c r="A183" s="38"/>
      <c r="B183" s="39"/>
      <c r="C183" s="281" t="s">
        <v>239</v>
      </c>
      <c r="D183" s="281" t="s">
        <v>167</v>
      </c>
      <c r="E183" s="282" t="s">
        <v>387</v>
      </c>
      <c r="F183" s="283" t="s">
        <v>388</v>
      </c>
      <c r="G183" s="284" t="s">
        <v>177</v>
      </c>
      <c r="H183" s="285">
        <v>68</v>
      </c>
      <c r="I183" s="286"/>
      <c r="J183" s="287">
        <f>ROUND(I183*H183,2)</f>
        <v>0</v>
      </c>
      <c r="K183" s="288"/>
      <c r="L183" s="289"/>
      <c r="M183" s="290" t="s">
        <v>1</v>
      </c>
      <c r="N183" s="291" t="s">
        <v>38</v>
      </c>
      <c r="O183" s="91"/>
      <c r="P183" s="254">
        <f>O183*H183</f>
        <v>0</v>
      </c>
      <c r="Q183" s="254">
        <v>0.00123</v>
      </c>
      <c r="R183" s="254">
        <f>Q183*H183</f>
        <v>0.083639999999999992</v>
      </c>
      <c r="S183" s="254">
        <v>0</v>
      </c>
      <c r="T183" s="25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6" t="s">
        <v>171</v>
      </c>
      <c r="AT183" s="256" t="s">
        <v>167</v>
      </c>
      <c r="AU183" s="256" t="s">
        <v>82</v>
      </c>
      <c r="AY183" s="17" t="s">
        <v>141</v>
      </c>
      <c r="BE183" s="257">
        <f>IF(N183="základní",J183,0)</f>
        <v>0</v>
      </c>
      <c r="BF183" s="257">
        <f>IF(N183="snížená",J183,0)</f>
        <v>0</v>
      </c>
      <c r="BG183" s="257">
        <f>IF(N183="zákl. přenesená",J183,0)</f>
        <v>0</v>
      </c>
      <c r="BH183" s="257">
        <f>IF(N183="sníž. přenesená",J183,0)</f>
        <v>0</v>
      </c>
      <c r="BI183" s="257">
        <f>IF(N183="nulová",J183,0)</f>
        <v>0</v>
      </c>
      <c r="BJ183" s="17" t="s">
        <v>80</v>
      </c>
      <c r="BK183" s="257">
        <f>ROUND(I183*H183,2)</f>
        <v>0</v>
      </c>
      <c r="BL183" s="17" t="s">
        <v>148</v>
      </c>
      <c r="BM183" s="256" t="s">
        <v>554</v>
      </c>
    </row>
    <row r="184" s="15" customFormat="1">
      <c r="A184" s="15"/>
      <c r="B184" s="292"/>
      <c r="C184" s="293"/>
      <c r="D184" s="260" t="s">
        <v>150</v>
      </c>
      <c r="E184" s="294" t="s">
        <v>1</v>
      </c>
      <c r="F184" s="295" t="s">
        <v>179</v>
      </c>
      <c r="G184" s="293"/>
      <c r="H184" s="294" t="s">
        <v>1</v>
      </c>
      <c r="I184" s="296"/>
      <c r="J184" s="293"/>
      <c r="K184" s="293"/>
      <c r="L184" s="297"/>
      <c r="M184" s="298"/>
      <c r="N184" s="299"/>
      <c r="O184" s="299"/>
      <c r="P184" s="299"/>
      <c r="Q184" s="299"/>
      <c r="R184" s="299"/>
      <c r="S184" s="299"/>
      <c r="T184" s="30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301" t="s">
        <v>150</v>
      </c>
      <c r="AU184" s="301" t="s">
        <v>82</v>
      </c>
      <c r="AV184" s="15" t="s">
        <v>80</v>
      </c>
      <c r="AW184" s="15" t="s">
        <v>30</v>
      </c>
      <c r="AX184" s="15" t="s">
        <v>73</v>
      </c>
      <c r="AY184" s="301" t="s">
        <v>141</v>
      </c>
    </row>
    <row r="185" s="13" customFormat="1">
      <c r="A185" s="13"/>
      <c r="B185" s="258"/>
      <c r="C185" s="259"/>
      <c r="D185" s="260" t="s">
        <v>150</v>
      </c>
      <c r="E185" s="261" t="s">
        <v>1</v>
      </c>
      <c r="F185" s="262" t="s">
        <v>390</v>
      </c>
      <c r="G185" s="259"/>
      <c r="H185" s="263">
        <v>68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150</v>
      </c>
      <c r="AU185" s="269" t="s">
        <v>82</v>
      </c>
      <c r="AV185" s="13" t="s">
        <v>82</v>
      </c>
      <c r="AW185" s="13" t="s">
        <v>30</v>
      </c>
      <c r="AX185" s="13" t="s">
        <v>73</v>
      </c>
      <c r="AY185" s="269" t="s">
        <v>141</v>
      </c>
    </row>
    <row r="186" s="14" customFormat="1">
      <c r="A186" s="14"/>
      <c r="B186" s="270"/>
      <c r="C186" s="271"/>
      <c r="D186" s="260" t="s">
        <v>150</v>
      </c>
      <c r="E186" s="272" t="s">
        <v>1</v>
      </c>
      <c r="F186" s="273" t="s">
        <v>152</v>
      </c>
      <c r="G186" s="271"/>
      <c r="H186" s="274">
        <v>68</v>
      </c>
      <c r="I186" s="275"/>
      <c r="J186" s="271"/>
      <c r="K186" s="271"/>
      <c r="L186" s="276"/>
      <c r="M186" s="277"/>
      <c r="N186" s="278"/>
      <c r="O186" s="278"/>
      <c r="P186" s="278"/>
      <c r="Q186" s="278"/>
      <c r="R186" s="278"/>
      <c r="S186" s="278"/>
      <c r="T186" s="27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0" t="s">
        <v>150</v>
      </c>
      <c r="AU186" s="280" t="s">
        <v>82</v>
      </c>
      <c r="AV186" s="14" t="s">
        <v>148</v>
      </c>
      <c r="AW186" s="14" t="s">
        <v>30</v>
      </c>
      <c r="AX186" s="14" t="s">
        <v>80</v>
      </c>
      <c r="AY186" s="280" t="s">
        <v>141</v>
      </c>
    </row>
    <row r="187" s="2" customFormat="1" ht="16.5" customHeight="1">
      <c r="A187" s="38"/>
      <c r="B187" s="39"/>
      <c r="C187" s="281" t="s">
        <v>245</v>
      </c>
      <c r="D187" s="281" t="s">
        <v>167</v>
      </c>
      <c r="E187" s="282" t="s">
        <v>251</v>
      </c>
      <c r="F187" s="283" t="s">
        <v>252</v>
      </c>
      <c r="G187" s="284" t="s">
        <v>177</v>
      </c>
      <c r="H187" s="285">
        <v>34</v>
      </c>
      <c r="I187" s="286"/>
      <c r="J187" s="287">
        <f>ROUND(I187*H187,2)</f>
        <v>0</v>
      </c>
      <c r="K187" s="288"/>
      <c r="L187" s="289"/>
      <c r="M187" s="290" t="s">
        <v>1</v>
      </c>
      <c r="N187" s="291" t="s">
        <v>38</v>
      </c>
      <c r="O187" s="91"/>
      <c r="P187" s="254">
        <f>O187*H187</f>
        <v>0</v>
      </c>
      <c r="Q187" s="254">
        <v>0.00018000000000000001</v>
      </c>
      <c r="R187" s="254">
        <f>Q187*H187</f>
        <v>0.0061200000000000004</v>
      </c>
      <c r="S187" s="254">
        <v>0</v>
      </c>
      <c r="T187" s="25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6" t="s">
        <v>171</v>
      </c>
      <c r="AT187" s="256" t="s">
        <v>167</v>
      </c>
      <c r="AU187" s="256" t="s">
        <v>82</v>
      </c>
      <c r="AY187" s="17" t="s">
        <v>141</v>
      </c>
      <c r="BE187" s="257">
        <f>IF(N187="základní",J187,0)</f>
        <v>0</v>
      </c>
      <c r="BF187" s="257">
        <f>IF(N187="snížená",J187,0)</f>
        <v>0</v>
      </c>
      <c r="BG187" s="257">
        <f>IF(N187="zákl. přenesená",J187,0)</f>
        <v>0</v>
      </c>
      <c r="BH187" s="257">
        <f>IF(N187="sníž. přenesená",J187,0)</f>
        <v>0</v>
      </c>
      <c r="BI187" s="257">
        <f>IF(N187="nulová",J187,0)</f>
        <v>0</v>
      </c>
      <c r="BJ187" s="17" t="s">
        <v>80</v>
      </c>
      <c r="BK187" s="257">
        <f>ROUND(I187*H187,2)</f>
        <v>0</v>
      </c>
      <c r="BL187" s="17" t="s">
        <v>148</v>
      </c>
      <c r="BM187" s="256" t="s">
        <v>555</v>
      </c>
    </row>
    <row r="188" s="15" customFormat="1">
      <c r="A188" s="15"/>
      <c r="B188" s="292"/>
      <c r="C188" s="293"/>
      <c r="D188" s="260" t="s">
        <v>150</v>
      </c>
      <c r="E188" s="294" t="s">
        <v>1</v>
      </c>
      <c r="F188" s="295" t="s">
        <v>179</v>
      </c>
      <c r="G188" s="293"/>
      <c r="H188" s="294" t="s">
        <v>1</v>
      </c>
      <c r="I188" s="296"/>
      <c r="J188" s="293"/>
      <c r="K188" s="293"/>
      <c r="L188" s="297"/>
      <c r="M188" s="298"/>
      <c r="N188" s="299"/>
      <c r="O188" s="299"/>
      <c r="P188" s="299"/>
      <c r="Q188" s="299"/>
      <c r="R188" s="299"/>
      <c r="S188" s="299"/>
      <c r="T188" s="30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301" t="s">
        <v>150</v>
      </c>
      <c r="AU188" s="301" t="s">
        <v>82</v>
      </c>
      <c r="AV188" s="15" t="s">
        <v>80</v>
      </c>
      <c r="AW188" s="15" t="s">
        <v>30</v>
      </c>
      <c r="AX188" s="15" t="s">
        <v>73</v>
      </c>
      <c r="AY188" s="301" t="s">
        <v>141</v>
      </c>
    </row>
    <row r="189" s="13" customFormat="1">
      <c r="A189" s="13"/>
      <c r="B189" s="258"/>
      <c r="C189" s="259"/>
      <c r="D189" s="260" t="s">
        <v>150</v>
      </c>
      <c r="E189" s="261" t="s">
        <v>1</v>
      </c>
      <c r="F189" s="262" t="s">
        <v>392</v>
      </c>
      <c r="G189" s="259"/>
      <c r="H189" s="263">
        <v>34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150</v>
      </c>
      <c r="AU189" s="269" t="s">
        <v>82</v>
      </c>
      <c r="AV189" s="13" t="s">
        <v>82</v>
      </c>
      <c r="AW189" s="13" t="s">
        <v>30</v>
      </c>
      <c r="AX189" s="13" t="s">
        <v>73</v>
      </c>
      <c r="AY189" s="269" t="s">
        <v>141</v>
      </c>
    </row>
    <row r="190" s="14" customFormat="1">
      <c r="A190" s="14"/>
      <c r="B190" s="270"/>
      <c r="C190" s="271"/>
      <c r="D190" s="260" t="s">
        <v>150</v>
      </c>
      <c r="E190" s="272" t="s">
        <v>1</v>
      </c>
      <c r="F190" s="273" t="s">
        <v>152</v>
      </c>
      <c r="G190" s="271"/>
      <c r="H190" s="274">
        <v>34</v>
      </c>
      <c r="I190" s="275"/>
      <c r="J190" s="271"/>
      <c r="K190" s="271"/>
      <c r="L190" s="276"/>
      <c r="M190" s="277"/>
      <c r="N190" s="278"/>
      <c r="O190" s="278"/>
      <c r="P190" s="278"/>
      <c r="Q190" s="278"/>
      <c r="R190" s="278"/>
      <c r="S190" s="278"/>
      <c r="T190" s="27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0" t="s">
        <v>150</v>
      </c>
      <c r="AU190" s="280" t="s">
        <v>82</v>
      </c>
      <c r="AV190" s="14" t="s">
        <v>148</v>
      </c>
      <c r="AW190" s="14" t="s">
        <v>30</v>
      </c>
      <c r="AX190" s="14" t="s">
        <v>80</v>
      </c>
      <c r="AY190" s="280" t="s">
        <v>141</v>
      </c>
    </row>
    <row r="191" s="2" customFormat="1" ht="66.75" customHeight="1">
      <c r="A191" s="38"/>
      <c r="B191" s="39"/>
      <c r="C191" s="244" t="s">
        <v>250</v>
      </c>
      <c r="D191" s="244" t="s">
        <v>144</v>
      </c>
      <c r="E191" s="245" t="s">
        <v>282</v>
      </c>
      <c r="F191" s="246" t="s">
        <v>283</v>
      </c>
      <c r="G191" s="247" t="s">
        <v>170</v>
      </c>
      <c r="H191" s="248">
        <v>2.573</v>
      </c>
      <c r="I191" s="249"/>
      <c r="J191" s="250">
        <f>ROUND(I191*H191,2)</f>
        <v>0</v>
      </c>
      <c r="K191" s="251"/>
      <c r="L191" s="44"/>
      <c r="M191" s="252" t="s">
        <v>1</v>
      </c>
      <c r="N191" s="253" t="s">
        <v>38</v>
      </c>
      <c r="O191" s="91"/>
      <c r="P191" s="254">
        <f>O191*H191</f>
        <v>0</v>
      </c>
      <c r="Q191" s="254">
        <v>0</v>
      </c>
      <c r="R191" s="254">
        <f>Q191*H191</f>
        <v>0</v>
      </c>
      <c r="S191" s="254">
        <v>0</v>
      </c>
      <c r="T191" s="25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6" t="s">
        <v>148</v>
      </c>
      <c r="AT191" s="256" t="s">
        <v>144</v>
      </c>
      <c r="AU191" s="256" t="s">
        <v>82</v>
      </c>
      <c r="AY191" s="17" t="s">
        <v>141</v>
      </c>
      <c r="BE191" s="257">
        <f>IF(N191="základní",J191,0)</f>
        <v>0</v>
      </c>
      <c r="BF191" s="257">
        <f>IF(N191="snížená",J191,0)</f>
        <v>0</v>
      </c>
      <c r="BG191" s="257">
        <f>IF(N191="zákl. přenesená",J191,0)</f>
        <v>0</v>
      </c>
      <c r="BH191" s="257">
        <f>IF(N191="sníž. přenesená",J191,0)</f>
        <v>0</v>
      </c>
      <c r="BI191" s="257">
        <f>IF(N191="nulová",J191,0)</f>
        <v>0</v>
      </c>
      <c r="BJ191" s="17" t="s">
        <v>80</v>
      </c>
      <c r="BK191" s="257">
        <f>ROUND(I191*H191,2)</f>
        <v>0</v>
      </c>
      <c r="BL191" s="17" t="s">
        <v>148</v>
      </c>
      <c r="BM191" s="256" t="s">
        <v>556</v>
      </c>
    </row>
    <row r="192" s="13" customFormat="1">
      <c r="A192" s="13"/>
      <c r="B192" s="258"/>
      <c r="C192" s="259"/>
      <c r="D192" s="260" t="s">
        <v>150</v>
      </c>
      <c r="E192" s="261" t="s">
        <v>1</v>
      </c>
      <c r="F192" s="262" t="s">
        <v>407</v>
      </c>
      <c r="G192" s="259"/>
      <c r="H192" s="263">
        <v>2.573</v>
      </c>
      <c r="I192" s="264"/>
      <c r="J192" s="259"/>
      <c r="K192" s="259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150</v>
      </c>
      <c r="AU192" s="269" t="s">
        <v>82</v>
      </c>
      <c r="AV192" s="13" t="s">
        <v>82</v>
      </c>
      <c r="AW192" s="13" t="s">
        <v>30</v>
      </c>
      <c r="AX192" s="13" t="s">
        <v>73</v>
      </c>
      <c r="AY192" s="269" t="s">
        <v>141</v>
      </c>
    </row>
    <row r="193" s="14" customFormat="1">
      <c r="A193" s="14"/>
      <c r="B193" s="270"/>
      <c r="C193" s="271"/>
      <c r="D193" s="260" t="s">
        <v>150</v>
      </c>
      <c r="E193" s="272" t="s">
        <v>1</v>
      </c>
      <c r="F193" s="273" t="s">
        <v>152</v>
      </c>
      <c r="G193" s="271"/>
      <c r="H193" s="274">
        <v>2.573</v>
      </c>
      <c r="I193" s="275"/>
      <c r="J193" s="271"/>
      <c r="K193" s="271"/>
      <c r="L193" s="276"/>
      <c r="M193" s="277"/>
      <c r="N193" s="278"/>
      <c r="O193" s="278"/>
      <c r="P193" s="278"/>
      <c r="Q193" s="278"/>
      <c r="R193" s="278"/>
      <c r="S193" s="278"/>
      <c r="T193" s="27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80" t="s">
        <v>150</v>
      </c>
      <c r="AU193" s="280" t="s">
        <v>82</v>
      </c>
      <c r="AV193" s="14" t="s">
        <v>148</v>
      </c>
      <c r="AW193" s="14" t="s">
        <v>30</v>
      </c>
      <c r="AX193" s="14" t="s">
        <v>80</v>
      </c>
      <c r="AY193" s="280" t="s">
        <v>141</v>
      </c>
    </row>
    <row r="194" s="2" customFormat="1" ht="55.5" customHeight="1">
      <c r="A194" s="38"/>
      <c r="B194" s="39"/>
      <c r="C194" s="244" t="s">
        <v>7</v>
      </c>
      <c r="D194" s="244" t="s">
        <v>144</v>
      </c>
      <c r="E194" s="245" t="s">
        <v>287</v>
      </c>
      <c r="F194" s="246" t="s">
        <v>288</v>
      </c>
      <c r="G194" s="247" t="s">
        <v>170</v>
      </c>
      <c r="H194" s="248">
        <v>5.9340000000000002</v>
      </c>
      <c r="I194" s="249"/>
      <c r="J194" s="250">
        <f>ROUND(I194*H194,2)</f>
        <v>0</v>
      </c>
      <c r="K194" s="251"/>
      <c r="L194" s="44"/>
      <c r="M194" s="252" t="s">
        <v>1</v>
      </c>
      <c r="N194" s="253" t="s">
        <v>38</v>
      </c>
      <c r="O194" s="91"/>
      <c r="P194" s="254">
        <f>O194*H194</f>
        <v>0</v>
      </c>
      <c r="Q194" s="254">
        <v>0</v>
      </c>
      <c r="R194" s="254">
        <f>Q194*H194</f>
        <v>0</v>
      </c>
      <c r="S194" s="254">
        <v>0</v>
      </c>
      <c r="T194" s="25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6" t="s">
        <v>148</v>
      </c>
      <c r="AT194" s="256" t="s">
        <v>144</v>
      </c>
      <c r="AU194" s="256" t="s">
        <v>82</v>
      </c>
      <c r="AY194" s="17" t="s">
        <v>141</v>
      </c>
      <c r="BE194" s="257">
        <f>IF(N194="základní",J194,0)</f>
        <v>0</v>
      </c>
      <c r="BF194" s="257">
        <f>IF(N194="snížená",J194,0)</f>
        <v>0</v>
      </c>
      <c r="BG194" s="257">
        <f>IF(N194="zákl. přenesená",J194,0)</f>
        <v>0</v>
      </c>
      <c r="BH194" s="257">
        <f>IF(N194="sníž. přenesená",J194,0)</f>
        <v>0</v>
      </c>
      <c r="BI194" s="257">
        <f>IF(N194="nulová",J194,0)</f>
        <v>0</v>
      </c>
      <c r="BJ194" s="17" t="s">
        <v>80</v>
      </c>
      <c r="BK194" s="257">
        <f>ROUND(I194*H194,2)</f>
        <v>0</v>
      </c>
      <c r="BL194" s="17" t="s">
        <v>148</v>
      </c>
      <c r="BM194" s="256" t="s">
        <v>557</v>
      </c>
    </row>
    <row r="195" s="13" customFormat="1">
      <c r="A195" s="13"/>
      <c r="B195" s="258"/>
      <c r="C195" s="259"/>
      <c r="D195" s="260" t="s">
        <v>150</v>
      </c>
      <c r="E195" s="261" t="s">
        <v>1</v>
      </c>
      <c r="F195" s="262" t="s">
        <v>409</v>
      </c>
      <c r="G195" s="259"/>
      <c r="H195" s="263">
        <v>5.9340000000000002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150</v>
      </c>
      <c r="AU195" s="269" t="s">
        <v>82</v>
      </c>
      <c r="AV195" s="13" t="s">
        <v>82</v>
      </c>
      <c r="AW195" s="13" t="s">
        <v>30</v>
      </c>
      <c r="AX195" s="13" t="s">
        <v>73</v>
      </c>
      <c r="AY195" s="269" t="s">
        <v>141</v>
      </c>
    </row>
    <row r="196" s="14" customFormat="1">
      <c r="A196" s="14"/>
      <c r="B196" s="270"/>
      <c r="C196" s="271"/>
      <c r="D196" s="260" t="s">
        <v>150</v>
      </c>
      <c r="E196" s="272" t="s">
        <v>1</v>
      </c>
      <c r="F196" s="273" t="s">
        <v>152</v>
      </c>
      <c r="G196" s="271"/>
      <c r="H196" s="274">
        <v>5.9340000000000002</v>
      </c>
      <c r="I196" s="275"/>
      <c r="J196" s="271"/>
      <c r="K196" s="271"/>
      <c r="L196" s="276"/>
      <c r="M196" s="277"/>
      <c r="N196" s="278"/>
      <c r="O196" s="278"/>
      <c r="P196" s="278"/>
      <c r="Q196" s="278"/>
      <c r="R196" s="278"/>
      <c r="S196" s="278"/>
      <c r="T196" s="27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0" t="s">
        <v>150</v>
      </c>
      <c r="AU196" s="280" t="s">
        <v>82</v>
      </c>
      <c r="AV196" s="14" t="s">
        <v>148</v>
      </c>
      <c r="AW196" s="14" t="s">
        <v>30</v>
      </c>
      <c r="AX196" s="14" t="s">
        <v>80</v>
      </c>
      <c r="AY196" s="280" t="s">
        <v>141</v>
      </c>
    </row>
    <row r="197" s="12" customFormat="1" ht="25.92" customHeight="1">
      <c r="A197" s="12"/>
      <c r="B197" s="228"/>
      <c r="C197" s="229"/>
      <c r="D197" s="230" t="s">
        <v>72</v>
      </c>
      <c r="E197" s="231" t="s">
        <v>291</v>
      </c>
      <c r="F197" s="231" t="s">
        <v>292</v>
      </c>
      <c r="G197" s="229"/>
      <c r="H197" s="229"/>
      <c r="I197" s="232"/>
      <c r="J197" s="233">
        <f>BK197</f>
        <v>0</v>
      </c>
      <c r="K197" s="229"/>
      <c r="L197" s="234"/>
      <c r="M197" s="235"/>
      <c r="N197" s="236"/>
      <c r="O197" s="236"/>
      <c r="P197" s="237">
        <f>SUM(P198:P204)</f>
        <v>0</v>
      </c>
      <c r="Q197" s="236"/>
      <c r="R197" s="237">
        <f>SUM(R198:R204)</f>
        <v>0</v>
      </c>
      <c r="S197" s="236"/>
      <c r="T197" s="238">
        <f>SUM(T198:T204)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9" t="s">
        <v>148</v>
      </c>
      <c r="AT197" s="240" t="s">
        <v>72</v>
      </c>
      <c r="AU197" s="240" t="s">
        <v>73</v>
      </c>
      <c r="AY197" s="239" t="s">
        <v>141</v>
      </c>
      <c r="BK197" s="241">
        <f>SUM(BK198:BK204)</f>
        <v>0</v>
      </c>
    </row>
    <row r="198" s="2" customFormat="1" ht="189.75" customHeight="1">
      <c r="A198" s="38"/>
      <c r="B198" s="39"/>
      <c r="C198" s="244" t="s">
        <v>259</v>
      </c>
      <c r="D198" s="244" t="s">
        <v>144</v>
      </c>
      <c r="E198" s="245" t="s">
        <v>299</v>
      </c>
      <c r="F198" s="246" t="s">
        <v>300</v>
      </c>
      <c r="G198" s="247" t="s">
        <v>170</v>
      </c>
      <c r="H198" s="248">
        <v>40.25</v>
      </c>
      <c r="I198" s="249"/>
      <c r="J198" s="250">
        <f>ROUND(I198*H198,2)</f>
        <v>0</v>
      </c>
      <c r="K198" s="251"/>
      <c r="L198" s="44"/>
      <c r="M198" s="252" t="s">
        <v>1</v>
      </c>
      <c r="N198" s="253" t="s">
        <v>38</v>
      </c>
      <c r="O198" s="91"/>
      <c r="P198" s="254">
        <f>O198*H198</f>
        <v>0</v>
      </c>
      <c r="Q198" s="254">
        <v>0</v>
      </c>
      <c r="R198" s="254">
        <f>Q198*H198</f>
        <v>0</v>
      </c>
      <c r="S198" s="254">
        <v>0</v>
      </c>
      <c r="T198" s="25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6" t="s">
        <v>295</v>
      </c>
      <c r="AT198" s="256" t="s">
        <v>144</v>
      </c>
      <c r="AU198" s="256" t="s">
        <v>80</v>
      </c>
      <c r="AY198" s="17" t="s">
        <v>141</v>
      </c>
      <c r="BE198" s="257">
        <f>IF(N198="základní",J198,0)</f>
        <v>0</v>
      </c>
      <c r="BF198" s="257">
        <f>IF(N198="snížená",J198,0)</f>
        <v>0</v>
      </c>
      <c r="BG198" s="257">
        <f>IF(N198="zákl. přenesená",J198,0)</f>
        <v>0</v>
      </c>
      <c r="BH198" s="257">
        <f>IF(N198="sníž. přenesená",J198,0)</f>
        <v>0</v>
      </c>
      <c r="BI198" s="257">
        <f>IF(N198="nulová",J198,0)</f>
        <v>0</v>
      </c>
      <c r="BJ198" s="17" t="s">
        <v>80</v>
      </c>
      <c r="BK198" s="257">
        <f>ROUND(I198*H198,2)</f>
        <v>0</v>
      </c>
      <c r="BL198" s="17" t="s">
        <v>295</v>
      </c>
      <c r="BM198" s="256" t="s">
        <v>558</v>
      </c>
    </row>
    <row r="199" s="13" customFormat="1">
      <c r="A199" s="13"/>
      <c r="B199" s="258"/>
      <c r="C199" s="259"/>
      <c r="D199" s="260" t="s">
        <v>150</v>
      </c>
      <c r="E199" s="261" t="s">
        <v>1</v>
      </c>
      <c r="F199" s="262" t="s">
        <v>559</v>
      </c>
      <c r="G199" s="259"/>
      <c r="H199" s="263">
        <v>38</v>
      </c>
      <c r="I199" s="264"/>
      <c r="J199" s="259"/>
      <c r="K199" s="259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150</v>
      </c>
      <c r="AU199" s="269" t="s">
        <v>80</v>
      </c>
      <c r="AV199" s="13" t="s">
        <v>82</v>
      </c>
      <c r="AW199" s="13" t="s">
        <v>30</v>
      </c>
      <c r="AX199" s="13" t="s">
        <v>73</v>
      </c>
      <c r="AY199" s="269" t="s">
        <v>141</v>
      </c>
    </row>
    <row r="200" s="13" customFormat="1">
      <c r="A200" s="13"/>
      <c r="B200" s="258"/>
      <c r="C200" s="259"/>
      <c r="D200" s="260" t="s">
        <v>150</v>
      </c>
      <c r="E200" s="261" t="s">
        <v>1</v>
      </c>
      <c r="F200" s="262" t="s">
        <v>560</v>
      </c>
      <c r="G200" s="259"/>
      <c r="H200" s="263">
        <v>2.25</v>
      </c>
      <c r="I200" s="264"/>
      <c r="J200" s="259"/>
      <c r="K200" s="259"/>
      <c r="L200" s="265"/>
      <c r="M200" s="266"/>
      <c r="N200" s="267"/>
      <c r="O200" s="267"/>
      <c r="P200" s="267"/>
      <c r="Q200" s="267"/>
      <c r="R200" s="267"/>
      <c r="S200" s="267"/>
      <c r="T200" s="26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9" t="s">
        <v>150</v>
      </c>
      <c r="AU200" s="269" t="s">
        <v>80</v>
      </c>
      <c r="AV200" s="13" t="s">
        <v>82</v>
      </c>
      <c r="AW200" s="13" t="s">
        <v>30</v>
      </c>
      <c r="AX200" s="13" t="s">
        <v>73</v>
      </c>
      <c r="AY200" s="269" t="s">
        <v>141</v>
      </c>
    </row>
    <row r="201" s="14" customFormat="1">
      <c r="A201" s="14"/>
      <c r="B201" s="270"/>
      <c r="C201" s="271"/>
      <c r="D201" s="260" t="s">
        <v>150</v>
      </c>
      <c r="E201" s="272" t="s">
        <v>1</v>
      </c>
      <c r="F201" s="273" t="s">
        <v>152</v>
      </c>
      <c r="G201" s="271"/>
      <c r="H201" s="274">
        <v>40.25</v>
      </c>
      <c r="I201" s="275"/>
      <c r="J201" s="271"/>
      <c r="K201" s="271"/>
      <c r="L201" s="276"/>
      <c r="M201" s="277"/>
      <c r="N201" s="278"/>
      <c r="O201" s="278"/>
      <c r="P201" s="278"/>
      <c r="Q201" s="278"/>
      <c r="R201" s="278"/>
      <c r="S201" s="278"/>
      <c r="T201" s="27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0" t="s">
        <v>150</v>
      </c>
      <c r="AU201" s="280" t="s">
        <v>80</v>
      </c>
      <c r="AV201" s="14" t="s">
        <v>148</v>
      </c>
      <c r="AW201" s="14" t="s">
        <v>30</v>
      </c>
      <c r="AX201" s="14" t="s">
        <v>80</v>
      </c>
      <c r="AY201" s="280" t="s">
        <v>141</v>
      </c>
    </row>
    <row r="202" s="2" customFormat="1" ht="78" customHeight="1">
      <c r="A202" s="38"/>
      <c r="B202" s="39"/>
      <c r="C202" s="244" t="s">
        <v>266</v>
      </c>
      <c r="D202" s="244" t="s">
        <v>144</v>
      </c>
      <c r="E202" s="245" t="s">
        <v>417</v>
      </c>
      <c r="F202" s="246" t="s">
        <v>418</v>
      </c>
      <c r="G202" s="247" t="s">
        <v>170</v>
      </c>
      <c r="H202" s="248">
        <v>31.5</v>
      </c>
      <c r="I202" s="249"/>
      <c r="J202" s="250">
        <f>ROUND(I202*H202,2)</f>
        <v>0</v>
      </c>
      <c r="K202" s="251"/>
      <c r="L202" s="44"/>
      <c r="M202" s="252" t="s">
        <v>1</v>
      </c>
      <c r="N202" s="253" t="s">
        <v>38</v>
      </c>
      <c r="O202" s="91"/>
      <c r="P202" s="254">
        <f>O202*H202</f>
        <v>0</v>
      </c>
      <c r="Q202" s="254">
        <v>0</v>
      </c>
      <c r="R202" s="254">
        <f>Q202*H202</f>
        <v>0</v>
      </c>
      <c r="S202" s="254">
        <v>0</v>
      </c>
      <c r="T202" s="25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6" t="s">
        <v>295</v>
      </c>
      <c r="AT202" s="256" t="s">
        <v>144</v>
      </c>
      <c r="AU202" s="256" t="s">
        <v>80</v>
      </c>
      <c r="AY202" s="17" t="s">
        <v>141</v>
      </c>
      <c r="BE202" s="257">
        <f>IF(N202="základní",J202,0)</f>
        <v>0</v>
      </c>
      <c r="BF202" s="257">
        <f>IF(N202="snížená",J202,0)</f>
        <v>0</v>
      </c>
      <c r="BG202" s="257">
        <f>IF(N202="zákl. přenesená",J202,0)</f>
        <v>0</v>
      </c>
      <c r="BH202" s="257">
        <f>IF(N202="sníž. přenesená",J202,0)</f>
        <v>0</v>
      </c>
      <c r="BI202" s="257">
        <f>IF(N202="nulová",J202,0)</f>
        <v>0</v>
      </c>
      <c r="BJ202" s="17" t="s">
        <v>80</v>
      </c>
      <c r="BK202" s="257">
        <f>ROUND(I202*H202,2)</f>
        <v>0</v>
      </c>
      <c r="BL202" s="17" t="s">
        <v>295</v>
      </c>
      <c r="BM202" s="256" t="s">
        <v>561</v>
      </c>
    </row>
    <row r="203" s="13" customFormat="1">
      <c r="A203" s="13"/>
      <c r="B203" s="258"/>
      <c r="C203" s="259"/>
      <c r="D203" s="260" t="s">
        <v>150</v>
      </c>
      <c r="E203" s="261" t="s">
        <v>1</v>
      </c>
      <c r="F203" s="262" t="s">
        <v>420</v>
      </c>
      <c r="G203" s="259"/>
      <c r="H203" s="263">
        <v>31.5</v>
      </c>
      <c r="I203" s="264"/>
      <c r="J203" s="259"/>
      <c r="K203" s="259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150</v>
      </c>
      <c r="AU203" s="269" t="s">
        <v>80</v>
      </c>
      <c r="AV203" s="13" t="s">
        <v>82</v>
      </c>
      <c r="AW203" s="13" t="s">
        <v>30</v>
      </c>
      <c r="AX203" s="13" t="s">
        <v>73</v>
      </c>
      <c r="AY203" s="269" t="s">
        <v>141</v>
      </c>
    </row>
    <row r="204" s="14" customFormat="1">
      <c r="A204" s="14"/>
      <c r="B204" s="270"/>
      <c r="C204" s="271"/>
      <c r="D204" s="260" t="s">
        <v>150</v>
      </c>
      <c r="E204" s="272" t="s">
        <v>1</v>
      </c>
      <c r="F204" s="273" t="s">
        <v>152</v>
      </c>
      <c r="G204" s="271"/>
      <c r="H204" s="274">
        <v>31.5</v>
      </c>
      <c r="I204" s="275"/>
      <c r="J204" s="271"/>
      <c r="K204" s="271"/>
      <c r="L204" s="276"/>
      <c r="M204" s="277"/>
      <c r="N204" s="278"/>
      <c r="O204" s="278"/>
      <c r="P204" s="278"/>
      <c r="Q204" s="278"/>
      <c r="R204" s="278"/>
      <c r="S204" s="278"/>
      <c r="T204" s="27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0" t="s">
        <v>150</v>
      </c>
      <c r="AU204" s="280" t="s">
        <v>80</v>
      </c>
      <c r="AV204" s="14" t="s">
        <v>148</v>
      </c>
      <c r="AW204" s="14" t="s">
        <v>30</v>
      </c>
      <c r="AX204" s="14" t="s">
        <v>80</v>
      </c>
      <c r="AY204" s="280" t="s">
        <v>141</v>
      </c>
    </row>
    <row r="205" s="12" customFormat="1" ht="25.92" customHeight="1">
      <c r="A205" s="12"/>
      <c r="B205" s="228"/>
      <c r="C205" s="229"/>
      <c r="D205" s="230" t="s">
        <v>72</v>
      </c>
      <c r="E205" s="231" t="s">
        <v>111</v>
      </c>
      <c r="F205" s="231" t="s">
        <v>365</v>
      </c>
      <c r="G205" s="229"/>
      <c r="H205" s="229"/>
      <c r="I205" s="232"/>
      <c r="J205" s="233">
        <f>BK205</f>
        <v>0</v>
      </c>
      <c r="K205" s="229"/>
      <c r="L205" s="234"/>
      <c r="M205" s="235"/>
      <c r="N205" s="236"/>
      <c r="O205" s="236"/>
      <c r="P205" s="237">
        <f>SUM(P206:P211)</f>
        <v>0</v>
      </c>
      <c r="Q205" s="236"/>
      <c r="R205" s="237">
        <f>SUM(R206:R211)</f>
        <v>0</v>
      </c>
      <c r="S205" s="236"/>
      <c r="T205" s="238">
        <f>SUM(T206:T211)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9" t="s">
        <v>142</v>
      </c>
      <c r="AT205" s="240" t="s">
        <v>72</v>
      </c>
      <c r="AU205" s="240" t="s">
        <v>73</v>
      </c>
      <c r="AY205" s="239" t="s">
        <v>141</v>
      </c>
      <c r="BK205" s="241">
        <f>SUM(BK206:BK211)</f>
        <v>0</v>
      </c>
    </row>
    <row r="206" s="2" customFormat="1" ht="66.75" customHeight="1">
      <c r="A206" s="38"/>
      <c r="B206" s="39"/>
      <c r="C206" s="244" t="s">
        <v>271</v>
      </c>
      <c r="D206" s="244" t="s">
        <v>144</v>
      </c>
      <c r="E206" s="245" t="s">
        <v>366</v>
      </c>
      <c r="F206" s="246" t="s">
        <v>367</v>
      </c>
      <c r="G206" s="247" t="s">
        <v>177</v>
      </c>
      <c r="H206" s="248">
        <v>1</v>
      </c>
      <c r="I206" s="249"/>
      <c r="J206" s="250">
        <f>ROUND(I206*H206,2)</f>
        <v>0</v>
      </c>
      <c r="K206" s="251"/>
      <c r="L206" s="44"/>
      <c r="M206" s="252" t="s">
        <v>1</v>
      </c>
      <c r="N206" s="253" t="s">
        <v>38</v>
      </c>
      <c r="O206" s="91"/>
      <c r="P206" s="254">
        <f>O206*H206</f>
        <v>0</v>
      </c>
      <c r="Q206" s="254">
        <v>0</v>
      </c>
      <c r="R206" s="254">
        <f>Q206*H206</f>
        <v>0</v>
      </c>
      <c r="S206" s="254">
        <v>0</v>
      </c>
      <c r="T206" s="25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6" t="s">
        <v>148</v>
      </c>
      <c r="AT206" s="256" t="s">
        <v>144</v>
      </c>
      <c r="AU206" s="256" t="s">
        <v>80</v>
      </c>
      <c r="AY206" s="17" t="s">
        <v>141</v>
      </c>
      <c r="BE206" s="257">
        <f>IF(N206="základní",J206,0)</f>
        <v>0</v>
      </c>
      <c r="BF206" s="257">
        <f>IF(N206="snížená",J206,0)</f>
        <v>0</v>
      </c>
      <c r="BG206" s="257">
        <f>IF(N206="zákl. přenesená",J206,0)</f>
        <v>0</v>
      </c>
      <c r="BH206" s="257">
        <f>IF(N206="sníž. přenesená",J206,0)</f>
        <v>0</v>
      </c>
      <c r="BI206" s="257">
        <f>IF(N206="nulová",J206,0)</f>
        <v>0</v>
      </c>
      <c r="BJ206" s="17" t="s">
        <v>80</v>
      </c>
      <c r="BK206" s="257">
        <f>ROUND(I206*H206,2)</f>
        <v>0</v>
      </c>
      <c r="BL206" s="17" t="s">
        <v>148</v>
      </c>
      <c r="BM206" s="256" t="s">
        <v>562</v>
      </c>
    </row>
    <row r="207" s="13" customFormat="1">
      <c r="A207" s="13"/>
      <c r="B207" s="258"/>
      <c r="C207" s="259"/>
      <c r="D207" s="260" t="s">
        <v>150</v>
      </c>
      <c r="E207" s="261" t="s">
        <v>1</v>
      </c>
      <c r="F207" s="262" t="s">
        <v>80</v>
      </c>
      <c r="G207" s="259"/>
      <c r="H207" s="263">
        <v>1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150</v>
      </c>
      <c r="AU207" s="269" t="s">
        <v>80</v>
      </c>
      <c r="AV207" s="13" t="s">
        <v>82</v>
      </c>
      <c r="AW207" s="13" t="s">
        <v>30</v>
      </c>
      <c r="AX207" s="13" t="s">
        <v>73</v>
      </c>
      <c r="AY207" s="269" t="s">
        <v>141</v>
      </c>
    </row>
    <row r="208" s="14" customFormat="1">
      <c r="A208" s="14"/>
      <c r="B208" s="270"/>
      <c r="C208" s="271"/>
      <c r="D208" s="260" t="s">
        <v>150</v>
      </c>
      <c r="E208" s="272" t="s">
        <v>1</v>
      </c>
      <c r="F208" s="273" t="s">
        <v>152</v>
      </c>
      <c r="G208" s="271"/>
      <c r="H208" s="274">
        <v>1</v>
      </c>
      <c r="I208" s="275"/>
      <c r="J208" s="271"/>
      <c r="K208" s="271"/>
      <c r="L208" s="276"/>
      <c r="M208" s="277"/>
      <c r="N208" s="278"/>
      <c r="O208" s="278"/>
      <c r="P208" s="278"/>
      <c r="Q208" s="278"/>
      <c r="R208" s="278"/>
      <c r="S208" s="278"/>
      <c r="T208" s="27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0" t="s">
        <v>150</v>
      </c>
      <c r="AU208" s="280" t="s">
        <v>80</v>
      </c>
      <c r="AV208" s="14" t="s">
        <v>148</v>
      </c>
      <c r="AW208" s="14" t="s">
        <v>30</v>
      </c>
      <c r="AX208" s="14" t="s">
        <v>80</v>
      </c>
      <c r="AY208" s="280" t="s">
        <v>141</v>
      </c>
    </row>
    <row r="209" s="2" customFormat="1" ht="21.75" customHeight="1">
      <c r="A209" s="38"/>
      <c r="B209" s="39"/>
      <c r="C209" s="244" t="s">
        <v>276</v>
      </c>
      <c r="D209" s="244" t="s">
        <v>144</v>
      </c>
      <c r="E209" s="245" t="s">
        <v>422</v>
      </c>
      <c r="F209" s="246" t="s">
        <v>423</v>
      </c>
      <c r="G209" s="247" t="s">
        <v>424</v>
      </c>
      <c r="H209" s="248">
        <v>1</v>
      </c>
      <c r="I209" s="249"/>
      <c r="J209" s="250">
        <f>ROUND(I209*H209,2)</f>
        <v>0</v>
      </c>
      <c r="K209" s="251"/>
      <c r="L209" s="44"/>
      <c r="M209" s="252" t="s">
        <v>1</v>
      </c>
      <c r="N209" s="253" t="s">
        <v>38</v>
      </c>
      <c r="O209" s="91"/>
      <c r="P209" s="254">
        <f>O209*H209</f>
        <v>0</v>
      </c>
      <c r="Q209" s="254">
        <v>0</v>
      </c>
      <c r="R209" s="254">
        <f>Q209*H209</f>
        <v>0</v>
      </c>
      <c r="S209" s="254">
        <v>0</v>
      </c>
      <c r="T209" s="25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6" t="s">
        <v>148</v>
      </c>
      <c r="AT209" s="256" t="s">
        <v>144</v>
      </c>
      <c r="AU209" s="256" t="s">
        <v>80</v>
      </c>
      <c r="AY209" s="17" t="s">
        <v>141</v>
      </c>
      <c r="BE209" s="257">
        <f>IF(N209="základní",J209,0)</f>
        <v>0</v>
      </c>
      <c r="BF209" s="257">
        <f>IF(N209="snížená",J209,0)</f>
        <v>0</v>
      </c>
      <c r="BG209" s="257">
        <f>IF(N209="zákl. přenesená",J209,0)</f>
        <v>0</v>
      </c>
      <c r="BH209" s="257">
        <f>IF(N209="sníž. přenesená",J209,0)</f>
        <v>0</v>
      </c>
      <c r="BI209" s="257">
        <f>IF(N209="nulová",J209,0)</f>
        <v>0</v>
      </c>
      <c r="BJ209" s="17" t="s">
        <v>80</v>
      </c>
      <c r="BK209" s="257">
        <f>ROUND(I209*H209,2)</f>
        <v>0</v>
      </c>
      <c r="BL209" s="17" t="s">
        <v>148</v>
      </c>
      <c r="BM209" s="256" t="s">
        <v>563</v>
      </c>
    </row>
    <row r="210" s="13" customFormat="1">
      <c r="A210" s="13"/>
      <c r="B210" s="258"/>
      <c r="C210" s="259"/>
      <c r="D210" s="260" t="s">
        <v>150</v>
      </c>
      <c r="E210" s="261" t="s">
        <v>1</v>
      </c>
      <c r="F210" s="262" t="s">
        <v>80</v>
      </c>
      <c r="G210" s="259"/>
      <c r="H210" s="263">
        <v>1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150</v>
      </c>
      <c r="AU210" s="269" t="s">
        <v>80</v>
      </c>
      <c r="AV210" s="13" t="s">
        <v>82</v>
      </c>
      <c r="AW210" s="13" t="s">
        <v>30</v>
      </c>
      <c r="AX210" s="13" t="s">
        <v>73</v>
      </c>
      <c r="AY210" s="269" t="s">
        <v>141</v>
      </c>
    </row>
    <row r="211" s="14" customFormat="1">
      <c r="A211" s="14"/>
      <c r="B211" s="270"/>
      <c r="C211" s="271"/>
      <c r="D211" s="260" t="s">
        <v>150</v>
      </c>
      <c r="E211" s="272" t="s">
        <v>1</v>
      </c>
      <c r="F211" s="273" t="s">
        <v>152</v>
      </c>
      <c r="G211" s="271"/>
      <c r="H211" s="274">
        <v>1</v>
      </c>
      <c r="I211" s="275"/>
      <c r="J211" s="271"/>
      <c r="K211" s="271"/>
      <c r="L211" s="276"/>
      <c r="M211" s="305"/>
      <c r="N211" s="306"/>
      <c r="O211" s="306"/>
      <c r="P211" s="306"/>
      <c r="Q211" s="306"/>
      <c r="R211" s="306"/>
      <c r="S211" s="306"/>
      <c r="T211" s="30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0" t="s">
        <v>150</v>
      </c>
      <c r="AU211" s="280" t="s">
        <v>80</v>
      </c>
      <c r="AV211" s="14" t="s">
        <v>148</v>
      </c>
      <c r="AW211" s="14" t="s">
        <v>30</v>
      </c>
      <c r="AX211" s="14" t="s">
        <v>80</v>
      </c>
      <c r="AY211" s="280" t="s">
        <v>141</v>
      </c>
    </row>
    <row r="212" s="2" customFormat="1" ht="6.96" customHeight="1">
      <c r="A212" s="38"/>
      <c r="B212" s="66"/>
      <c r="C212" s="67"/>
      <c r="D212" s="67"/>
      <c r="E212" s="67"/>
      <c r="F212" s="67"/>
      <c r="G212" s="67"/>
      <c r="H212" s="67"/>
      <c r="I212" s="192"/>
      <c r="J212" s="67"/>
      <c r="K212" s="67"/>
      <c r="L212" s="44"/>
      <c r="M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</sheetData>
  <sheetProtection sheet="1" autoFilter="0" formatColumns="0" formatRows="0" objects="1" scenarios="1" spinCount="100000" saltValue="Dl67UmU4S7yP/gHLUM7YaI28JG9OqatVxNfjFm4EM+xpkFllk7XjIaZd9p8DSQSelF98vRVUmNQXJizr8/ll7Q==" hashValue="QbTvoWwow7oLjnbGfUfsvumFE3RXCiixY2Ns+y0QG68pcW4gswTchvBkhe9e61asZoSwFxEptoP3YTXWB90L1A==" algorithmName="SHA-512" password="CC35"/>
  <autoFilter ref="C123:K21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82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87 - Oprava traťového úseku Chrášťany - Svojetín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369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564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26. 3. 2020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6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27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29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31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32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33</v>
      </c>
      <c r="E32" s="38"/>
      <c r="F32" s="38"/>
      <c r="G32" s="38"/>
      <c r="H32" s="38"/>
      <c r="I32" s="154"/>
      <c r="J32" s="166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35</v>
      </c>
      <c r="G34" s="38"/>
      <c r="H34" s="38"/>
      <c r="I34" s="168" t="s">
        <v>34</v>
      </c>
      <c r="J34" s="167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37</v>
      </c>
      <c r="E35" s="152" t="s">
        <v>38</v>
      </c>
      <c r="F35" s="170">
        <f>ROUND((SUM(BE124:BE180)),  2)</f>
        <v>0</v>
      </c>
      <c r="G35" s="38"/>
      <c r="H35" s="38"/>
      <c r="I35" s="171">
        <v>0.20999999999999999</v>
      </c>
      <c r="J35" s="170">
        <f>ROUND(((SUM(BE124:BE180))*I35),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39</v>
      </c>
      <c r="F36" s="170">
        <f>ROUND((SUM(BF124:BF180)),  2)</f>
        <v>0</v>
      </c>
      <c r="G36" s="38"/>
      <c r="H36" s="38"/>
      <c r="I36" s="171">
        <v>0.14999999999999999</v>
      </c>
      <c r="J36" s="170">
        <f>ROUND(((SUM(BF124:BF180))*I36),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40</v>
      </c>
      <c r="F37" s="170">
        <f>ROUND((SUM(BG124:BG180)),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41</v>
      </c>
      <c r="F38" s="170">
        <f>ROUND((SUM(BH124:BH180)),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42</v>
      </c>
      <c r="F39" s="170">
        <f>ROUND((SUM(BI124:BI180)),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43</v>
      </c>
      <c r="E41" s="174"/>
      <c r="F41" s="174"/>
      <c r="G41" s="175" t="s">
        <v>44</v>
      </c>
      <c r="H41" s="176" t="s">
        <v>45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46</v>
      </c>
      <c r="E50" s="181"/>
      <c r="F50" s="181"/>
      <c r="G50" s="180" t="s">
        <v>47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48</v>
      </c>
      <c r="E61" s="184"/>
      <c r="F61" s="185" t="s">
        <v>49</v>
      </c>
      <c r="G61" s="183" t="s">
        <v>48</v>
      </c>
      <c r="H61" s="184"/>
      <c r="I61" s="186"/>
      <c r="J61" s="187" t="s">
        <v>49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50</v>
      </c>
      <c r="E65" s="188"/>
      <c r="F65" s="188"/>
      <c r="G65" s="180" t="s">
        <v>51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48</v>
      </c>
      <c r="E76" s="184"/>
      <c r="F76" s="185" t="s">
        <v>49</v>
      </c>
      <c r="G76" s="183" t="s">
        <v>48</v>
      </c>
      <c r="H76" s="184"/>
      <c r="I76" s="186"/>
      <c r="J76" s="187" t="s">
        <v>49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87 - Oprava traťového úseku Chrášťany - Svojetín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369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05 - P2333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26. 3. 2020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156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156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125</v>
      </c>
      <c r="E101" s="205"/>
      <c r="F101" s="205"/>
      <c r="G101" s="205"/>
      <c r="H101" s="205"/>
      <c r="I101" s="206"/>
      <c r="J101" s="207">
        <f>J173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313</v>
      </c>
      <c r="E102" s="205"/>
      <c r="F102" s="205"/>
      <c r="G102" s="205"/>
      <c r="H102" s="205"/>
      <c r="I102" s="206"/>
      <c r="J102" s="207">
        <f>J177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6" t="str">
        <f>E7</f>
        <v>87 - Oprava traťového úseku Chrášťany - Svojetín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114</v>
      </c>
      <c r="D113" s="22"/>
      <c r="E113" s="22"/>
      <c r="F113" s="22"/>
      <c r="G113" s="22"/>
      <c r="H113" s="22"/>
      <c r="I113" s="146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96" t="s">
        <v>369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116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05 - P2333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156" t="s">
        <v>22</v>
      </c>
      <c r="J118" s="79" t="str">
        <f>IF(J14="","",J14)</f>
        <v>26. 3. 2020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156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156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5"/>
      <c r="B123" s="216"/>
      <c r="C123" s="217" t="s">
        <v>127</v>
      </c>
      <c r="D123" s="218" t="s">
        <v>58</v>
      </c>
      <c r="E123" s="218" t="s">
        <v>54</v>
      </c>
      <c r="F123" s="218" t="s">
        <v>55</v>
      </c>
      <c r="G123" s="218" t="s">
        <v>128</v>
      </c>
      <c r="H123" s="218" t="s">
        <v>129</v>
      </c>
      <c r="I123" s="219" t="s">
        <v>130</v>
      </c>
      <c r="J123" s="220" t="s">
        <v>120</v>
      </c>
      <c r="K123" s="221" t="s">
        <v>131</v>
      </c>
      <c r="L123" s="222"/>
      <c r="M123" s="100" t="s">
        <v>1</v>
      </c>
      <c r="N123" s="101" t="s">
        <v>37</v>
      </c>
      <c r="O123" s="101" t="s">
        <v>132</v>
      </c>
      <c r="P123" s="101" t="s">
        <v>133</v>
      </c>
      <c r="Q123" s="101" t="s">
        <v>134</v>
      </c>
      <c r="R123" s="101" t="s">
        <v>135</v>
      </c>
      <c r="S123" s="101" t="s">
        <v>136</v>
      </c>
      <c r="T123" s="102" t="s">
        <v>137</v>
      </c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/>
    </row>
    <row r="124" s="2" customFormat="1" ht="22.8" customHeight="1">
      <c r="A124" s="38"/>
      <c r="B124" s="39"/>
      <c r="C124" s="107" t="s">
        <v>138</v>
      </c>
      <c r="D124" s="40"/>
      <c r="E124" s="40"/>
      <c r="F124" s="40"/>
      <c r="G124" s="40"/>
      <c r="H124" s="40"/>
      <c r="I124" s="154"/>
      <c r="J124" s="223">
        <f>BK124</f>
        <v>0</v>
      </c>
      <c r="K124" s="40"/>
      <c r="L124" s="44"/>
      <c r="M124" s="103"/>
      <c r="N124" s="224"/>
      <c r="O124" s="104"/>
      <c r="P124" s="225">
        <f>P125+P173+P177</f>
        <v>0</v>
      </c>
      <c r="Q124" s="104"/>
      <c r="R124" s="225">
        <f>R125+R173+R177</f>
        <v>15.389760000000001</v>
      </c>
      <c r="S124" s="104"/>
      <c r="T124" s="226">
        <f>T125+T173+T177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122</v>
      </c>
      <c r="BK124" s="227">
        <f>BK125+BK173+BK177</f>
        <v>0</v>
      </c>
    </row>
    <row r="125" s="12" customFormat="1" ht="25.92" customHeight="1">
      <c r="A125" s="12"/>
      <c r="B125" s="228"/>
      <c r="C125" s="229"/>
      <c r="D125" s="230" t="s">
        <v>72</v>
      </c>
      <c r="E125" s="231" t="s">
        <v>139</v>
      </c>
      <c r="F125" s="231" t="s">
        <v>140</v>
      </c>
      <c r="G125" s="229"/>
      <c r="H125" s="229"/>
      <c r="I125" s="232"/>
      <c r="J125" s="233">
        <f>BK125</f>
        <v>0</v>
      </c>
      <c r="K125" s="229"/>
      <c r="L125" s="234"/>
      <c r="M125" s="235"/>
      <c r="N125" s="236"/>
      <c r="O125" s="236"/>
      <c r="P125" s="237">
        <f>P126</f>
        <v>0</v>
      </c>
      <c r="Q125" s="236"/>
      <c r="R125" s="237">
        <f>R126</f>
        <v>15.389760000000001</v>
      </c>
      <c r="S125" s="236"/>
      <c r="T125" s="238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80</v>
      </c>
      <c r="AT125" s="240" t="s">
        <v>72</v>
      </c>
      <c r="AU125" s="240" t="s">
        <v>73</v>
      </c>
      <c r="AY125" s="239" t="s">
        <v>141</v>
      </c>
      <c r="BK125" s="241">
        <f>BK126</f>
        <v>0</v>
      </c>
    </row>
    <row r="126" s="12" customFormat="1" ht="22.8" customHeight="1">
      <c r="A126" s="12"/>
      <c r="B126" s="228"/>
      <c r="C126" s="229"/>
      <c r="D126" s="230" t="s">
        <v>72</v>
      </c>
      <c r="E126" s="242" t="s">
        <v>142</v>
      </c>
      <c r="F126" s="242" t="s">
        <v>143</v>
      </c>
      <c r="G126" s="229"/>
      <c r="H126" s="229"/>
      <c r="I126" s="232"/>
      <c r="J126" s="243">
        <f>BK126</f>
        <v>0</v>
      </c>
      <c r="K126" s="229"/>
      <c r="L126" s="234"/>
      <c r="M126" s="235"/>
      <c r="N126" s="236"/>
      <c r="O126" s="236"/>
      <c r="P126" s="237">
        <f>SUM(P127:P172)</f>
        <v>0</v>
      </c>
      <c r="Q126" s="236"/>
      <c r="R126" s="237">
        <f>SUM(R127:R172)</f>
        <v>15.389760000000001</v>
      </c>
      <c r="S126" s="236"/>
      <c r="T126" s="238">
        <f>SUM(T127:T172)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80</v>
      </c>
      <c r="AT126" s="240" t="s">
        <v>72</v>
      </c>
      <c r="AU126" s="240" t="s">
        <v>80</v>
      </c>
      <c r="AY126" s="239" t="s">
        <v>141</v>
      </c>
      <c r="BK126" s="241">
        <f>SUM(BK127:BK172)</f>
        <v>0</v>
      </c>
    </row>
    <row r="127" s="2" customFormat="1" ht="16.5" customHeight="1">
      <c r="A127" s="38"/>
      <c r="B127" s="39"/>
      <c r="C127" s="281" t="s">
        <v>80</v>
      </c>
      <c r="D127" s="281" t="s">
        <v>167</v>
      </c>
      <c r="E127" s="282" t="s">
        <v>193</v>
      </c>
      <c r="F127" s="283" t="s">
        <v>194</v>
      </c>
      <c r="G127" s="284" t="s">
        <v>195</v>
      </c>
      <c r="H127" s="285">
        <v>24</v>
      </c>
      <c r="I127" s="286"/>
      <c r="J127" s="287">
        <f>ROUND(I127*H127,2)</f>
        <v>0</v>
      </c>
      <c r="K127" s="288"/>
      <c r="L127" s="289"/>
      <c r="M127" s="290" t="s">
        <v>1</v>
      </c>
      <c r="N127" s="291" t="s">
        <v>38</v>
      </c>
      <c r="O127" s="91"/>
      <c r="P127" s="254">
        <f>O127*H127</f>
        <v>0</v>
      </c>
      <c r="Q127" s="254">
        <v>0</v>
      </c>
      <c r="R127" s="254">
        <f>Q127*H127</f>
        <v>0</v>
      </c>
      <c r="S127" s="254">
        <v>0</v>
      </c>
      <c r="T127" s="25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6" t="s">
        <v>171</v>
      </c>
      <c r="AT127" s="256" t="s">
        <v>167</v>
      </c>
      <c r="AU127" s="256" t="s">
        <v>82</v>
      </c>
      <c r="AY127" s="17" t="s">
        <v>141</v>
      </c>
      <c r="BE127" s="257">
        <f>IF(N127="základní",J127,0)</f>
        <v>0</v>
      </c>
      <c r="BF127" s="257">
        <f>IF(N127="snížená",J127,0)</f>
        <v>0</v>
      </c>
      <c r="BG127" s="257">
        <f>IF(N127="zákl. přenesená",J127,0)</f>
        <v>0</v>
      </c>
      <c r="BH127" s="257">
        <f>IF(N127="sníž. přenesená",J127,0)</f>
        <v>0</v>
      </c>
      <c r="BI127" s="257">
        <f>IF(N127="nulová",J127,0)</f>
        <v>0</v>
      </c>
      <c r="BJ127" s="17" t="s">
        <v>80</v>
      </c>
      <c r="BK127" s="257">
        <f>ROUND(I127*H127,2)</f>
        <v>0</v>
      </c>
      <c r="BL127" s="17" t="s">
        <v>148</v>
      </c>
      <c r="BM127" s="256" t="s">
        <v>565</v>
      </c>
    </row>
    <row r="128" s="15" customFormat="1">
      <c r="A128" s="15"/>
      <c r="B128" s="292"/>
      <c r="C128" s="293"/>
      <c r="D128" s="260" t="s">
        <v>150</v>
      </c>
      <c r="E128" s="294" t="s">
        <v>1</v>
      </c>
      <c r="F128" s="295" t="s">
        <v>179</v>
      </c>
      <c r="G128" s="293"/>
      <c r="H128" s="294" t="s">
        <v>1</v>
      </c>
      <c r="I128" s="296"/>
      <c r="J128" s="293"/>
      <c r="K128" s="293"/>
      <c r="L128" s="297"/>
      <c r="M128" s="298"/>
      <c r="N128" s="299"/>
      <c r="O128" s="299"/>
      <c r="P128" s="299"/>
      <c r="Q128" s="299"/>
      <c r="R128" s="299"/>
      <c r="S128" s="299"/>
      <c r="T128" s="30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301" t="s">
        <v>150</v>
      </c>
      <c r="AU128" s="301" t="s">
        <v>82</v>
      </c>
      <c r="AV128" s="15" t="s">
        <v>80</v>
      </c>
      <c r="AW128" s="15" t="s">
        <v>30</v>
      </c>
      <c r="AX128" s="15" t="s">
        <v>73</v>
      </c>
      <c r="AY128" s="301" t="s">
        <v>141</v>
      </c>
    </row>
    <row r="129" s="13" customFormat="1">
      <c r="A129" s="13"/>
      <c r="B129" s="258"/>
      <c r="C129" s="259"/>
      <c r="D129" s="260" t="s">
        <v>150</v>
      </c>
      <c r="E129" s="261" t="s">
        <v>1</v>
      </c>
      <c r="F129" s="262" t="s">
        <v>530</v>
      </c>
      <c r="G129" s="259"/>
      <c r="H129" s="263">
        <v>24</v>
      </c>
      <c r="I129" s="264"/>
      <c r="J129" s="259"/>
      <c r="K129" s="259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150</v>
      </c>
      <c r="AU129" s="269" t="s">
        <v>82</v>
      </c>
      <c r="AV129" s="13" t="s">
        <v>82</v>
      </c>
      <c r="AW129" s="13" t="s">
        <v>30</v>
      </c>
      <c r="AX129" s="13" t="s">
        <v>73</v>
      </c>
      <c r="AY129" s="269" t="s">
        <v>141</v>
      </c>
    </row>
    <row r="130" s="14" customFormat="1">
      <c r="A130" s="14"/>
      <c r="B130" s="270"/>
      <c r="C130" s="271"/>
      <c r="D130" s="260" t="s">
        <v>150</v>
      </c>
      <c r="E130" s="272" t="s">
        <v>1</v>
      </c>
      <c r="F130" s="273" t="s">
        <v>152</v>
      </c>
      <c r="G130" s="271"/>
      <c r="H130" s="274">
        <v>24</v>
      </c>
      <c r="I130" s="275"/>
      <c r="J130" s="271"/>
      <c r="K130" s="271"/>
      <c r="L130" s="276"/>
      <c r="M130" s="277"/>
      <c r="N130" s="278"/>
      <c r="O130" s="278"/>
      <c r="P130" s="278"/>
      <c r="Q130" s="278"/>
      <c r="R130" s="278"/>
      <c r="S130" s="278"/>
      <c r="T130" s="27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0" t="s">
        <v>150</v>
      </c>
      <c r="AU130" s="280" t="s">
        <v>82</v>
      </c>
      <c r="AV130" s="14" t="s">
        <v>148</v>
      </c>
      <c r="AW130" s="14" t="s">
        <v>30</v>
      </c>
      <c r="AX130" s="14" t="s">
        <v>80</v>
      </c>
      <c r="AY130" s="280" t="s">
        <v>141</v>
      </c>
    </row>
    <row r="131" s="2" customFormat="1" ht="123" customHeight="1">
      <c r="A131" s="38"/>
      <c r="B131" s="39"/>
      <c r="C131" s="244" t="s">
        <v>82</v>
      </c>
      <c r="D131" s="244" t="s">
        <v>144</v>
      </c>
      <c r="E131" s="245" t="s">
        <v>566</v>
      </c>
      <c r="F131" s="246" t="s">
        <v>567</v>
      </c>
      <c r="G131" s="247" t="s">
        <v>155</v>
      </c>
      <c r="H131" s="248">
        <v>8.5</v>
      </c>
      <c r="I131" s="249"/>
      <c r="J131" s="250">
        <f>ROUND(I131*H131,2)</f>
        <v>0</v>
      </c>
      <c r="K131" s="251"/>
      <c r="L131" s="44"/>
      <c r="M131" s="252" t="s">
        <v>1</v>
      </c>
      <c r="N131" s="253" t="s">
        <v>38</v>
      </c>
      <c r="O131" s="91"/>
      <c r="P131" s="254">
        <f>O131*H131</f>
        <v>0</v>
      </c>
      <c r="Q131" s="254">
        <v>0</v>
      </c>
      <c r="R131" s="254">
        <f>Q131*H131</f>
        <v>0</v>
      </c>
      <c r="S131" s="254">
        <v>0</v>
      </c>
      <c r="T131" s="25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6" t="s">
        <v>148</v>
      </c>
      <c r="AT131" s="256" t="s">
        <v>144</v>
      </c>
      <c r="AU131" s="256" t="s">
        <v>82</v>
      </c>
      <c r="AY131" s="17" t="s">
        <v>141</v>
      </c>
      <c r="BE131" s="257">
        <f>IF(N131="základní",J131,0)</f>
        <v>0</v>
      </c>
      <c r="BF131" s="257">
        <f>IF(N131="snížená",J131,0)</f>
        <v>0</v>
      </c>
      <c r="BG131" s="257">
        <f>IF(N131="zákl. přenesená",J131,0)</f>
        <v>0</v>
      </c>
      <c r="BH131" s="257">
        <f>IF(N131="sníž. přenesená",J131,0)</f>
        <v>0</v>
      </c>
      <c r="BI131" s="257">
        <f>IF(N131="nulová",J131,0)</f>
        <v>0</v>
      </c>
      <c r="BJ131" s="17" t="s">
        <v>80</v>
      </c>
      <c r="BK131" s="257">
        <f>ROUND(I131*H131,2)</f>
        <v>0</v>
      </c>
      <c r="BL131" s="17" t="s">
        <v>148</v>
      </c>
      <c r="BM131" s="256" t="s">
        <v>568</v>
      </c>
    </row>
    <row r="132" s="13" customFormat="1">
      <c r="A132" s="13"/>
      <c r="B132" s="258"/>
      <c r="C132" s="259"/>
      <c r="D132" s="260" t="s">
        <v>150</v>
      </c>
      <c r="E132" s="261" t="s">
        <v>1</v>
      </c>
      <c r="F132" s="262" t="s">
        <v>569</v>
      </c>
      <c r="G132" s="259"/>
      <c r="H132" s="263">
        <v>8.5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150</v>
      </c>
      <c r="AU132" s="269" t="s">
        <v>82</v>
      </c>
      <c r="AV132" s="13" t="s">
        <v>82</v>
      </c>
      <c r="AW132" s="13" t="s">
        <v>30</v>
      </c>
      <c r="AX132" s="13" t="s">
        <v>73</v>
      </c>
      <c r="AY132" s="269" t="s">
        <v>141</v>
      </c>
    </row>
    <row r="133" s="14" customFormat="1">
      <c r="A133" s="14"/>
      <c r="B133" s="270"/>
      <c r="C133" s="271"/>
      <c r="D133" s="260" t="s">
        <v>150</v>
      </c>
      <c r="E133" s="272" t="s">
        <v>1</v>
      </c>
      <c r="F133" s="273" t="s">
        <v>152</v>
      </c>
      <c r="G133" s="271"/>
      <c r="H133" s="274">
        <v>8.5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80" t="s">
        <v>150</v>
      </c>
      <c r="AU133" s="280" t="s">
        <v>82</v>
      </c>
      <c r="AV133" s="14" t="s">
        <v>148</v>
      </c>
      <c r="AW133" s="14" t="s">
        <v>30</v>
      </c>
      <c r="AX133" s="14" t="s">
        <v>80</v>
      </c>
      <c r="AY133" s="280" t="s">
        <v>141</v>
      </c>
    </row>
    <row r="134" s="2" customFormat="1" ht="66.75" customHeight="1">
      <c r="A134" s="38"/>
      <c r="B134" s="39"/>
      <c r="C134" s="244" t="s">
        <v>158</v>
      </c>
      <c r="D134" s="244" t="s">
        <v>144</v>
      </c>
      <c r="E134" s="245" t="s">
        <v>163</v>
      </c>
      <c r="F134" s="246" t="s">
        <v>164</v>
      </c>
      <c r="G134" s="247" t="s">
        <v>155</v>
      </c>
      <c r="H134" s="248">
        <v>8.5</v>
      </c>
      <c r="I134" s="249"/>
      <c r="J134" s="250">
        <f>ROUND(I134*H134,2)</f>
        <v>0</v>
      </c>
      <c r="K134" s="251"/>
      <c r="L134" s="44"/>
      <c r="M134" s="252" t="s">
        <v>1</v>
      </c>
      <c r="N134" s="253" t="s">
        <v>38</v>
      </c>
      <c r="O134" s="91"/>
      <c r="P134" s="254">
        <f>O134*H134</f>
        <v>0</v>
      </c>
      <c r="Q134" s="254">
        <v>0</v>
      </c>
      <c r="R134" s="254">
        <f>Q134*H134</f>
        <v>0</v>
      </c>
      <c r="S134" s="254">
        <v>0</v>
      </c>
      <c r="T134" s="25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6" t="s">
        <v>148</v>
      </c>
      <c r="AT134" s="256" t="s">
        <v>144</v>
      </c>
      <c r="AU134" s="256" t="s">
        <v>82</v>
      </c>
      <c r="AY134" s="17" t="s">
        <v>141</v>
      </c>
      <c r="BE134" s="257">
        <f>IF(N134="základní",J134,0)</f>
        <v>0</v>
      </c>
      <c r="BF134" s="257">
        <f>IF(N134="snížená",J134,0)</f>
        <v>0</v>
      </c>
      <c r="BG134" s="257">
        <f>IF(N134="zákl. přenesená",J134,0)</f>
        <v>0</v>
      </c>
      <c r="BH134" s="257">
        <f>IF(N134="sníž. přenesená",J134,0)</f>
        <v>0</v>
      </c>
      <c r="BI134" s="257">
        <f>IF(N134="nulová",J134,0)</f>
        <v>0</v>
      </c>
      <c r="BJ134" s="17" t="s">
        <v>80</v>
      </c>
      <c r="BK134" s="257">
        <f>ROUND(I134*H134,2)</f>
        <v>0</v>
      </c>
      <c r="BL134" s="17" t="s">
        <v>148</v>
      </c>
      <c r="BM134" s="256" t="s">
        <v>570</v>
      </c>
    </row>
    <row r="135" s="13" customFormat="1">
      <c r="A135" s="13"/>
      <c r="B135" s="258"/>
      <c r="C135" s="259"/>
      <c r="D135" s="260" t="s">
        <v>150</v>
      </c>
      <c r="E135" s="261" t="s">
        <v>1</v>
      </c>
      <c r="F135" s="262" t="s">
        <v>571</v>
      </c>
      <c r="G135" s="259"/>
      <c r="H135" s="263">
        <v>8.5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150</v>
      </c>
      <c r="AU135" s="269" t="s">
        <v>82</v>
      </c>
      <c r="AV135" s="13" t="s">
        <v>82</v>
      </c>
      <c r="AW135" s="13" t="s">
        <v>30</v>
      </c>
      <c r="AX135" s="13" t="s">
        <v>80</v>
      </c>
      <c r="AY135" s="269" t="s">
        <v>141</v>
      </c>
    </row>
    <row r="136" s="2" customFormat="1" ht="16.5" customHeight="1">
      <c r="A136" s="38"/>
      <c r="B136" s="39"/>
      <c r="C136" s="281" t="s">
        <v>148</v>
      </c>
      <c r="D136" s="281" t="s">
        <v>167</v>
      </c>
      <c r="E136" s="282" t="s">
        <v>168</v>
      </c>
      <c r="F136" s="283" t="s">
        <v>169</v>
      </c>
      <c r="G136" s="284" t="s">
        <v>170</v>
      </c>
      <c r="H136" s="285">
        <v>15.300000000000001</v>
      </c>
      <c r="I136" s="286"/>
      <c r="J136" s="287">
        <f>ROUND(I136*H136,2)</f>
        <v>0</v>
      </c>
      <c r="K136" s="288"/>
      <c r="L136" s="289"/>
      <c r="M136" s="290" t="s">
        <v>1</v>
      </c>
      <c r="N136" s="291" t="s">
        <v>38</v>
      </c>
      <c r="O136" s="91"/>
      <c r="P136" s="254">
        <f>O136*H136</f>
        <v>0</v>
      </c>
      <c r="Q136" s="254">
        <v>1</v>
      </c>
      <c r="R136" s="254">
        <f>Q136*H136</f>
        <v>15.300000000000001</v>
      </c>
      <c r="S136" s="254">
        <v>0</v>
      </c>
      <c r="T136" s="25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6" t="s">
        <v>171</v>
      </c>
      <c r="AT136" s="256" t="s">
        <v>167</v>
      </c>
      <c r="AU136" s="256" t="s">
        <v>82</v>
      </c>
      <c r="AY136" s="17" t="s">
        <v>141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7" t="s">
        <v>80</v>
      </c>
      <c r="BK136" s="257">
        <f>ROUND(I136*H136,2)</f>
        <v>0</v>
      </c>
      <c r="BL136" s="17" t="s">
        <v>148</v>
      </c>
      <c r="BM136" s="256" t="s">
        <v>572</v>
      </c>
    </row>
    <row r="137" s="13" customFormat="1">
      <c r="A137" s="13"/>
      <c r="B137" s="258"/>
      <c r="C137" s="259"/>
      <c r="D137" s="260" t="s">
        <v>150</v>
      </c>
      <c r="E137" s="261" t="s">
        <v>1</v>
      </c>
      <c r="F137" s="262" t="s">
        <v>573</v>
      </c>
      <c r="G137" s="259"/>
      <c r="H137" s="263">
        <v>15.300000000000001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150</v>
      </c>
      <c r="AU137" s="269" t="s">
        <v>82</v>
      </c>
      <c r="AV137" s="13" t="s">
        <v>82</v>
      </c>
      <c r="AW137" s="13" t="s">
        <v>30</v>
      </c>
      <c r="AX137" s="13" t="s">
        <v>73</v>
      </c>
      <c r="AY137" s="269" t="s">
        <v>141</v>
      </c>
    </row>
    <row r="138" s="14" customFormat="1">
      <c r="A138" s="14"/>
      <c r="B138" s="270"/>
      <c r="C138" s="271"/>
      <c r="D138" s="260" t="s">
        <v>150</v>
      </c>
      <c r="E138" s="272" t="s">
        <v>1</v>
      </c>
      <c r="F138" s="273" t="s">
        <v>152</v>
      </c>
      <c r="G138" s="271"/>
      <c r="H138" s="274">
        <v>15.300000000000001</v>
      </c>
      <c r="I138" s="275"/>
      <c r="J138" s="271"/>
      <c r="K138" s="271"/>
      <c r="L138" s="276"/>
      <c r="M138" s="277"/>
      <c r="N138" s="278"/>
      <c r="O138" s="278"/>
      <c r="P138" s="278"/>
      <c r="Q138" s="278"/>
      <c r="R138" s="278"/>
      <c r="S138" s="278"/>
      <c r="T138" s="27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0" t="s">
        <v>150</v>
      </c>
      <c r="AU138" s="280" t="s">
        <v>82</v>
      </c>
      <c r="AV138" s="14" t="s">
        <v>148</v>
      </c>
      <c r="AW138" s="14" t="s">
        <v>30</v>
      </c>
      <c r="AX138" s="14" t="s">
        <v>80</v>
      </c>
      <c r="AY138" s="280" t="s">
        <v>141</v>
      </c>
    </row>
    <row r="139" s="2" customFormat="1" ht="66.75" customHeight="1">
      <c r="A139" s="38"/>
      <c r="B139" s="39"/>
      <c r="C139" s="244" t="s">
        <v>142</v>
      </c>
      <c r="D139" s="244" t="s">
        <v>144</v>
      </c>
      <c r="E139" s="245" t="s">
        <v>532</v>
      </c>
      <c r="F139" s="246" t="s">
        <v>533</v>
      </c>
      <c r="G139" s="247" t="s">
        <v>216</v>
      </c>
      <c r="H139" s="248">
        <v>0.01</v>
      </c>
      <c r="I139" s="249"/>
      <c r="J139" s="250">
        <f>ROUND(I139*H139,2)</f>
        <v>0</v>
      </c>
      <c r="K139" s="251"/>
      <c r="L139" s="44"/>
      <c r="M139" s="252" t="s">
        <v>1</v>
      </c>
      <c r="N139" s="253" t="s">
        <v>38</v>
      </c>
      <c r="O139" s="91"/>
      <c r="P139" s="254">
        <f>O139*H139</f>
        <v>0</v>
      </c>
      <c r="Q139" s="254">
        <v>0</v>
      </c>
      <c r="R139" s="254">
        <f>Q139*H139</f>
        <v>0</v>
      </c>
      <c r="S139" s="254">
        <v>0</v>
      </c>
      <c r="T139" s="25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6" t="s">
        <v>148</v>
      </c>
      <c r="AT139" s="256" t="s">
        <v>144</v>
      </c>
      <c r="AU139" s="256" t="s">
        <v>82</v>
      </c>
      <c r="AY139" s="17" t="s">
        <v>141</v>
      </c>
      <c r="BE139" s="257">
        <f>IF(N139="základní",J139,0)</f>
        <v>0</v>
      </c>
      <c r="BF139" s="257">
        <f>IF(N139="snížená",J139,0)</f>
        <v>0</v>
      </c>
      <c r="BG139" s="257">
        <f>IF(N139="zákl. přenesená",J139,0)</f>
        <v>0</v>
      </c>
      <c r="BH139" s="257">
        <f>IF(N139="sníž. přenesená",J139,0)</f>
        <v>0</v>
      </c>
      <c r="BI139" s="257">
        <f>IF(N139="nulová",J139,0)</f>
        <v>0</v>
      </c>
      <c r="BJ139" s="17" t="s">
        <v>80</v>
      </c>
      <c r="BK139" s="257">
        <f>ROUND(I139*H139,2)</f>
        <v>0</v>
      </c>
      <c r="BL139" s="17" t="s">
        <v>148</v>
      </c>
      <c r="BM139" s="256" t="s">
        <v>574</v>
      </c>
    </row>
    <row r="140" s="13" customFormat="1">
      <c r="A140" s="13"/>
      <c r="B140" s="258"/>
      <c r="C140" s="259"/>
      <c r="D140" s="260" t="s">
        <v>150</v>
      </c>
      <c r="E140" s="261" t="s">
        <v>1</v>
      </c>
      <c r="F140" s="262" t="s">
        <v>6</v>
      </c>
      <c r="G140" s="259"/>
      <c r="H140" s="263">
        <v>0.01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150</v>
      </c>
      <c r="AU140" s="269" t="s">
        <v>82</v>
      </c>
      <c r="AV140" s="13" t="s">
        <v>82</v>
      </c>
      <c r="AW140" s="13" t="s">
        <v>30</v>
      </c>
      <c r="AX140" s="13" t="s">
        <v>73</v>
      </c>
      <c r="AY140" s="269" t="s">
        <v>141</v>
      </c>
    </row>
    <row r="141" s="14" customFormat="1">
      <c r="A141" s="14"/>
      <c r="B141" s="270"/>
      <c r="C141" s="271"/>
      <c r="D141" s="260" t="s">
        <v>150</v>
      </c>
      <c r="E141" s="272" t="s">
        <v>1</v>
      </c>
      <c r="F141" s="273" t="s">
        <v>152</v>
      </c>
      <c r="G141" s="271"/>
      <c r="H141" s="274">
        <v>0.01</v>
      </c>
      <c r="I141" s="275"/>
      <c r="J141" s="271"/>
      <c r="K141" s="271"/>
      <c r="L141" s="276"/>
      <c r="M141" s="277"/>
      <c r="N141" s="278"/>
      <c r="O141" s="278"/>
      <c r="P141" s="278"/>
      <c r="Q141" s="278"/>
      <c r="R141" s="278"/>
      <c r="S141" s="278"/>
      <c r="T141" s="27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0" t="s">
        <v>150</v>
      </c>
      <c r="AU141" s="280" t="s">
        <v>82</v>
      </c>
      <c r="AV141" s="14" t="s">
        <v>148</v>
      </c>
      <c r="AW141" s="14" t="s">
        <v>30</v>
      </c>
      <c r="AX141" s="14" t="s">
        <v>80</v>
      </c>
      <c r="AY141" s="280" t="s">
        <v>141</v>
      </c>
    </row>
    <row r="142" s="2" customFormat="1" ht="78" customHeight="1">
      <c r="A142" s="38"/>
      <c r="B142" s="39"/>
      <c r="C142" s="244" t="s">
        <v>174</v>
      </c>
      <c r="D142" s="244" t="s">
        <v>144</v>
      </c>
      <c r="E142" s="245" t="s">
        <v>535</v>
      </c>
      <c r="F142" s="246" t="s">
        <v>536</v>
      </c>
      <c r="G142" s="247" t="s">
        <v>216</v>
      </c>
      <c r="H142" s="248">
        <v>0.01</v>
      </c>
      <c r="I142" s="249"/>
      <c r="J142" s="250">
        <f>ROUND(I142*H142,2)</f>
        <v>0</v>
      </c>
      <c r="K142" s="251"/>
      <c r="L142" s="44"/>
      <c r="M142" s="252" t="s">
        <v>1</v>
      </c>
      <c r="N142" s="253" t="s">
        <v>38</v>
      </c>
      <c r="O142" s="91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6" t="s">
        <v>148</v>
      </c>
      <c r="AT142" s="256" t="s">
        <v>144</v>
      </c>
      <c r="AU142" s="256" t="s">
        <v>82</v>
      </c>
      <c r="AY142" s="17" t="s">
        <v>141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7" t="s">
        <v>80</v>
      </c>
      <c r="BK142" s="257">
        <f>ROUND(I142*H142,2)</f>
        <v>0</v>
      </c>
      <c r="BL142" s="17" t="s">
        <v>148</v>
      </c>
      <c r="BM142" s="256" t="s">
        <v>575</v>
      </c>
    </row>
    <row r="143" s="13" customFormat="1">
      <c r="A143" s="13"/>
      <c r="B143" s="258"/>
      <c r="C143" s="259"/>
      <c r="D143" s="260" t="s">
        <v>150</v>
      </c>
      <c r="E143" s="261" t="s">
        <v>1</v>
      </c>
      <c r="F143" s="262" t="s">
        <v>6</v>
      </c>
      <c r="G143" s="259"/>
      <c r="H143" s="263">
        <v>0.01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150</v>
      </c>
      <c r="AU143" s="269" t="s">
        <v>82</v>
      </c>
      <c r="AV143" s="13" t="s">
        <v>82</v>
      </c>
      <c r="AW143" s="13" t="s">
        <v>30</v>
      </c>
      <c r="AX143" s="13" t="s">
        <v>73</v>
      </c>
      <c r="AY143" s="269" t="s">
        <v>141</v>
      </c>
    </row>
    <row r="144" s="14" customFormat="1">
      <c r="A144" s="14"/>
      <c r="B144" s="270"/>
      <c r="C144" s="271"/>
      <c r="D144" s="260" t="s">
        <v>150</v>
      </c>
      <c r="E144" s="272" t="s">
        <v>1</v>
      </c>
      <c r="F144" s="273" t="s">
        <v>152</v>
      </c>
      <c r="G144" s="271"/>
      <c r="H144" s="274">
        <v>0.01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150</v>
      </c>
      <c r="AU144" s="280" t="s">
        <v>82</v>
      </c>
      <c r="AV144" s="14" t="s">
        <v>148</v>
      </c>
      <c r="AW144" s="14" t="s">
        <v>30</v>
      </c>
      <c r="AX144" s="14" t="s">
        <v>80</v>
      </c>
      <c r="AY144" s="280" t="s">
        <v>141</v>
      </c>
    </row>
    <row r="145" s="2" customFormat="1" ht="111.75" customHeight="1">
      <c r="A145" s="38"/>
      <c r="B145" s="39"/>
      <c r="C145" s="244" t="s">
        <v>183</v>
      </c>
      <c r="D145" s="244" t="s">
        <v>144</v>
      </c>
      <c r="E145" s="245" t="s">
        <v>538</v>
      </c>
      <c r="F145" s="246" t="s">
        <v>539</v>
      </c>
      <c r="G145" s="247" t="s">
        <v>216</v>
      </c>
      <c r="H145" s="248">
        <v>0.01</v>
      </c>
      <c r="I145" s="249"/>
      <c r="J145" s="250">
        <f>ROUND(I145*H145,2)</f>
        <v>0</v>
      </c>
      <c r="K145" s="251"/>
      <c r="L145" s="44"/>
      <c r="M145" s="252" t="s">
        <v>1</v>
      </c>
      <c r="N145" s="253" t="s">
        <v>38</v>
      </c>
      <c r="O145" s="91"/>
      <c r="P145" s="254">
        <f>O145*H145</f>
        <v>0</v>
      </c>
      <c r="Q145" s="254">
        <v>0</v>
      </c>
      <c r="R145" s="254">
        <f>Q145*H145</f>
        <v>0</v>
      </c>
      <c r="S145" s="254">
        <v>0</v>
      </c>
      <c r="T145" s="25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6" t="s">
        <v>148</v>
      </c>
      <c r="AT145" s="256" t="s">
        <v>144</v>
      </c>
      <c r="AU145" s="256" t="s">
        <v>82</v>
      </c>
      <c r="AY145" s="17" t="s">
        <v>141</v>
      </c>
      <c r="BE145" s="257">
        <f>IF(N145="základní",J145,0)</f>
        <v>0</v>
      </c>
      <c r="BF145" s="257">
        <f>IF(N145="snížená",J145,0)</f>
        <v>0</v>
      </c>
      <c r="BG145" s="257">
        <f>IF(N145="zákl. přenesená",J145,0)</f>
        <v>0</v>
      </c>
      <c r="BH145" s="257">
        <f>IF(N145="sníž. přenesená",J145,0)</f>
        <v>0</v>
      </c>
      <c r="BI145" s="257">
        <f>IF(N145="nulová",J145,0)</f>
        <v>0</v>
      </c>
      <c r="BJ145" s="17" t="s">
        <v>80</v>
      </c>
      <c r="BK145" s="257">
        <f>ROUND(I145*H145,2)</f>
        <v>0</v>
      </c>
      <c r="BL145" s="17" t="s">
        <v>148</v>
      </c>
      <c r="BM145" s="256" t="s">
        <v>576</v>
      </c>
    </row>
    <row r="146" s="13" customFormat="1">
      <c r="A146" s="13"/>
      <c r="B146" s="258"/>
      <c r="C146" s="259"/>
      <c r="D146" s="260" t="s">
        <v>150</v>
      </c>
      <c r="E146" s="261" t="s">
        <v>1</v>
      </c>
      <c r="F146" s="262" t="s">
        <v>6</v>
      </c>
      <c r="G146" s="259"/>
      <c r="H146" s="263">
        <v>0.01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150</v>
      </c>
      <c r="AU146" s="269" t="s">
        <v>82</v>
      </c>
      <c r="AV146" s="13" t="s">
        <v>82</v>
      </c>
      <c r="AW146" s="13" t="s">
        <v>30</v>
      </c>
      <c r="AX146" s="13" t="s">
        <v>73</v>
      </c>
      <c r="AY146" s="269" t="s">
        <v>141</v>
      </c>
    </row>
    <row r="147" s="14" customFormat="1">
      <c r="A147" s="14"/>
      <c r="B147" s="270"/>
      <c r="C147" s="271"/>
      <c r="D147" s="260" t="s">
        <v>150</v>
      </c>
      <c r="E147" s="272" t="s">
        <v>1</v>
      </c>
      <c r="F147" s="273" t="s">
        <v>152</v>
      </c>
      <c r="G147" s="271"/>
      <c r="H147" s="274">
        <v>0.01</v>
      </c>
      <c r="I147" s="275"/>
      <c r="J147" s="271"/>
      <c r="K147" s="271"/>
      <c r="L147" s="276"/>
      <c r="M147" s="277"/>
      <c r="N147" s="278"/>
      <c r="O147" s="278"/>
      <c r="P147" s="278"/>
      <c r="Q147" s="278"/>
      <c r="R147" s="278"/>
      <c r="S147" s="278"/>
      <c r="T147" s="27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80" t="s">
        <v>150</v>
      </c>
      <c r="AU147" s="280" t="s">
        <v>82</v>
      </c>
      <c r="AV147" s="14" t="s">
        <v>148</v>
      </c>
      <c r="AW147" s="14" t="s">
        <v>30</v>
      </c>
      <c r="AX147" s="14" t="s">
        <v>80</v>
      </c>
      <c r="AY147" s="280" t="s">
        <v>141</v>
      </c>
    </row>
    <row r="148" s="2" customFormat="1" ht="100.5" customHeight="1">
      <c r="A148" s="38"/>
      <c r="B148" s="39"/>
      <c r="C148" s="244" t="s">
        <v>171</v>
      </c>
      <c r="D148" s="244" t="s">
        <v>144</v>
      </c>
      <c r="E148" s="245" t="s">
        <v>260</v>
      </c>
      <c r="F148" s="246" t="s">
        <v>261</v>
      </c>
      <c r="G148" s="247" t="s">
        <v>262</v>
      </c>
      <c r="H148" s="248">
        <v>4</v>
      </c>
      <c r="I148" s="249"/>
      <c r="J148" s="250">
        <f>ROUND(I148*H148,2)</f>
        <v>0</v>
      </c>
      <c r="K148" s="251"/>
      <c r="L148" s="44"/>
      <c r="M148" s="252" t="s">
        <v>1</v>
      </c>
      <c r="N148" s="253" t="s">
        <v>38</v>
      </c>
      <c r="O148" s="91"/>
      <c r="P148" s="254">
        <f>O148*H148</f>
        <v>0</v>
      </c>
      <c r="Q148" s="254">
        <v>0</v>
      </c>
      <c r="R148" s="254">
        <f>Q148*H148</f>
        <v>0</v>
      </c>
      <c r="S148" s="254">
        <v>0</v>
      </c>
      <c r="T148" s="25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6" t="s">
        <v>148</v>
      </c>
      <c r="AT148" s="256" t="s">
        <v>144</v>
      </c>
      <c r="AU148" s="256" t="s">
        <v>82</v>
      </c>
      <c r="AY148" s="17" t="s">
        <v>141</v>
      </c>
      <c r="BE148" s="257">
        <f>IF(N148="základní",J148,0)</f>
        <v>0</v>
      </c>
      <c r="BF148" s="257">
        <f>IF(N148="snížená",J148,0)</f>
        <v>0</v>
      </c>
      <c r="BG148" s="257">
        <f>IF(N148="zákl. přenesená",J148,0)</f>
        <v>0</v>
      </c>
      <c r="BH148" s="257">
        <f>IF(N148="sníž. přenesená",J148,0)</f>
        <v>0</v>
      </c>
      <c r="BI148" s="257">
        <f>IF(N148="nulová",J148,0)</f>
        <v>0</v>
      </c>
      <c r="BJ148" s="17" t="s">
        <v>80</v>
      </c>
      <c r="BK148" s="257">
        <f>ROUND(I148*H148,2)</f>
        <v>0</v>
      </c>
      <c r="BL148" s="17" t="s">
        <v>148</v>
      </c>
      <c r="BM148" s="256" t="s">
        <v>577</v>
      </c>
    </row>
    <row r="149" s="13" customFormat="1">
      <c r="A149" s="13"/>
      <c r="B149" s="258"/>
      <c r="C149" s="259"/>
      <c r="D149" s="260" t="s">
        <v>150</v>
      </c>
      <c r="E149" s="261" t="s">
        <v>1</v>
      </c>
      <c r="F149" s="262" t="s">
        <v>148</v>
      </c>
      <c r="G149" s="259"/>
      <c r="H149" s="263">
        <v>4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150</v>
      </c>
      <c r="AU149" s="269" t="s">
        <v>82</v>
      </c>
      <c r="AV149" s="13" t="s">
        <v>82</v>
      </c>
      <c r="AW149" s="13" t="s">
        <v>30</v>
      </c>
      <c r="AX149" s="13" t="s">
        <v>73</v>
      </c>
      <c r="AY149" s="269" t="s">
        <v>141</v>
      </c>
    </row>
    <row r="150" s="14" customFormat="1">
      <c r="A150" s="14"/>
      <c r="B150" s="270"/>
      <c r="C150" s="271"/>
      <c r="D150" s="260" t="s">
        <v>150</v>
      </c>
      <c r="E150" s="272" t="s">
        <v>1</v>
      </c>
      <c r="F150" s="273" t="s">
        <v>152</v>
      </c>
      <c r="G150" s="271"/>
      <c r="H150" s="274">
        <v>4</v>
      </c>
      <c r="I150" s="275"/>
      <c r="J150" s="271"/>
      <c r="K150" s="271"/>
      <c r="L150" s="276"/>
      <c r="M150" s="277"/>
      <c r="N150" s="278"/>
      <c r="O150" s="278"/>
      <c r="P150" s="278"/>
      <c r="Q150" s="278"/>
      <c r="R150" s="278"/>
      <c r="S150" s="278"/>
      <c r="T150" s="27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0" t="s">
        <v>150</v>
      </c>
      <c r="AU150" s="280" t="s">
        <v>82</v>
      </c>
      <c r="AV150" s="14" t="s">
        <v>148</v>
      </c>
      <c r="AW150" s="14" t="s">
        <v>30</v>
      </c>
      <c r="AX150" s="14" t="s">
        <v>80</v>
      </c>
      <c r="AY150" s="280" t="s">
        <v>141</v>
      </c>
    </row>
    <row r="151" s="2" customFormat="1" ht="55.5" customHeight="1">
      <c r="A151" s="38"/>
      <c r="B151" s="39"/>
      <c r="C151" s="244" t="s">
        <v>192</v>
      </c>
      <c r="D151" s="244" t="s">
        <v>144</v>
      </c>
      <c r="E151" s="245" t="s">
        <v>397</v>
      </c>
      <c r="F151" s="246" t="s">
        <v>398</v>
      </c>
      <c r="G151" s="247" t="s">
        <v>195</v>
      </c>
      <c r="H151" s="248">
        <v>6</v>
      </c>
      <c r="I151" s="249"/>
      <c r="J151" s="250">
        <f>ROUND(I151*H151,2)</f>
        <v>0</v>
      </c>
      <c r="K151" s="251"/>
      <c r="L151" s="44"/>
      <c r="M151" s="252" t="s">
        <v>1</v>
      </c>
      <c r="N151" s="253" t="s">
        <v>38</v>
      </c>
      <c r="O151" s="91"/>
      <c r="P151" s="254">
        <f>O151*H151</f>
        <v>0</v>
      </c>
      <c r="Q151" s="254">
        <v>0</v>
      </c>
      <c r="R151" s="254">
        <f>Q151*H151</f>
        <v>0</v>
      </c>
      <c r="S151" s="254">
        <v>0</v>
      </c>
      <c r="T151" s="25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6" t="s">
        <v>148</v>
      </c>
      <c r="AT151" s="256" t="s">
        <v>144</v>
      </c>
      <c r="AU151" s="256" t="s">
        <v>82</v>
      </c>
      <c r="AY151" s="17" t="s">
        <v>141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17" t="s">
        <v>80</v>
      </c>
      <c r="BK151" s="257">
        <f>ROUND(I151*H151,2)</f>
        <v>0</v>
      </c>
      <c r="BL151" s="17" t="s">
        <v>148</v>
      </c>
      <c r="BM151" s="256" t="s">
        <v>578</v>
      </c>
    </row>
    <row r="152" s="13" customFormat="1">
      <c r="A152" s="13"/>
      <c r="B152" s="258"/>
      <c r="C152" s="259"/>
      <c r="D152" s="260" t="s">
        <v>150</v>
      </c>
      <c r="E152" s="261" t="s">
        <v>1</v>
      </c>
      <c r="F152" s="262" t="s">
        <v>174</v>
      </c>
      <c r="G152" s="259"/>
      <c r="H152" s="263">
        <v>6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150</v>
      </c>
      <c r="AU152" s="269" t="s">
        <v>82</v>
      </c>
      <c r="AV152" s="13" t="s">
        <v>82</v>
      </c>
      <c r="AW152" s="13" t="s">
        <v>30</v>
      </c>
      <c r="AX152" s="13" t="s">
        <v>73</v>
      </c>
      <c r="AY152" s="269" t="s">
        <v>141</v>
      </c>
    </row>
    <row r="153" s="14" customFormat="1">
      <c r="A153" s="14"/>
      <c r="B153" s="270"/>
      <c r="C153" s="271"/>
      <c r="D153" s="260" t="s">
        <v>150</v>
      </c>
      <c r="E153" s="272" t="s">
        <v>1</v>
      </c>
      <c r="F153" s="273" t="s">
        <v>152</v>
      </c>
      <c r="G153" s="271"/>
      <c r="H153" s="274">
        <v>6</v>
      </c>
      <c r="I153" s="275"/>
      <c r="J153" s="271"/>
      <c r="K153" s="271"/>
      <c r="L153" s="276"/>
      <c r="M153" s="277"/>
      <c r="N153" s="278"/>
      <c r="O153" s="278"/>
      <c r="P153" s="278"/>
      <c r="Q153" s="278"/>
      <c r="R153" s="278"/>
      <c r="S153" s="278"/>
      <c r="T153" s="27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0" t="s">
        <v>150</v>
      </c>
      <c r="AU153" s="280" t="s">
        <v>82</v>
      </c>
      <c r="AV153" s="14" t="s">
        <v>148</v>
      </c>
      <c r="AW153" s="14" t="s">
        <v>30</v>
      </c>
      <c r="AX153" s="14" t="s">
        <v>80</v>
      </c>
      <c r="AY153" s="280" t="s">
        <v>141</v>
      </c>
    </row>
    <row r="154" s="2" customFormat="1" ht="44.25" customHeight="1">
      <c r="A154" s="38"/>
      <c r="B154" s="39"/>
      <c r="C154" s="244" t="s">
        <v>198</v>
      </c>
      <c r="D154" s="244" t="s">
        <v>144</v>
      </c>
      <c r="E154" s="245" t="s">
        <v>403</v>
      </c>
      <c r="F154" s="246" t="s">
        <v>404</v>
      </c>
      <c r="G154" s="247" t="s">
        <v>195</v>
      </c>
      <c r="H154" s="248">
        <v>4</v>
      </c>
      <c r="I154" s="249"/>
      <c r="J154" s="250">
        <f>ROUND(I154*H154,2)</f>
        <v>0</v>
      </c>
      <c r="K154" s="251"/>
      <c r="L154" s="44"/>
      <c r="M154" s="252" t="s">
        <v>1</v>
      </c>
      <c r="N154" s="253" t="s">
        <v>38</v>
      </c>
      <c r="O154" s="91"/>
      <c r="P154" s="254">
        <f>O154*H154</f>
        <v>0</v>
      </c>
      <c r="Q154" s="254">
        <v>0</v>
      </c>
      <c r="R154" s="254">
        <f>Q154*H154</f>
        <v>0</v>
      </c>
      <c r="S154" s="254">
        <v>0</v>
      </c>
      <c r="T154" s="25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6" t="s">
        <v>148</v>
      </c>
      <c r="AT154" s="256" t="s">
        <v>144</v>
      </c>
      <c r="AU154" s="256" t="s">
        <v>82</v>
      </c>
      <c r="AY154" s="17" t="s">
        <v>141</v>
      </c>
      <c r="BE154" s="257">
        <f>IF(N154="základní",J154,0)</f>
        <v>0</v>
      </c>
      <c r="BF154" s="257">
        <f>IF(N154="snížená",J154,0)</f>
        <v>0</v>
      </c>
      <c r="BG154" s="257">
        <f>IF(N154="zákl. přenesená",J154,0)</f>
        <v>0</v>
      </c>
      <c r="BH154" s="257">
        <f>IF(N154="sníž. přenesená",J154,0)</f>
        <v>0</v>
      </c>
      <c r="BI154" s="257">
        <f>IF(N154="nulová",J154,0)</f>
        <v>0</v>
      </c>
      <c r="BJ154" s="17" t="s">
        <v>80</v>
      </c>
      <c r="BK154" s="257">
        <f>ROUND(I154*H154,2)</f>
        <v>0</v>
      </c>
      <c r="BL154" s="17" t="s">
        <v>148</v>
      </c>
      <c r="BM154" s="256" t="s">
        <v>579</v>
      </c>
    </row>
    <row r="155" s="15" customFormat="1">
      <c r="A155" s="15"/>
      <c r="B155" s="292"/>
      <c r="C155" s="293"/>
      <c r="D155" s="260" t="s">
        <v>150</v>
      </c>
      <c r="E155" s="294" t="s">
        <v>1</v>
      </c>
      <c r="F155" s="295" t="s">
        <v>546</v>
      </c>
      <c r="G155" s="293"/>
      <c r="H155" s="294" t="s">
        <v>1</v>
      </c>
      <c r="I155" s="296"/>
      <c r="J155" s="293"/>
      <c r="K155" s="293"/>
      <c r="L155" s="297"/>
      <c r="M155" s="298"/>
      <c r="N155" s="299"/>
      <c r="O155" s="299"/>
      <c r="P155" s="299"/>
      <c r="Q155" s="299"/>
      <c r="R155" s="299"/>
      <c r="S155" s="299"/>
      <c r="T155" s="30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301" t="s">
        <v>150</v>
      </c>
      <c r="AU155" s="301" t="s">
        <v>82</v>
      </c>
      <c r="AV155" s="15" t="s">
        <v>80</v>
      </c>
      <c r="AW155" s="15" t="s">
        <v>30</v>
      </c>
      <c r="AX155" s="15" t="s">
        <v>73</v>
      </c>
      <c r="AY155" s="301" t="s">
        <v>141</v>
      </c>
    </row>
    <row r="156" s="13" customFormat="1">
      <c r="A156" s="13"/>
      <c r="B156" s="258"/>
      <c r="C156" s="259"/>
      <c r="D156" s="260" t="s">
        <v>150</v>
      </c>
      <c r="E156" s="261" t="s">
        <v>1</v>
      </c>
      <c r="F156" s="262" t="s">
        <v>148</v>
      </c>
      <c r="G156" s="259"/>
      <c r="H156" s="263">
        <v>4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150</v>
      </c>
      <c r="AU156" s="269" t="s">
        <v>82</v>
      </c>
      <c r="AV156" s="13" t="s">
        <v>82</v>
      </c>
      <c r="AW156" s="13" t="s">
        <v>30</v>
      </c>
      <c r="AX156" s="13" t="s">
        <v>73</v>
      </c>
      <c r="AY156" s="269" t="s">
        <v>141</v>
      </c>
    </row>
    <row r="157" s="14" customFormat="1">
      <c r="A157" s="14"/>
      <c r="B157" s="270"/>
      <c r="C157" s="271"/>
      <c r="D157" s="260" t="s">
        <v>150</v>
      </c>
      <c r="E157" s="272" t="s">
        <v>1</v>
      </c>
      <c r="F157" s="273" t="s">
        <v>152</v>
      </c>
      <c r="G157" s="271"/>
      <c r="H157" s="274">
        <v>4</v>
      </c>
      <c r="I157" s="275"/>
      <c r="J157" s="271"/>
      <c r="K157" s="271"/>
      <c r="L157" s="276"/>
      <c r="M157" s="277"/>
      <c r="N157" s="278"/>
      <c r="O157" s="278"/>
      <c r="P157" s="278"/>
      <c r="Q157" s="278"/>
      <c r="R157" s="278"/>
      <c r="S157" s="278"/>
      <c r="T157" s="27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0" t="s">
        <v>150</v>
      </c>
      <c r="AU157" s="280" t="s">
        <v>82</v>
      </c>
      <c r="AV157" s="14" t="s">
        <v>148</v>
      </c>
      <c r="AW157" s="14" t="s">
        <v>30</v>
      </c>
      <c r="AX157" s="14" t="s">
        <v>80</v>
      </c>
      <c r="AY157" s="280" t="s">
        <v>141</v>
      </c>
    </row>
    <row r="158" s="2" customFormat="1" ht="21.75" customHeight="1">
      <c r="A158" s="38"/>
      <c r="B158" s="39"/>
      <c r="C158" s="281" t="s">
        <v>203</v>
      </c>
      <c r="D158" s="281" t="s">
        <v>167</v>
      </c>
      <c r="E158" s="282" t="s">
        <v>387</v>
      </c>
      <c r="F158" s="283" t="s">
        <v>388</v>
      </c>
      <c r="G158" s="284" t="s">
        <v>177</v>
      </c>
      <c r="H158" s="285">
        <v>68</v>
      </c>
      <c r="I158" s="286"/>
      <c r="J158" s="287">
        <f>ROUND(I158*H158,2)</f>
        <v>0</v>
      </c>
      <c r="K158" s="288"/>
      <c r="L158" s="289"/>
      <c r="M158" s="290" t="s">
        <v>1</v>
      </c>
      <c r="N158" s="291" t="s">
        <v>38</v>
      </c>
      <c r="O158" s="91"/>
      <c r="P158" s="254">
        <f>O158*H158</f>
        <v>0</v>
      </c>
      <c r="Q158" s="254">
        <v>0.00123</v>
      </c>
      <c r="R158" s="254">
        <f>Q158*H158</f>
        <v>0.083639999999999992</v>
      </c>
      <c r="S158" s="254">
        <v>0</v>
      </c>
      <c r="T158" s="25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6" t="s">
        <v>171</v>
      </c>
      <c r="AT158" s="256" t="s">
        <v>167</v>
      </c>
      <c r="AU158" s="256" t="s">
        <v>82</v>
      </c>
      <c r="AY158" s="17" t="s">
        <v>141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7" t="s">
        <v>80</v>
      </c>
      <c r="BK158" s="257">
        <f>ROUND(I158*H158,2)</f>
        <v>0</v>
      </c>
      <c r="BL158" s="17" t="s">
        <v>148</v>
      </c>
      <c r="BM158" s="256" t="s">
        <v>580</v>
      </c>
    </row>
    <row r="159" s="15" customFormat="1">
      <c r="A159" s="15"/>
      <c r="B159" s="292"/>
      <c r="C159" s="293"/>
      <c r="D159" s="260" t="s">
        <v>150</v>
      </c>
      <c r="E159" s="294" t="s">
        <v>1</v>
      </c>
      <c r="F159" s="295" t="s">
        <v>179</v>
      </c>
      <c r="G159" s="293"/>
      <c r="H159" s="294" t="s">
        <v>1</v>
      </c>
      <c r="I159" s="296"/>
      <c r="J159" s="293"/>
      <c r="K159" s="293"/>
      <c r="L159" s="297"/>
      <c r="M159" s="298"/>
      <c r="N159" s="299"/>
      <c r="O159" s="299"/>
      <c r="P159" s="299"/>
      <c r="Q159" s="299"/>
      <c r="R159" s="299"/>
      <c r="S159" s="299"/>
      <c r="T159" s="30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301" t="s">
        <v>150</v>
      </c>
      <c r="AU159" s="301" t="s">
        <v>82</v>
      </c>
      <c r="AV159" s="15" t="s">
        <v>80</v>
      </c>
      <c r="AW159" s="15" t="s">
        <v>30</v>
      </c>
      <c r="AX159" s="15" t="s">
        <v>73</v>
      </c>
      <c r="AY159" s="301" t="s">
        <v>141</v>
      </c>
    </row>
    <row r="160" s="13" customFormat="1">
      <c r="A160" s="13"/>
      <c r="B160" s="258"/>
      <c r="C160" s="259"/>
      <c r="D160" s="260" t="s">
        <v>150</v>
      </c>
      <c r="E160" s="261" t="s">
        <v>1</v>
      </c>
      <c r="F160" s="262" t="s">
        <v>390</v>
      </c>
      <c r="G160" s="259"/>
      <c r="H160" s="263">
        <v>68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150</v>
      </c>
      <c r="AU160" s="269" t="s">
        <v>82</v>
      </c>
      <c r="AV160" s="13" t="s">
        <v>82</v>
      </c>
      <c r="AW160" s="13" t="s">
        <v>30</v>
      </c>
      <c r="AX160" s="13" t="s">
        <v>73</v>
      </c>
      <c r="AY160" s="269" t="s">
        <v>141</v>
      </c>
    </row>
    <row r="161" s="14" customFormat="1">
      <c r="A161" s="14"/>
      <c r="B161" s="270"/>
      <c r="C161" s="271"/>
      <c r="D161" s="260" t="s">
        <v>150</v>
      </c>
      <c r="E161" s="272" t="s">
        <v>1</v>
      </c>
      <c r="F161" s="273" t="s">
        <v>152</v>
      </c>
      <c r="G161" s="271"/>
      <c r="H161" s="274">
        <v>68</v>
      </c>
      <c r="I161" s="275"/>
      <c r="J161" s="271"/>
      <c r="K161" s="271"/>
      <c r="L161" s="276"/>
      <c r="M161" s="277"/>
      <c r="N161" s="278"/>
      <c r="O161" s="278"/>
      <c r="P161" s="278"/>
      <c r="Q161" s="278"/>
      <c r="R161" s="278"/>
      <c r="S161" s="278"/>
      <c r="T161" s="27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0" t="s">
        <v>150</v>
      </c>
      <c r="AU161" s="280" t="s">
        <v>82</v>
      </c>
      <c r="AV161" s="14" t="s">
        <v>148</v>
      </c>
      <c r="AW161" s="14" t="s">
        <v>30</v>
      </c>
      <c r="AX161" s="14" t="s">
        <v>80</v>
      </c>
      <c r="AY161" s="280" t="s">
        <v>141</v>
      </c>
    </row>
    <row r="162" s="2" customFormat="1" ht="16.5" customHeight="1">
      <c r="A162" s="38"/>
      <c r="B162" s="39"/>
      <c r="C162" s="281" t="s">
        <v>208</v>
      </c>
      <c r="D162" s="281" t="s">
        <v>167</v>
      </c>
      <c r="E162" s="282" t="s">
        <v>251</v>
      </c>
      <c r="F162" s="283" t="s">
        <v>252</v>
      </c>
      <c r="G162" s="284" t="s">
        <v>177</v>
      </c>
      <c r="H162" s="285">
        <v>34</v>
      </c>
      <c r="I162" s="286"/>
      <c r="J162" s="287">
        <f>ROUND(I162*H162,2)</f>
        <v>0</v>
      </c>
      <c r="K162" s="288"/>
      <c r="L162" s="289"/>
      <c r="M162" s="290" t="s">
        <v>1</v>
      </c>
      <c r="N162" s="291" t="s">
        <v>38</v>
      </c>
      <c r="O162" s="91"/>
      <c r="P162" s="254">
        <f>O162*H162</f>
        <v>0</v>
      </c>
      <c r="Q162" s="254">
        <v>0.00018000000000000001</v>
      </c>
      <c r="R162" s="254">
        <f>Q162*H162</f>
        <v>0.0061200000000000004</v>
      </c>
      <c r="S162" s="254">
        <v>0</v>
      </c>
      <c r="T162" s="25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6" t="s">
        <v>171</v>
      </c>
      <c r="AT162" s="256" t="s">
        <v>167</v>
      </c>
      <c r="AU162" s="256" t="s">
        <v>82</v>
      </c>
      <c r="AY162" s="17" t="s">
        <v>141</v>
      </c>
      <c r="BE162" s="257">
        <f>IF(N162="základní",J162,0)</f>
        <v>0</v>
      </c>
      <c r="BF162" s="257">
        <f>IF(N162="snížená",J162,0)</f>
        <v>0</v>
      </c>
      <c r="BG162" s="257">
        <f>IF(N162="zákl. přenesená",J162,0)</f>
        <v>0</v>
      </c>
      <c r="BH162" s="257">
        <f>IF(N162="sníž. přenesená",J162,0)</f>
        <v>0</v>
      </c>
      <c r="BI162" s="257">
        <f>IF(N162="nulová",J162,0)</f>
        <v>0</v>
      </c>
      <c r="BJ162" s="17" t="s">
        <v>80</v>
      </c>
      <c r="BK162" s="257">
        <f>ROUND(I162*H162,2)</f>
        <v>0</v>
      </c>
      <c r="BL162" s="17" t="s">
        <v>148</v>
      </c>
      <c r="BM162" s="256" t="s">
        <v>581</v>
      </c>
    </row>
    <row r="163" s="15" customFormat="1">
      <c r="A163" s="15"/>
      <c r="B163" s="292"/>
      <c r="C163" s="293"/>
      <c r="D163" s="260" t="s">
        <v>150</v>
      </c>
      <c r="E163" s="294" t="s">
        <v>1</v>
      </c>
      <c r="F163" s="295" t="s">
        <v>179</v>
      </c>
      <c r="G163" s="293"/>
      <c r="H163" s="294" t="s">
        <v>1</v>
      </c>
      <c r="I163" s="296"/>
      <c r="J163" s="293"/>
      <c r="K163" s="293"/>
      <c r="L163" s="297"/>
      <c r="M163" s="298"/>
      <c r="N163" s="299"/>
      <c r="O163" s="299"/>
      <c r="P163" s="299"/>
      <c r="Q163" s="299"/>
      <c r="R163" s="299"/>
      <c r="S163" s="299"/>
      <c r="T163" s="30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301" t="s">
        <v>150</v>
      </c>
      <c r="AU163" s="301" t="s">
        <v>82</v>
      </c>
      <c r="AV163" s="15" t="s">
        <v>80</v>
      </c>
      <c r="AW163" s="15" t="s">
        <v>30</v>
      </c>
      <c r="AX163" s="15" t="s">
        <v>73</v>
      </c>
      <c r="AY163" s="301" t="s">
        <v>141</v>
      </c>
    </row>
    <row r="164" s="13" customFormat="1">
      <c r="A164" s="13"/>
      <c r="B164" s="258"/>
      <c r="C164" s="259"/>
      <c r="D164" s="260" t="s">
        <v>150</v>
      </c>
      <c r="E164" s="261" t="s">
        <v>1</v>
      </c>
      <c r="F164" s="262" t="s">
        <v>392</v>
      </c>
      <c r="G164" s="259"/>
      <c r="H164" s="263">
        <v>34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150</v>
      </c>
      <c r="AU164" s="269" t="s">
        <v>82</v>
      </c>
      <c r="AV164" s="13" t="s">
        <v>82</v>
      </c>
      <c r="AW164" s="13" t="s">
        <v>30</v>
      </c>
      <c r="AX164" s="13" t="s">
        <v>73</v>
      </c>
      <c r="AY164" s="269" t="s">
        <v>141</v>
      </c>
    </row>
    <row r="165" s="14" customFormat="1">
      <c r="A165" s="14"/>
      <c r="B165" s="270"/>
      <c r="C165" s="271"/>
      <c r="D165" s="260" t="s">
        <v>150</v>
      </c>
      <c r="E165" s="272" t="s">
        <v>1</v>
      </c>
      <c r="F165" s="273" t="s">
        <v>152</v>
      </c>
      <c r="G165" s="271"/>
      <c r="H165" s="274">
        <v>34</v>
      </c>
      <c r="I165" s="275"/>
      <c r="J165" s="271"/>
      <c r="K165" s="271"/>
      <c r="L165" s="276"/>
      <c r="M165" s="277"/>
      <c r="N165" s="278"/>
      <c r="O165" s="278"/>
      <c r="P165" s="278"/>
      <c r="Q165" s="278"/>
      <c r="R165" s="278"/>
      <c r="S165" s="278"/>
      <c r="T165" s="27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0" t="s">
        <v>150</v>
      </c>
      <c r="AU165" s="280" t="s">
        <v>82</v>
      </c>
      <c r="AV165" s="14" t="s">
        <v>148</v>
      </c>
      <c r="AW165" s="14" t="s">
        <v>30</v>
      </c>
      <c r="AX165" s="14" t="s">
        <v>80</v>
      </c>
      <c r="AY165" s="280" t="s">
        <v>141</v>
      </c>
    </row>
    <row r="166" s="2" customFormat="1" ht="16.5" customHeight="1">
      <c r="A166" s="38"/>
      <c r="B166" s="39"/>
      <c r="C166" s="281" t="s">
        <v>213</v>
      </c>
      <c r="D166" s="281" t="s">
        <v>167</v>
      </c>
      <c r="E166" s="282" t="s">
        <v>582</v>
      </c>
      <c r="F166" s="283" t="s">
        <v>583</v>
      </c>
      <c r="G166" s="284" t="s">
        <v>177</v>
      </c>
      <c r="H166" s="285">
        <v>17</v>
      </c>
      <c r="I166" s="286"/>
      <c r="J166" s="287">
        <f>ROUND(I166*H166,2)</f>
        <v>0</v>
      </c>
      <c r="K166" s="288"/>
      <c r="L166" s="289"/>
      <c r="M166" s="290" t="s">
        <v>1</v>
      </c>
      <c r="N166" s="291" t="s">
        <v>38</v>
      </c>
      <c r="O166" s="91"/>
      <c r="P166" s="254">
        <f>O166*H166</f>
        <v>0</v>
      </c>
      <c r="Q166" s="254">
        <v>0</v>
      </c>
      <c r="R166" s="254">
        <f>Q166*H166</f>
        <v>0</v>
      </c>
      <c r="S166" s="254">
        <v>0</v>
      </c>
      <c r="T166" s="25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6" t="s">
        <v>171</v>
      </c>
      <c r="AT166" s="256" t="s">
        <v>167</v>
      </c>
      <c r="AU166" s="256" t="s">
        <v>82</v>
      </c>
      <c r="AY166" s="17" t="s">
        <v>141</v>
      </c>
      <c r="BE166" s="257">
        <f>IF(N166="základní",J166,0)</f>
        <v>0</v>
      </c>
      <c r="BF166" s="257">
        <f>IF(N166="snížená",J166,0)</f>
        <v>0</v>
      </c>
      <c r="BG166" s="257">
        <f>IF(N166="zákl. přenesená",J166,0)</f>
        <v>0</v>
      </c>
      <c r="BH166" s="257">
        <f>IF(N166="sníž. přenesená",J166,0)</f>
        <v>0</v>
      </c>
      <c r="BI166" s="257">
        <f>IF(N166="nulová",J166,0)</f>
        <v>0</v>
      </c>
      <c r="BJ166" s="17" t="s">
        <v>80</v>
      </c>
      <c r="BK166" s="257">
        <f>ROUND(I166*H166,2)</f>
        <v>0</v>
      </c>
      <c r="BL166" s="17" t="s">
        <v>148</v>
      </c>
      <c r="BM166" s="256" t="s">
        <v>584</v>
      </c>
    </row>
    <row r="167" s="15" customFormat="1">
      <c r="A167" s="15"/>
      <c r="B167" s="292"/>
      <c r="C167" s="293"/>
      <c r="D167" s="260" t="s">
        <v>150</v>
      </c>
      <c r="E167" s="294" t="s">
        <v>1</v>
      </c>
      <c r="F167" s="295" t="s">
        <v>179</v>
      </c>
      <c r="G167" s="293"/>
      <c r="H167" s="294" t="s">
        <v>1</v>
      </c>
      <c r="I167" s="296"/>
      <c r="J167" s="293"/>
      <c r="K167" s="293"/>
      <c r="L167" s="297"/>
      <c r="M167" s="298"/>
      <c r="N167" s="299"/>
      <c r="O167" s="299"/>
      <c r="P167" s="299"/>
      <c r="Q167" s="299"/>
      <c r="R167" s="299"/>
      <c r="S167" s="299"/>
      <c r="T167" s="30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301" t="s">
        <v>150</v>
      </c>
      <c r="AU167" s="301" t="s">
        <v>82</v>
      </c>
      <c r="AV167" s="15" t="s">
        <v>80</v>
      </c>
      <c r="AW167" s="15" t="s">
        <v>30</v>
      </c>
      <c r="AX167" s="15" t="s">
        <v>73</v>
      </c>
      <c r="AY167" s="301" t="s">
        <v>141</v>
      </c>
    </row>
    <row r="168" s="13" customFormat="1">
      <c r="A168" s="13"/>
      <c r="B168" s="258"/>
      <c r="C168" s="259"/>
      <c r="D168" s="260" t="s">
        <v>150</v>
      </c>
      <c r="E168" s="261" t="s">
        <v>1</v>
      </c>
      <c r="F168" s="262" t="s">
        <v>233</v>
      </c>
      <c r="G168" s="259"/>
      <c r="H168" s="263">
        <v>17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150</v>
      </c>
      <c r="AU168" s="269" t="s">
        <v>82</v>
      </c>
      <c r="AV168" s="13" t="s">
        <v>82</v>
      </c>
      <c r="AW168" s="13" t="s">
        <v>30</v>
      </c>
      <c r="AX168" s="13" t="s">
        <v>73</v>
      </c>
      <c r="AY168" s="269" t="s">
        <v>141</v>
      </c>
    </row>
    <row r="169" s="14" customFormat="1">
      <c r="A169" s="14"/>
      <c r="B169" s="270"/>
      <c r="C169" s="271"/>
      <c r="D169" s="260" t="s">
        <v>150</v>
      </c>
      <c r="E169" s="272" t="s">
        <v>1</v>
      </c>
      <c r="F169" s="273" t="s">
        <v>152</v>
      </c>
      <c r="G169" s="271"/>
      <c r="H169" s="274">
        <v>17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0" t="s">
        <v>150</v>
      </c>
      <c r="AU169" s="280" t="s">
        <v>82</v>
      </c>
      <c r="AV169" s="14" t="s">
        <v>148</v>
      </c>
      <c r="AW169" s="14" t="s">
        <v>30</v>
      </c>
      <c r="AX169" s="14" t="s">
        <v>80</v>
      </c>
      <c r="AY169" s="280" t="s">
        <v>141</v>
      </c>
    </row>
    <row r="170" s="2" customFormat="1" ht="16.5" customHeight="1">
      <c r="A170" s="38"/>
      <c r="B170" s="39"/>
      <c r="C170" s="281" t="s">
        <v>219</v>
      </c>
      <c r="D170" s="281" t="s">
        <v>167</v>
      </c>
      <c r="E170" s="282" t="s">
        <v>585</v>
      </c>
      <c r="F170" s="283" t="s">
        <v>586</v>
      </c>
      <c r="G170" s="284" t="s">
        <v>195</v>
      </c>
      <c r="H170" s="285">
        <v>6</v>
      </c>
      <c r="I170" s="286"/>
      <c r="J170" s="287">
        <f>ROUND(I170*H170,2)</f>
        <v>0</v>
      </c>
      <c r="K170" s="288"/>
      <c r="L170" s="289"/>
      <c r="M170" s="290" t="s">
        <v>1</v>
      </c>
      <c r="N170" s="291" t="s">
        <v>38</v>
      </c>
      <c r="O170" s="91"/>
      <c r="P170" s="254">
        <f>O170*H170</f>
        <v>0</v>
      </c>
      <c r="Q170" s="254">
        <v>0</v>
      </c>
      <c r="R170" s="254">
        <f>Q170*H170</f>
        <v>0</v>
      </c>
      <c r="S170" s="254">
        <v>0</v>
      </c>
      <c r="T170" s="25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6" t="s">
        <v>171</v>
      </c>
      <c r="AT170" s="256" t="s">
        <v>167</v>
      </c>
      <c r="AU170" s="256" t="s">
        <v>82</v>
      </c>
      <c r="AY170" s="17" t="s">
        <v>141</v>
      </c>
      <c r="BE170" s="257">
        <f>IF(N170="základní",J170,0)</f>
        <v>0</v>
      </c>
      <c r="BF170" s="257">
        <f>IF(N170="snížená",J170,0)</f>
        <v>0</v>
      </c>
      <c r="BG170" s="257">
        <f>IF(N170="zákl. přenesená",J170,0)</f>
        <v>0</v>
      </c>
      <c r="BH170" s="257">
        <f>IF(N170="sníž. přenesená",J170,0)</f>
        <v>0</v>
      </c>
      <c r="BI170" s="257">
        <f>IF(N170="nulová",J170,0)</f>
        <v>0</v>
      </c>
      <c r="BJ170" s="17" t="s">
        <v>80</v>
      </c>
      <c r="BK170" s="257">
        <f>ROUND(I170*H170,2)</f>
        <v>0</v>
      </c>
      <c r="BL170" s="17" t="s">
        <v>148</v>
      </c>
      <c r="BM170" s="256" t="s">
        <v>587</v>
      </c>
    </row>
    <row r="171" s="13" customFormat="1">
      <c r="A171" s="13"/>
      <c r="B171" s="258"/>
      <c r="C171" s="259"/>
      <c r="D171" s="260" t="s">
        <v>150</v>
      </c>
      <c r="E171" s="261" t="s">
        <v>1</v>
      </c>
      <c r="F171" s="262" t="s">
        <v>174</v>
      </c>
      <c r="G171" s="259"/>
      <c r="H171" s="263">
        <v>6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150</v>
      </c>
      <c r="AU171" s="269" t="s">
        <v>82</v>
      </c>
      <c r="AV171" s="13" t="s">
        <v>82</v>
      </c>
      <c r="AW171" s="13" t="s">
        <v>30</v>
      </c>
      <c r="AX171" s="13" t="s">
        <v>73</v>
      </c>
      <c r="AY171" s="269" t="s">
        <v>141</v>
      </c>
    </row>
    <row r="172" s="14" customFormat="1">
      <c r="A172" s="14"/>
      <c r="B172" s="270"/>
      <c r="C172" s="271"/>
      <c r="D172" s="260" t="s">
        <v>150</v>
      </c>
      <c r="E172" s="272" t="s">
        <v>1</v>
      </c>
      <c r="F172" s="273" t="s">
        <v>152</v>
      </c>
      <c r="G172" s="271"/>
      <c r="H172" s="274">
        <v>6</v>
      </c>
      <c r="I172" s="275"/>
      <c r="J172" s="271"/>
      <c r="K172" s="271"/>
      <c r="L172" s="276"/>
      <c r="M172" s="277"/>
      <c r="N172" s="278"/>
      <c r="O172" s="278"/>
      <c r="P172" s="278"/>
      <c r="Q172" s="278"/>
      <c r="R172" s="278"/>
      <c r="S172" s="278"/>
      <c r="T172" s="27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0" t="s">
        <v>150</v>
      </c>
      <c r="AU172" s="280" t="s">
        <v>82</v>
      </c>
      <c r="AV172" s="14" t="s">
        <v>148</v>
      </c>
      <c r="AW172" s="14" t="s">
        <v>30</v>
      </c>
      <c r="AX172" s="14" t="s">
        <v>80</v>
      </c>
      <c r="AY172" s="280" t="s">
        <v>141</v>
      </c>
    </row>
    <row r="173" s="12" customFormat="1" ht="25.92" customHeight="1">
      <c r="A173" s="12"/>
      <c r="B173" s="228"/>
      <c r="C173" s="229"/>
      <c r="D173" s="230" t="s">
        <v>72</v>
      </c>
      <c r="E173" s="231" t="s">
        <v>291</v>
      </c>
      <c r="F173" s="231" t="s">
        <v>292</v>
      </c>
      <c r="G173" s="229"/>
      <c r="H173" s="229"/>
      <c r="I173" s="232"/>
      <c r="J173" s="233">
        <f>BK173</f>
        <v>0</v>
      </c>
      <c r="K173" s="229"/>
      <c r="L173" s="234"/>
      <c r="M173" s="235"/>
      <c r="N173" s="236"/>
      <c r="O173" s="236"/>
      <c r="P173" s="237">
        <f>SUM(P174:P176)</f>
        <v>0</v>
      </c>
      <c r="Q173" s="236"/>
      <c r="R173" s="237">
        <f>SUM(R174:R176)</f>
        <v>0</v>
      </c>
      <c r="S173" s="236"/>
      <c r="T173" s="238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9" t="s">
        <v>148</v>
      </c>
      <c r="AT173" s="240" t="s">
        <v>72</v>
      </c>
      <c r="AU173" s="240" t="s">
        <v>73</v>
      </c>
      <c r="AY173" s="239" t="s">
        <v>141</v>
      </c>
      <c r="BK173" s="241">
        <f>SUM(BK174:BK176)</f>
        <v>0</v>
      </c>
    </row>
    <row r="174" s="2" customFormat="1" ht="189.75" customHeight="1">
      <c r="A174" s="38"/>
      <c r="B174" s="39"/>
      <c r="C174" s="244" t="s">
        <v>8</v>
      </c>
      <c r="D174" s="244" t="s">
        <v>144</v>
      </c>
      <c r="E174" s="245" t="s">
        <v>299</v>
      </c>
      <c r="F174" s="246" t="s">
        <v>300</v>
      </c>
      <c r="G174" s="247" t="s">
        <v>170</v>
      </c>
      <c r="H174" s="248">
        <v>15.300000000000001</v>
      </c>
      <c r="I174" s="249"/>
      <c r="J174" s="250">
        <f>ROUND(I174*H174,2)</f>
        <v>0</v>
      </c>
      <c r="K174" s="251"/>
      <c r="L174" s="44"/>
      <c r="M174" s="252" t="s">
        <v>1</v>
      </c>
      <c r="N174" s="253" t="s">
        <v>38</v>
      </c>
      <c r="O174" s="91"/>
      <c r="P174" s="254">
        <f>O174*H174</f>
        <v>0</v>
      </c>
      <c r="Q174" s="254">
        <v>0</v>
      </c>
      <c r="R174" s="254">
        <f>Q174*H174</f>
        <v>0</v>
      </c>
      <c r="S174" s="254">
        <v>0</v>
      </c>
      <c r="T174" s="25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6" t="s">
        <v>295</v>
      </c>
      <c r="AT174" s="256" t="s">
        <v>144</v>
      </c>
      <c r="AU174" s="256" t="s">
        <v>80</v>
      </c>
      <c r="AY174" s="17" t="s">
        <v>141</v>
      </c>
      <c r="BE174" s="257">
        <f>IF(N174="základní",J174,0)</f>
        <v>0</v>
      </c>
      <c r="BF174" s="257">
        <f>IF(N174="snížená",J174,0)</f>
        <v>0</v>
      </c>
      <c r="BG174" s="257">
        <f>IF(N174="zákl. přenesená",J174,0)</f>
        <v>0</v>
      </c>
      <c r="BH174" s="257">
        <f>IF(N174="sníž. přenesená",J174,0)</f>
        <v>0</v>
      </c>
      <c r="BI174" s="257">
        <f>IF(N174="nulová",J174,0)</f>
        <v>0</v>
      </c>
      <c r="BJ174" s="17" t="s">
        <v>80</v>
      </c>
      <c r="BK174" s="257">
        <f>ROUND(I174*H174,2)</f>
        <v>0</v>
      </c>
      <c r="BL174" s="17" t="s">
        <v>295</v>
      </c>
      <c r="BM174" s="256" t="s">
        <v>588</v>
      </c>
    </row>
    <row r="175" s="13" customFormat="1">
      <c r="A175" s="13"/>
      <c r="B175" s="258"/>
      <c r="C175" s="259"/>
      <c r="D175" s="260" t="s">
        <v>150</v>
      </c>
      <c r="E175" s="261" t="s">
        <v>1</v>
      </c>
      <c r="F175" s="262" t="s">
        <v>589</v>
      </c>
      <c r="G175" s="259"/>
      <c r="H175" s="263">
        <v>15.300000000000001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150</v>
      </c>
      <c r="AU175" s="269" t="s">
        <v>80</v>
      </c>
      <c r="AV175" s="13" t="s">
        <v>82</v>
      </c>
      <c r="AW175" s="13" t="s">
        <v>30</v>
      </c>
      <c r="AX175" s="13" t="s">
        <v>73</v>
      </c>
      <c r="AY175" s="269" t="s">
        <v>141</v>
      </c>
    </row>
    <row r="176" s="14" customFormat="1">
      <c r="A176" s="14"/>
      <c r="B176" s="270"/>
      <c r="C176" s="271"/>
      <c r="D176" s="260" t="s">
        <v>150</v>
      </c>
      <c r="E176" s="272" t="s">
        <v>1</v>
      </c>
      <c r="F176" s="273" t="s">
        <v>152</v>
      </c>
      <c r="G176" s="271"/>
      <c r="H176" s="274">
        <v>15.300000000000001</v>
      </c>
      <c r="I176" s="275"/>
      <c r="J176" s="271"/>
      <c r="K176" s="271"/>
      <c r="L176" s="276"/>
      <c r="M176" s="277"/>
      <c r="N176" s="278"/>
      <c r="O176" s="278"/>
      <c r="P176" s="278"/>
      <c r="Q176" s="278"/>
      <c r="R176" s="278"/>
      <c r="S176" s="278"/>
      <c r="T176" s="27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0" t="s">
        <v>150</v>
      </c>
      <c r="AU176" s="280" t="s">
        <v>80</v>
      </c>
      <c r="AV176" s="14" t="s">
        <v>148</v>
      </c>
      <c r="AW176" s="14" t="s">
        <v>30</v>
      </c>
      <c r="AX176" s="14" t="s">
        <v>80</v>
      </c>
      <c r="AY176" s="280" t="s">
        <v>141</v>
      </c>
    </row>
    <row r="177" s="12" customFormat="1" ht="25.92" customHeight="1">
      <c r="A177" s="12"/>
      <c r="B177" s="228"/>
      <c r="C177" s="229"/>
      <c r="D177" s="230" t="s">
        <v>72</v>
      </c>
      <c r="E177" s="231" t="s">
        <v>111</v>
      </c>
      <c r="F177" s="231" t="s">
        <v>365</v>
      </c>
      <c r="G177" s="229"/>
      <c r="H177" s="229"/>
      <c r="I177" s="232"/>
      <c r="J177" s="233">
        <f>BK177</f>
        <v>0</v>
      </c>
      <c r="K177" s="229"/>
      <c r="L177" s="234"/>
      <c r="M177" s="235"/>
      <c r="N177" s="236"/>
      <c r="O177" s="236"/>
      <c r="P177" s="237">
        <f>SUM(P178:P180)</f>
        <v>0</v>
      </c>
      <c r="Q177" s="236"/>
      <c r="R177" s="237">
        <f>SUM(R178:R180)</f>
        <v>0</v>
      </c>
      <c r="S177" s="236"/>
      <c r="T177" s="238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9" t="s">
        <v>142</v>
      </c>
      <c r="AT177" s="240" t="s">
        <v>72</v>
      </c>
      <c r="AU177" s="240" t="s">
        <v>73</v>
      </c>
      <c r="AY177" s="239" t="s">
        <v>141</v>
      </c>
      <c r="BK177" s="241">
        <f>SUM(BK178:BK180)</f>
        <v>0</v>
      </c>
    </row>
    <row r="178" s="2" customFormat="1" ht="21.75" customHeight="1">
      <c r="A178" s="38"/>
      <c r="B178" s="39"/>
      <c r="C178" s="244" t="s">
        <v>226</v>
      </c>
      <c r="D178" s="244" t="s">
        <v>144</v>
      </c>
      <c r="E178" s="245" t="s">
        <v>422</v>
      </c>
      <c r="F178" s="246" t="s">
        <v>423</v>
      </c>
      <c r="G178" s="247" t="s">
        <v>424</v>
      </c>
      <c r="H178" s="248">
        <v>1</v>
      </c>
      <c r="I178" s="249"/>
      <c r="J178" s="250">
        <f>ROUND(I178*H178,2)</f>
        <v>0</v>
      </c>
      <c r="K178" s="251"/>
      <c r="L178" s="44"/>
      <c r="M178" s="252" t="s">
        <v>1</v>
      </c>
      <c r="N178" s="253" t="s">
        <v>38</v>
      </c>
      <c r="O178" s="91"/>
      <c r="P178" s="254">
        <f>O178*H178</f>
        <v>0</v>
      </c>
      <c r="Q178" s="254">
        <v>0</v>
      </c>
      <c r="R178" s="254">
        <f>Q178*H178</f>
        <v>0</v>
      </c>
      <c r="S178" s="254">
        <v>0</v>
      </c>
      <c r="T178" s="25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6" t="s">
        <v>148</v>
      </c>
      <c r="AT178" s="256" t="s">
        <v>144</v>
      </c>
      <c r="AU178" s="256" t="s">
        <v>80</v>
      </c>
      <c r="AY178" s="17" t="s">
        <v>141</v>
      </c>
      <c r="BE178" s="257">
        <f>IF(N178="základní",J178,0)</f>
        <v>0</v>
      </c>
      <c r="BF178" s="257">
        <f>IF(N178="snížená",J178,0)</f>
        <v>0</v>
      </c>
      <c r="BG178" s="257">
        <f>IF(N178="zákl. přenesená",J178,0)</f>
        <v>0</v>
      </c>
      <c r="BH178" s="257">
        <f>IF(N178="sníž. přenesená",J178,0)</f>
        <v>0</v>
      </c>
      <c r="BI178" s="257">
        <f>IF(N178="nulová",J178,0)</f>
        <v>0</v>
      </c>
      <c r="BJ178" s="17" t="s">
        <v>80</v>
      </c>
      <c r="BK178" s="257">
        <f>ROUND(I178*H178,2)</f>
        <v>0</v>
      </c>
      <c r="BL178" s="17" t="s">
        <v>148</v>
      </c>
      <c r="BM178" s="256" t="s">
        <v>590</v>
      </c>
    </row>
    <row r="179" s="13" customFormat="1">
      <c r="A179" s="13"/>
      <c r="B179" s="258"/>
      <c r="C179" s="259"/>
      <c r="D179" s="260" t="s">
        <v>150</v>
      </c>
      <c r="E179" s="261" t="s">
        <v>1</v>
      </c>
      <c r="F179" s="262" t="s">
        <v>80</v>
      </c>
      <c r="G179" s="259"/>
      <c r="H179" s="263">
        <v>1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150</v>
      </c>
      <c r="AU179" s="269" t="s">
        <v>80</v>
      </c>
      <c r="AV179" s="13" t="s">
        <v>82</v>
      </c>
      <c r="AW179" s="13" t="s">
        <v>30</v>
      </c>
      <c r="AX179" s="13" t="s">
        <v>73</v>
      </c>
      <c r="AY179" s="269" t="s">
        <v>141</v>
      </c>
    </row>
    <row r="180" s="14" customFormat="1">
      <c r="A180" s="14"/>
      <c r="B180" s="270"/>
      <c r="C180" s="271"/>
      <c r="D180" s="260" t="s">
        <v>150</v>
      </c>
      <c r="E180" s="272" t="s">
        <v>1</v>
      </c>
      <c r="F180" s="273" t="s">
        <v>152</v>
      </c>
      <c r="G180" s="271"/>
      <c r="H180" s="274">
        <v>1</v>
      </c>
      <c r="I180" s="275"/>
      <c r="J180" s="271"/>
      <c r="K180" s="271"/>
      <c r="L180" s="276"/>
      <c r="M180" s="305"/>
      <c r="N180" s="306"/>
      <c r="O180" s="306"/>
      <c r="P180" s="306"/>
      <c r="Q180" s="306"/>
      <c r="R180" s="306"/>
      <c r="S180" s="306"/>
      <c r="T180" s="30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0" t="s">
        <v>150</v>
      </c>
      <c r="AU180" s="280" t="s">
        <v>80</v>
      </c>
      <c r="AV180" s="14" t="s">
        <v>148</v>
      </c>
      <c r="AW180" s="14" t="s">
        <v>30</v>
      </c>
      <c r="AX180" s="14" t="s">
        <v>80</v>
      </c>
      <c r="AY180" s="280" t="s">
        <v>141</v>
      </c>
    </row>
    <row r="181" s="2" customFormat="1" ht="6.96" customHeight="1">
      <c r="A181" s="38"/>
      <c r="B181" s="66"/>
      <c r="C181" s="67"/>
      <c r="D181" s="67"/>
      <c r="E181" s="67"/>
      <c r="F181" s="67"/>
      <c r="G181" s="67"/>
      <c r="H181" s="67"/>
      <c r="I181" s="192"/>
      <c r="J181" s="67"/>
      <c r="K181" s="67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nbhDyH3Xz5+ccrhIMpbrm61387p0TSAx4+0y2lbLI9tMGy2HXVqfvfOvVoTH5WxYXz4YxjeTPPdFayD8VflwSQ==" hashValue="tEQ5ud0EF+JGfzmhgpS3aBXq5HbBXeS+46t3GElUHLMx2akOeOxFMqYU9SDuPH2HqcGgh8u+eH6pQfdDtXSsHw==" algorithmName="SHA-512" password="CC35"/>
  <autoFilter ref="C123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82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87 - Oprava traťového úseku Chrášťany - Svojetín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369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591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26. 3. 2020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6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27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29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31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32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33</v>
      </c>
      <c r="E32" s="38"/>
      <c r="F32" s="38"/>
      <c r="G32" s="38"/>
      <c r="H32" s="38"/>
      <c r="I32" s="154"/>
      <c r="J32" s="166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35</v>
      </c>
      <c r="G34" s="38"/>
      <c r="H34" s="38"/>
      <c r="I34" s="168" t="s">
        <v>34</v>
      </c>
      <c r="J34" s="167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37</v>
      </c>
      <c r="E35" s="152" t="s">
        <v>38</v>
      </c>
      <c r="F35" s="170">
        <f>ROUND((SUM(BE124:BE183)),  2)</f>
        <v>0</v>
      </c>
      <c r="G35" s="38"/>
      <c r="H35" s="38"/>
      <c r="I35" s="171">
        <v>0.20999999999999999</v>
      </c>
      <c r="J35" s="170">
        <f>ROUND(((SUM(BE124:BE183))*I35),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39</v>
      </c>
      <c r="F36" s="170">
        <f>ROUND((SUM(BF124:BF183)),  2)</f>
        <v>0</v>
      </c>
      <c r="G36" s="38"/>
      <c r="H36" s="38"/>
      <c r="I36" s="171">
        <v>0.14999999999999999</v>
      </c>
      <c r="J36" s="170">
        <f>ROUND(((SUM(BF124:BF183))*I36),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40</v>
      </c>
      <c r="F37" s="170">
        <f>ROUND((SUM(BG124:BG183)),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41</v>
      </c>
      <c r="F38" s="170">
        <f>ROUND((SUM(BH124:BH183)),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42</v>
      </c>
      <c r="F39" s="170">
        <f>ROUND((SUM(BI124:BI183)),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43</v>
      </c>
      <c r="E41" s="174"/>
      <c r="F41" s="174"/>
      <c r="G41" s="175" t="s">
        <v>44</v>
      </c>
      <c r="H41" s="176" t="s">
        <v>45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46</v>
      </c>
      <c r="E50" s="181"/>
      <c r="F50" s="181"/>
      <c r="G50" s="180" t="s">
        <v>47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48</v>
      </c>
      <c r="E61" s="184"/>
      <c r="F61" s="185" t="s">
        <v>49</v>
      </c>
      <c r="G61" s="183" t="s">
        <v>48</v>
      </c>
      <c r="H61" s="184"/>
      <c r="I61" s="186"/>
      <c r="J61" s="187" t="s">
        <v>49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50</v>
      </c>
      <c r="E65" s="188"/>
      <c r="F65" s="188"/>
      <c r="G65" s="180" t="s">
        <v>51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48</v>
      </c>
      <c r="E76" s="184"/>
      <c r="F76" s="185" t="s">
        <v>49</v>
      </c>
      <c r="G76" s="183" t="s">
        <v>48</v>
      </c>
      <c r="H76" s="184"/>
      <c r="I76" s="186"/>
      <c r="J76" s="187" t="s">
        <v>49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87 - Oprava traťového úseku Chrášťany - Svojetín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369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06 - P2334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26. 3. 2020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156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156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J126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125</v>
      </c>
      <c r="E101" s="205"/>
      <c r="F101" s="205"/>
      <c r="G101" s="205"/>
      <c r="H101" s="205"/>
      <c r="I101" s="206"/>
      <c r="J101" s="207">
        <f>J176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313</v>
      </c>
      <c r="E102" s="205"/>
      <c r="F102" s="205"/>
      <c r="G102" s="205"/>
      <c r="H102" s="205"/>
      <c r="I102" s="206"/>
      <c r="J102" s="207">
        <f>J180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6" t="str">
        <f>E7</f>
        <v>87 - Oprava traťového úseku Chrášťany - Svojetín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114</v>
      </c>
      <c r="D113" s="22"/>
      <c r="E113" s="22"/>
      <c r="F113" s="22"/>
      <c r="G113" s="22"/>
      <c r="H113" s="22"/>
      <c r="I113" s="146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96" t="s">
        <v>369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116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06 - P2334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156" t="s">
        <v>22</v>
      </c>
      <c r="J118" s="79" t="str">
        <f>IF(J14="","",J14)</f>
        <v>26. 3. 2020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156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156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5"/>
      <c r="B123" s="216"/>
      <c r="C123" s="217" t="s">
        <v>127</v>
      </c>
      <c r="D123" s="218" t="s">
        <v>58</v>
      </c>
      <c r="E123" s="218" t="s">
        <v>54</v>
      </c>
      <c r="F123" s="218" t="s">
        <v>55</v>
      </c>
      <c r="G123" s="218" t="s">
        <v>128</v>
      </c>
      <c r="H123" s="218" t="s">
        <v>129</v>
      </c>
      <c r="I123" s="219" t="s">
        <v>130</v>
      </c>
      <c r="J123" s="220" t="s">
        <v>120</v>
      </c>
      <c r="K123" s="221" t="s">
        <v>131</v>
      </c>
      <c r="L123" s="222"/>
      <c r="M123" s="100" t="s">
        <v>1</v>
      </c>
      <c r="N123" s="101" t="s">
        <v>37</v>
      </c>
      <c r="O123" s="101" t="s">
        <v>132</v>
      </c>
      <c r="P123" s="101" t="s">
        <v>133</v>
      </c>
      <c r="Q123" s="101" t="s">
        <v>134</v>
      </c>
      <c r="R123" s="101" t="s">
        <v>135</v>
      </c>
      <c r="S123" s="101" t="s">
        <v>136</v>
      </c>
      <c r="T123" s="102" t="s">
        <v>137</v>
      </c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/>
    </row>
    <row r="124" s="2" customFormat="1" ht="22.8" customHeight="1">
      <c r="A124" s="38"/>
      <c r="B124" s="39"/>
      <c r="C124" s="107" t="s">
        <v>138</v>
      </c>
      <c r="D124" s="40"/>
      <c r="E124" s="40"/>
      <c r="F124" s="40"/>
      <c r="G124" s="40"/>
      <c r="H124" s="40"/>
      <c r="I124" s="154"/>
      <c r="J124" s="223">
        <f>BK124</f>
        <v>0</v>
      </c>
      <c r="K124" s="40"/>
      <c r="L124" s="44"/>
      <c r="M124" s="103"/>
      <c r="N124" s="224"/>
      <c r="O124" s="104"/>
      <c r="P124" s="225">
        <f>P125+P176+P180</f>
        <v>0</v>
      </c>
      <c r="Q124" s="104"/>
      <c r="R124" s="225">
        <f>R125+R176+R180</f>
        <v>15.389760000000001</v>
      </c>
      <c r="S124" s="104"/>
      <c r="T124" s="226">
        <f>T125+T176+T180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122</v>
      </c>
      <c r="BK124" s="227">
        <f>BK125+BK176+BK180</f>
        <v>0</v>
      </c>
    </row>
    <row r="125" s="12" customFormat="1" ht="25.92" customHeight="1">
      <c r="A125" s="12"/>
      <c r="B125" s="228"/>
      <c r="C125" s="229"/>
      <c r="D125" s="230" t="s">
        <v>72</v>
      </c>
      <c r="E125" s="231" t="s">
        <v>139</v>
      </c>
      <c r="F125" s="231" t="s">
        <v>140</v>
      </c>
      <c r="G125" s="229"/>
      <c r="H125" s="229"/>
      <c r="I125" s="232"/>
      <c r="J125" s="233">
        <f>BK125</f>
        <v>0</v>
      </c>
      <c r="K125" s="229"/>
      <c r="L125" s="234"/>
      <c r="M125" s="235"/>
      <c r="N125" s="236"/>
      <c r="O125" s="236"/>
      <c r="P125" s="237">
        <f>P126</f>
        <v>0</v>
      </c>
      <c r="Q125" s="236"/>
      <c r="R125" s="237">
        <f>R126</f>
        <v>15.389760000000001</v>
      </c>
      <c r="S125" s="236"/>
      <c r="T125" s="238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80</v>
      </c>
      <c r="AT125" s="240" t="s">
        <v>72</v>
      </c>
      <c r="AU125" s="240" t="s">
        <v>73</v>
      </c>
      <c r="AY125" s="239" t="s">
        <v>141</v>
      </c>
      <c r="BK125" s="241">
        <f>BK126</f>
        <v>0</v>
      </c>
    </row>
    <row r="126" s="12" customFormat="1" ht="22.8" customHeight="1">
      <c r="A126" s="12"/>
      <c r="B126" s="228"/>
      <c r="C126" s="229"/>
      <c r="D126" s="230" t="s">
        <v>72</v>
      </c>
      <c r="E126" s="242" t="s">
        <v>142</v>
      </c>
      <c r="F126" s="242" t="s">
        <v>143</v>
      </c>
      <c r="G126" s="229"/>
      <c r="H126" s="229"/>
      <c r="I126" s="232"/>
      <c r="J126" s="243">
        <f>BK126</f>
        <v>0</v>
      </c>
      <c r="K126" s="229"/>
      <c r="L126" s="234"/>
      <c r="M126" s="235"/>
      <c r="N126" s="236"/>
      <c r="O126" s="236"/>
      <c r="P126" s="237">
        <f>SUM(P127:P175)</f>
        <v>0</v>
      </c>
      <c r="Q126" s="236"/>
      <c r="R126" s="237">
        <f>SUM(R127:R175)</f>
        <v>15.389760000000001</v>
      </c>
      <c r="S126" s="236"/>
      <c r="T126" s="238">
        <f>SUM(T127:T175)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80</v>
      </c>
      <c r="AT126" s="240" t="s">
        <v>72</v>
      </c>
      <c r="AU126" s="240" t="s">
        <v>80</v>
      </c>
      <c r="AY126" s="239" t="s">
        <v>141</v>
      </c>
      <c r="BK126" s="241">
        <f>SUM(BK127:BK175)</f>
        <v>0</v>
      </c>
    </row>
    <row r="127" s="2" customFormat="1" ht="16.5" customHeight="1">
      <c r="A127" s="38"/>
      <c r="B127" s="39"/>
      <c r="C127" s="281" t="s">
        <v>80</v>
      </c>
      <c r="D127" s="281" t="s">
        <v>167</v>
      </c>
      <c r="E127" s="282" t="s">
        <v>193</v>
      </c>
      <c r="F127" s="283" t="s">
        <v>194</v>
      </c>
      <c r="G127" s="284" t="s">
        <v>195</v>
      </c>
      <c r="H127" s="285">
        <v>24</v>
      </c>
      <c r="I127" s="286"/>
      <c r="J127" s="287">
        <f>ROUND(I127*H127,2)</f>
        <v>0</v>
      </c>
      <c r="K127" s="288"/>
      <c r="L127" s="289"/>
      <c r="M127" s="290" t="s">
        <v>1</v>
      </c>
      <c r="N127" s="291" t="s">
        <v>38</v>
      </c>
      <c r="O127" s="91"/>
      <c r="P127" s="254">
        <f>O127*H127</f>
        <v>0</v>
      </c>
      <c r="Q127" s="254">
        <v>0</v>
      </c>
      <c r="R127" s="254">
        <f>Q127*H127</f>
        <v>0</v>
      </c>
      <c r="S127" s="254">
        <v>0</v>
      </c>
      <c r="T127" s="25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6" t="s">
        <v>171</v>
      </c>
      <c r="AT127" s="256" t="s">
        <v>167</v>
      </c>
      <c r="AU127" s="256" t="s">
        <v>82</v>
      </c>
      <c r="AY127" s="17" t="s">
        <v>141</v>
      </c>
      <c r="BE127" s="257">
        <f>IF(N127="základní",J127,0)</f>
        <v>0</v>
      </c>
      <c r="BF127" s="257">
        <f>IF(N127="snížená",J127,0)</f>
        <v>0</v>
      </c>
      <c r="BG127" s="257">
        <f>IF(N127="zákl. přenesená",J127,0)</f>
        <v>0</v>
      </c>
      <c r="BH127" s="257">
        <f>IF(N127="sníž. přenesená",J127,0)</f>
        <v>0</v>
      </c>
      <c r="BI127" s="257">
        <f>IF(N127="nulová",J127,0)</f>
        <v>0</v>
      </c>
      <c r="BJ127" s="17" t="s">
        <v>80</v>
      </c>
      <c r="BK127" s="257">
        <f>ROUND(I127*H127,2)</f>
        <v>0</v>
      </c>
      <c r="BL127" s="17" t="s">
        <v>148</v>
      </c>
      <c r="BM127" s="256" t="s">
        <v>592</v>
      </c>
    </row>
    <row r="128" s="15" customFormat="1">
      <c r="A128" s="15"/>
      <c r="B128" s="292"/>
      <c r="C128" s="293"/>
      <c r="D128" s="260" t="s">
        <v>150</v>
      </c>
      <c r="E128" s="294" t="s">
        <v>1</v>
      </c>
      <c r="F128" s="295" t="s">
        <v>179</v>
      </c>
      <c r="G128" s="293"/>
      <c r="H128" s="294" t="s">
        <v>1</v>
      </c>
      <c r="I128" s="296"/>
      <c r="J128" s="293"/>
      <c r="K128" s="293"/>
      <c r="L128" s="297"/>
      <c r="M128" s="298"/>
      <c r="N128" s="299"/>
      <c r="O128" s="299"/>
      <c r="P128" s="299"/>
      <c r="Q128" s="299"/>
      <c r="R128" s="299"/>
      <c r="S128" s="299"/>
      <c r="T128" s="30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301" t="s">
        <v>150</v>
      </c>
      <c r="AU128" s="301" t="s">
        <v>82</v>
      </c>
      <c r="AV128" s="15" t="s">
        <v>80</v>
      </c>
      <c r="AW128" s="15" t="s">
        <v>30</v>
      </c>
      <c r="AX128" s="15" t="s">
        <v>73</v>
      </c>
      <c r="AY128" s="301" t="s">
        <v>141</v>
      </c>
    </row>
    <row r="129" s="13" customFormat="1">
      <c r="A129" s="13"/>
      <c r="B129" s="258"/>
      <c r="C129" s="259"/>
      <c r="D129" s="260" t="s">
        <v>150</v>
      </c>
      <c r="E129" s="261" t="s">
        <v>1</v>
      </c>
      <c r="F129" s="262" t="s">
        <v>530</v>
      </c>
      <c r="G129" s="259"/>
      <c r="H129" s="263">
        <v>24</v>
      </c>
      <c r="I129" s="264"/>
      <c r="J129" s="259"/>
      <c r="K129" s="259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150</v>
      </c>
      <c r="AU129" s="269" t="s">
        <v>82</v>
      </c>
      <c r="AV129" s="13" t="s">
        <v>82</v>
      </c>
      <c r="AW129" s="13" t="s">
        <v>30</v>
      </c>
      <c r="AX129" s="13" t="s">
        <v>73</v>
      </c>
      <c r="AY129" s="269" t="s">
        <v>141</v>
      </c>
    </row>
    <row r="130" s="14" customFormat="1">
      <c r="A130" s="14"/>
      <c r="B130" s="270"/>
      <c r="C130" s="271"/>
      <c r="D130" s="260" t="s">
        <v>150</v>
      </c>
      <c r="E130" s="272" t="s">
        <v>1</v>
      </c>
      <c r="F130" s="273" t="s">
        <v>152</v>
      </c>
      <c r="G130" s="271"/>
      <c r="H130" s="274">
        <v>24</v>
      </c>
      <c r="I130" s="275"/>
      <c r="J130" s="271"/>
      <c r="K130" s="271"/>
      <c r="L130" s="276"/>
      <c r="M130" s="277"/>
      <c r="N130" s="278"/>
      <c r="O130" s="278"/>
      <c r="P130" s="278"/>
      <c r="Q130" s="278"/>
      <c r="R130" s="278"/>
      <c r="S130" s="278"/>
      <c r="T130" s="27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0" t="s">
        <v>150</v>
      </c>
      <c r="AU130" s="280" t="s">
        <v>82</v>
      </c>
      <c r="AV130" s="14" t="s">
        <v>148</v>
      </c>
      <c r="AW130" s="14" t="s">
        <v>30</v>
      </c>
      <c r="AX130" s="14" t="s">
        <v>80</v>
      </c>
      <c r="AY130" s="280" t="s">
        <v>141</v>
      </c>
    </row>
    <row r="131" s="2" customFormat="1" ht="123" customHeight="1">
      <c r="A131" s="38"/>
      <c r="B131" s="39"/>
      <c r="C131" s="244" t="s">
        <v>82</v>
      </c>
      <c r="D131" s="244" t="s">
        <v>144</v>
      </c>
      <c r="E131" s="245" t="s">
        <v>566</v>
      </c>
      <c r="F131" s="246" t="s">
        <v>567</v>
      </c>
      <c r="G131" s="247" t="s">
        <v>155</v>
      </c>
      <c r="H131" s="248">
        <v>8.5</v>
      </c>
      <c r="I131" s="249"/>
      <c r="J131" s="250">
        <f>ROUND(I131*H131,2)</f>
        <v>0</v>
      </c>
      <c r="K131" s="251"/>
      <c r="L131" s="44"/>
      <c r="M131" s="252" t="s">
        <v>1</v>
      </c>
      <c r="N131" s="253" t="s">
        <v>38</v>
      </c>
      <c r="O131" s="91"/>
      <c r="P131" s="254">
        <f>O131*H131</f>
        <v>0</v>
      </c>
      <c r="Q131" s="254">
        <v>0</v>
      </c>
      <c r="R131" s="254">
        <f>Q131*H131</f>
        <v>0</v>
      </c>
      <c r="S131" s="254">
        <v>0</v>
      </c>
      <c r="T131" s="25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6" t="s">
        <v>148</v>
      </c>
      <c r="AT131" s="256" t="s">
        <v>144</v>
      </c>
      <c r="AU131" s="256" t="s">
        <v>82</v>
      </c>
      <c r="AY131" s="17" t="s">
        <v>141</v>
      </c>
      <c r="BE131" s="257">
        <f>IF(N131="základní",J131,0)</f>
        <v>0</v>
      </c>
      <c r="BF131" s="257">
        <f>IF(N131="snížená",J131,0)</f>
        <v>0</v>
      </c>
      <c r="BG131" s="257">
        <f>IF(N131="zákl. přenesená",J131,0)</f>
        <v>0</v>
      </c>
      <c r="BH131" s="257">
        <f>IF(N131="sníž. přenesená",J131,0)</f>
        <v>0</v>
      </c>
      <c r="BI131" s="257">
        <f>IF(N131="nulová",J131,0)</f>
        <v>0</v>
      </c>
      <c r="BJ131" s="17" t="s">
        <v>80</v>
      </c>
      <c r="BK131" s="257">
        <f>ROUND(I131*H131,2)</f>
        <v>0</v>
      </c>
      <c r="BL131" s="17" t="s">
        <v>148</v>
      </c>
      <c r="BM131" s="256" t="s">
        <v>593</v>
      </c>
    </row>
    <row r="132" s="13" customFormat="1">
      <c r="A132" s="13"/>
      <c r="B132" s="258"/>
      <c r="C132" s="259"/>
      <c r="D132" s="260" t="s">
        <v>150</v>
      </c>
      <c r="E132" s="261" t="s">
        <v>1</v>
      </c>
      <c r="F132" s="262" t="s">
        <v>569</v>
      </c>
      <c r="G132" s="259"/>
      <c r="H132" s="263">
        <v>8.5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150</v>
      </c>
      <c r="AU132" s="269" t="s">
        <v>82</v>
      </c>
      <c r="AV132" s="13" t="s">
        <v>82</v>
      </c>
      <c r="AW132" s="13" t="s">
        <v>30</v>
      </c>
      <c r="AX132" s="13" t="s">
        <v>73</v>
      </c>
      <c r="AY132" s="269" t="s">
        <v>141</v>
      </c>
    </row>
    <row r="133" s="14" customFormat="1">
      <c r="A133" s="14"/>
      <c r="B133" s="270"/>
      <c r="C133" s="271"/>
      <c r="D133" s="260" t="s">
        <v>150</v>
      </c>
      <c r="E133" s="272" t="s">
        <v>1</v>
      </c>
      <c r="F133" s="273" t="s">
        <v>152</v>
      </c>
      <c r="G133" s="271"/>
      <c r="H133" s="274">
        <v>8.5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80" t="s">
        <v>150</v>
      </c>
      <c r="AU133" s="280" t="s">
        <v>82</v>
      </c>
      <c r="AV133" s="14" t="s">
        <v>148</v>
      </c>
      <c r="AW133" s="14" t="s">
        <v>30</v>
      </c>
      <c r="AX133" s="14" t="s">
        <v>80</v>
      </c>
      <c r="AY133" s="280" t="s">
        <v>141</v>
      </c>
    </row>
    <row r="134" s="2" customFormat="1" ht="66.75" customHeight="1">
      <c r="A134" s="38"/>
      <c r="B134" s="39"/>
      <c r="C134" s="244" t="s">
        <v>158</v>
      </c>
      <c r="D134" s="244" t="s">
        <v>144</v>
      </c>
      <c r="E134" s="245" t="s">
        <v>163</v>
      </c>
      <c r="F134" s="246" t="s">
        <v>164</v>
      </c>
      <c r="G134" s="247" t="s">
        <v>155</v>
      </c>
      <c r="H134" s="248">
        <v>8.5</v>
      </c>
      <c r="I134" s="249"/>
      <c r="J134" s="250">
        <f>ROUND(I134*H134,2)</f>
        <v>0</v>
      </c>
      <c r="K134" s="251"/>
      <c r="L134" s="44"/>
      <c r="M134" s="252" t="s">
        <v>1</v>
      </c>
      <c r="N134" s="253" t="s">
        <v>38</v>
      </c>
      <c r="O134" s="91"/>
      <c r="P134" s="254">
        <f>O134*H134</f>
        <v>0</v>
      </c>
      <c r="Q134" s="254">
        <v>0</v>
      </c>
      <c r="R134" s="254">
        <f>Q134*H134</f>
        <v>0</v>
      </c>
      <c r="S134" s="254">
        <v>0</v>
      </c>
      <c r="T134" s="25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6" t="s">
        <v>148</v>
      </c>
      <c r="AT134" s="256" t="s">
        <v>144</v>
      </c>
      <c r="AU134" s="256" t="s">
        <v>82</v>
      </c>
      <c r="AY134" s="17" t="s">
        <v>141</v>
      </c>
      <c r="BE134" s="257">
        <f>IF(N134="základní",J134,0)</f>
        <v>0</v>
      </c>
      <c r="BF134" s="257">
        <f>IF(N134="snížená",J134,0)</f>
        <v>0</v>
      </c>
      <c r="BG134" s="257">
        <f>IF(N134="zákl. přenesená",J134,0)</f>
        <v>0</v>
      </c>
      <c r="BH134" s="257">
        <f>IF(N134="sníž. přenesená",J134,0)</f>
        <v>0</v>
      </c>
      <c r="BI134" s="257">
        <f>IF(N134="nulová",J134,0)</f>
        <v>0</v>
      </c>
      <c r="BJ134" s="17" t="s">
        <v>80</v>
      </c>
      <c r="BK134" s="257">
        <f>ROUND(I134*H134,2)</f>
        <v>0</v>
      </c>
      <c r="BL134" s="17" t="s">
        <v>148</v>
      </c>
      <c r="BM134" s="256" t="s">
        <v>594</v>
      </c>
    </row>
    <row r="135" s="13" customFormat="1">
      <c r="A135" s="13"/>
      <c r="B135" s="258"/>
      <c r="C135" s="259"/>
      <c r="D135" s="260" t="s">
        <v>150</v>
      </c>
      <c r="E135" s="261" t="s">
        <v>1</v>
      </c>
      <c r="F135" s="262" t="s">
        <v>571</v>
      </c>
      <c r="G135" s="259"/>
      <c r="H135" s="263">
        <v>8.5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150</v>
      </c>
      <c r="AU135" s="269" t="s">
        <v>82</v>
      </c>
      <c r="AV135" s="13" t="s">
        <v>82</v>
      </c>
      <c r="AW135" s="13" t="s">
        <v>30</v>
      </c>
      <c r="AX135" s="13" t="s">
        <v>80</v>
      </c>
      <c r="AY135" s="269" t="s">
        <v>141</v>
      </c>
    </row>
    <row r="136" s="2" customFormat="1" ht="16.5" customHeight="1">
      <c r="A136" s="38"/>
      <c r="B136" s="39"/>
      <c r="C136" s="281" t="s">
        <v>148</v>
      </c>
      <c r="D136" s="281" t="s">
        <v>167</v>
      </c>
      <c r="E136" s="282" t="s">
        <v>168</v>
      </c>
      <c r="F136" s="283" t="s">
        <v>169</v>
      </c>
      <c r="G136" s="284" t="s">
        <v>170</v>
      </c>
      <c r="H136" s="285">
        <v>15.300000000000001</v>
      </c>
      <c r="I136" s="286"/>
      <c r="J136" s="287">
        <f>ROUND(I136*H136,2)</f>
        <v>0</v>
      </c>
      <c r="K136" s="288"/>
      <c r="L136" s="289"/>
      <c r="M136" s="290" t="s">
        <v>1</v>
      </c>
      <c r="N136" s="291" t="s">
        <v>38</v>
      </c>
      <c r="O136" s="91"/>
      <c r="P136" s="254">
        <f>O136*H136</f>
        <v>0</v>
      </c>
      <c r="Q136" s="254">
        <v>1</v>
      </c>
      <c r="R136" s="254">
        <f>Q136*H136</f>
        <v>15.300000000000001</v>
      </c>
      <c r="S136" s="254">
        <v>0</v>
      </c>
      <c r="T136" s="25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6" t="s">
        <v>171</v>
      </c>
      <c r="AT136" s="256" t="s">
        <v>167</v>
      </c>
      <c r="AU136" s="256" t="s">
        <v>82</v>
      </c>
      <c r="AY136" s="17" t="s">
        <v>141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7" t="s">
        <v>80</v>
      </c>
      <c r="BK136" s="257">
        <f>ROUND(I136*H136,2)</f>
        <v>0</v>
      </c>
      <c r="BL136" s="17" t="s">
        <v>148</v>
      </c>
      <c r="BM136" s="256" t="s">
        <v>595</v>
      </c>
    </row>
    <row r="137" s="13" customFormat="1">
      <c r="A137" s="13"/>
      <c r="B137" s="258"/>
      <c r="C137" s="259"/>
      <c r="D137" s="260" t="s">
        <v>150</v>
      </c>
      <c r="E137" s="261" t="s">
        <v>1</v>
      </c>
      <c r="F137" s="262" t="s">
        <v>573</v>
      </c>
      <c r="G137" s="259"/>
      <c r="H137" s="263">
        <v>15.300000000000001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150</v>
      </c>
      <c r="AU137" s="269" t="s">
        <v>82</v>
      </c>
      <c r="AV137" s="13" t="s">
        <v>82</v>
      </c>
      <c r="AW137" s="13" t="s">
        <v>30</v>
      </c>
      <c r="AX137" s="13" t="s">
        <v>73</v>
      </c>
      <c r="AY137" s="269" t="s">
        <v>141</v>
      </c>
    </row>
    <row r="138" s="14" customFormat="1">
      <c r="A138" s="14"/>
      <c r="B138" s="270"/>
      <c r="C138" s="271"/>
      <c r="D138" s="260" t="s">
        <v>150</v>
      </c>
      <c r="E138" s="272" t="s">
        <v>1</v>
      </c>
      <c r="F138" s="273" t="s">
        <v>152</v>
      </c>
      <c r="G138" s="271"/>
      <c r="H138" s="274">
        <v>15.300000000000001</v>
      </c>
      <c r="I138" s="275"/>
      <c r="J138" s="271"/>
      <c r="K138" s="271"/>
      <c r="L138" s="276"/>
      <c r="M138" s="277"/>
      <c r="N138" s="278"/>
      <c r="O138" s="278"/>
      <c r="P138" s="278"/>
      <c r="Q138" s="278"/>
      <c r="R138" s="278"/>
      <c r="S138" s="278"/>
      <c r="T138" s="27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0" t="s">
        <v>150</v>
      </c>
      <c r="AU138" s="280" t="s">
        <v>82</v>
      </c>
      <c r="AV138" s="14" t="s">
        <v>148</v>
      </c>
      <c r="AW138" s="14" t="s">
        <v>30</v>
      </c>
      <c r="AX138" s="14" t="s">
        <v>80</v>
      </c>
      <c r="AY138" s="280" t="s">
        <v>141</v>
      </c>
    </row>
    <row r="139" s="2" customFormat="1" ht="145.5" customHeight="1">
      <c r="A139" s="38"/>
      <c r="B139" s="39"/>
      <c r="C139" s="244" t="s">
        <v>142</v>
      </c>
      <c r="D139" s="244" t="s">
        <v>144</v>
      </c>
      <c r="E139" s="245" t="s">
        <v>199</v>
      </c>
      <c r="F139" s="246" t="s">
        <v>200</v>
      </c>
      <c r="G139" s="247" t="s">
        <v>177</v>
      </c>
      <c r="H139" s="248">
        <v>21</v>
      </c>
      <c r="I139" s="249"/>
      <c r="J139" s="250">
        <f>ROUND(I139*H139,2)</f>
        <v>0</v>
      </c>
      <c r="K139" s="251"/>
      <c r="L139" s="44"/>
      <c r="M139" s="252" t="s">
        <v>1</v>
      </c>
      <c r="N139" s="253" t="s">
        <v>38</v>
      </c>
      <c r="O139" s="91"/>
      <c r="P139" s="254">
        <f>O139*H139</f>
        <v>0</v>
      </c>
      <c r="Q139" s="254">
        <v>0</v>
      </c>
      <c r="R139" s="254">
        <f>Q139*H139</f>
        <v>0</v>
      </c>
      <c r="S139" s="254">
        <v>0</v>
      </c>
      <c r="T139" s="25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6" t="s">
        <v>148</v>
      </c>
      <c r="AT139" s="256" t="s">
        <v>144</v>
      </c>
      <c r="AU139" s="256" t="s">
        <v>82</v>
      </c>
      <c r="AY139" s="17" t="s">
        <v>141</v>
      </c>
      <c r="BE139" s="257">
        <f>IF(N139="základní",J139,0)</f>
        <v>0</v>
      </c>
      <c r="BF139" s="257">
        <f>IF(N139="snížená",J139,0)</f>
        <v>0</v>
      </c>
      <c r="BG139" s="257">
        <f>IF(N139="zákl. přenesená",J139,0)</f>
        <v>0</v>
      </c>
      <c r="BH139" s="257">
        <f>IF(N139="sníž. přenesená",J139,0)</f>
        <v>0</v>
      </c>
      <c r="BI139" s="257">
        <f>IF(N139="nulová",J139,0)</f>
        <v>0</v>
      </c>
      <c r="BJ139" s="17" t="s">
        <v>80</v>
      </c>
      <c r="BK139" s="257">
        <f>ROUND(I139*H139,2)</f>
        <v>0</v>
      </c>
      <c r="BL139" s="17" t="s">
        <v>148</v>
      </c>
      <c r="BM139" s="256" t="s">
        <v>596</v>
      </c>
    </row>
    <row r="140" s="13" customFormat="1">
      <c r="A140" s="13"/>
      <c r="B140" s="258"/>
      <c r="C140" s="259"/>
      <c r="D140" s="260" t="s">
        <v>150</v>
      </c>
      <c r="E140" s="261" t="s">
        <v>1</v>
      </c>
      <c r="F140" s="262" t="s">
        <v>7</v>
      </c>
      <c r="G140" s="259"/>
      <c r="H140" s="263">
        <v>21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150</v>
      </c>
      <c r="AU140" s="269" t="s">
        <v>82</v>
      </c>
      <c r="AV140" s="13" t="s">
        <v>82</v>
      </c>
      <c r="AW140" s="13" t="s">
        <v>30</v>
      </c>
      <c r="AX140" s="13" t="s">
        <v>73</v>
      </c>
      <c r="AY140" s="269" t="s">
        <v>141</v>
      </c>
    </row>
    <row r="141" s="14" customFormat="1">
      <c r="A141" s="14"/>
      <c r="B141" s="270"/>
      <c r="C141" s="271"/>
      <c r="D141" s="260" t="s">
        <v>150</v>
      </c>
      <c r="E141" s="272" t="s">
        <v>1</v>
      </c>
      <c r="F141" s="273" t="s">
        <v>152</v>
      </c>
      <c r="G141" s="271"/>
      <c r="H141" s="274">
        <v>21</v>
      </c>
      <c r="I141" s="275"/>
      <c r="J141" s="271"/>
      <c r="K141" s="271"/>
      <c r="L141" s="276"/>
      <c r="M141" s="277"/>
      <c r="N141" s="278"/>
      <c r="O141" s="278"/>
      <c r="P141" s="278"/>
      <c r="Q141" s="278"/>
      <c r="R141" s="278"/>
      <c r="S141" s="278"/>
      <c r="T141" s="27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0" t="s">
        <v>150</v>
      </c>
      <c r="AU141" s="280" t="s">
        <v>82</v>
      </c>
      <c r="AV141" s="14" t="s">
        <v>148</v>
      </c>
      <c r="AW141" s="14" t="s">
        <v>30</v>
      </c>
      <c r="AX141" s="14" t="s">
        <v>80</v>
      </c>
      <c r="AY141" s="280" t="s">
        <v>141</v>
      </c>
    </row>
    <row r="142" s="2" customFormat="1" ht="66.75" customHeight="1">
      <c r="A142" s="38"/>
      <c r="B142" s="39"/>
      <c r="C142" s="244" t="s">
        <v>174</v>
      </c>
      <c r="D142" s="244" t="s">
        <v>144</v>
      </c>
      <c r="E142" s="245" t="s">
        <v>532</v>
      </c>
      <c r="F142" s="246" t="s">
        <v>533</v>
      </c>
      <c r="G142" s="247" t="s">
        <v>216</v>
      </c>
      <c r="H142" s="248">
        <v>0.01</v>
      </c>
      <c r="I142" s="249"/>
      <c r="J142" s="250">
        <f>ROUND(I142*H142,2)</f>
        <v>0</v>
      </c>
      <c r="K142" s="251"/>
      <c r="L142" s="44"/>
      <c r="M142" s="252" t="s">
        <v>1</v>
      </c>
      <c r="N142" s="253" t="s">
        <v>38</v>
      </c>
      <c r="O142" s="91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6" t="s">
        <v>148</v>
      </c>
      <c r="AT142" s="256" t="s">
        <v>144</v>
      </c>
      <c r="AU142" s="256" t="s">
        <v>82</v>
      </c>
      <c r="AY142" s="17" t="s">
        <v>141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7" t="s">
        <v>80</v>
      </c>
      <c r="BK142" s="257">
        <f>ROUND(I142*H142,2)</f>
        <v>0</v>
      </c>
      <c r="BL142" s="17" t="s">
        <v>148</v>
      </c>
      <c r="BM142" s="256" t="s">
        <v>597</v>
      </c>
    </row>
    <row r="143" s="13" customFormat="1">
      <c r="A143" s="13"/>
      <c r="B143" s="258"/>
      <c r="C143" s="259"/>
      <c r="D143" s="260" t="s">
        <v>150</v>
      </c>
      <c r="E143" s="261" t="s">
        <v>1</v>
      </c>
      <c r="F143" s="262" t="s">
        <v>6</v>
      </c>
      <c r="G143" s="259"/>
      <c r="H143" s="263">
        <v>0.01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150</v>
      </c>
      <c r="AU143" s="269" t="s">
        <v>82</v>
      </c>
      <c r="AV143" s="13" t="s">
        <v>82</v>
      </c>
      <c r="AW143" s="13" t="s">
        <v>30</v>
      </c>
      <c r="AX143" s="13" t="s">
        <v>73</v>
      </c>
      <c r="AY143" s="269" t="s">
        <v>141</v>
      </c>
    </row>
    <row r="144" s="14" customFormat="1">
      <c r="A144" s="14"/>
      <c r="B144" s="270"/>
      <c r="C144" s="271"/>
      <c r="D144" s="260" t="s">
        <v>150</v>
      </c>
      <c r="E144" s="272" t="s">
        <v>1</v>
      </c>
      <c r="F144" s="273" t="s">
        <v>152</v>
      </c>
      <c r="G144" s="271"/>
      <c r="H144" s="274">
        <v>0.01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150</v>
      </c>
      <c r="AU144" s="280" t="s">
        <v>82</v>
      </c>
      <c r="AV144" s="14" t="s">
        <v>148</v>
      </c>
      <c r="AW144" s="14" t="s">
        <v>30</v>
      </c>
      <c r="AX144" s="14" t="s">
        <v>80</v>
      </c>
      <c r="AY144" s="280" t="s">
        <v>141</v>
      </c>
    </row>
    <row r="145" s="2" customFormat="1" ht="78" customHeight="1">
      <c r="A145" s="38"/>
      <c r="B145" s="39"/>
      <c r="C145" s="244" t="s">
        <v>183</v>
      </c>
      <c r="D145" s="244" t="s">
        <v>144</v>
      </c>
      <c r="E145" s="245" t="s">
        <v>535</v>
      </c>
      <c r="F145" s="246" t="s">
        <v>536</v>
      </c>
      <c r="G145" s="247" t="s">
        <v>216</v>
      </c>
      <c r="H145" s="248">
        <v>0.01</v>
      </c>
      <c r="I145" s="249"/>
      <c r="J145" s="250">
        <f>ROUND(I145*H145,2)</f>
        <v>0</v>
      </c>
      <c r="K145" s="251"/>
      <c r="L145" s="44"/>
      <c r="M145" s="252" t="s">
        <v>1</v>
      </c>
      <c r="N145" s="253" t="s">
        <v>38</v>
      </c>
      <c r="O145" s="91"/>
      <c r="P145" s="254">
        <f>O145*H145</f>
        <v>0</v>
      </c>
      <c r="Q145" s="254">
        <v>0</v>
      </c>
      <c r="R145" s="254">
        <f>Q145*H145</f>
        <v>0</v>
      </c>
      <c r="S145" s="254">
        <v>0</v>
      </c>
      <c r="T145" s="25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6" t="s">
        <v>148</v>
      </c>
      <c r="AT145" s="256" t="s">
        <v>144</v>
      </c>
      <c r="AU145" s="256" t="s">
        <v>82</v>
      </c>
      <c r="AY145" s="17" t="s">
        <v>141</v>
      </c>
      <c r="BE145" s="257">
        <f>IF(N145="základní",J145,0)</f>
        <v>0</v>
      </c>
      <c r="BF145" s="257">
        <f>IF(N145="snížená",J145,0)</f>
        <v>0</v>
      </c>
      <c r="BG145" s="257">
        <f>IF(N145="zákl. přenesená",J145,0)</f>
        <v>0</v>
      </c>
      <c r="BH145" s="257">
        <f>IF(N145="sníž. přenesená",J145,0)</f>
        <v>0</v>
      </c>
      <c r="BI145" s="257">
        <f>IF(N145="nulová",J145,0)</f>
        <v>0</v>
      </c>
      <c r="BJ145" s="17" t="s">
        <v>80</v>
      </c>
      <c r="BK145" s="257">
        <f>ROUND(I145*H145,2)</f>
        <v>0</v>
      </c>
      <c r="BL145" s="17" t="s">
        <v>148</v>
      </c>
      <c r="BM145" s="256" t="s">
        <v>598</v>
      </c>
    </row>
    <row r="146" s="13" customFormat="1">
      <c r="A146" s="13"/>
      <c r="B146" s="258"/>
      <c r="C146" s="259"/>
      <c r="D146" s="260" t="s">
        <v>150</v>
      </c>
      <c r="E146" s="261" t="s">
        <v>1</v>
      </c>
      <c r="F146" s="262" t="s">
        <v>6</v>
      </c>
      <c r="G146" s="259"/>
      <c r="H146" s="263">
        <v>0.01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150</v>
      </c>
      <c r="AU146" s="269" t="s">
        <v>82</v>
      </c>
      <c r="AV146" s="13" t="s">
        <v>82</v>
      </c>
      <c r="AW146" s="13" t="s">
        <v>30</v>
      </c>
      <c r="AX146" s="13" t="s">
        <v>73</v>
      </c>
      <c r="AY146" s="269" t="s">
        <v>141</v>
      </c>
    </row>
    <row r="147" s="14" customFormat="1">
      <c r="A147" s="14"/>
      <c r="B147" s="270"/>
      <c r="C147" s="271"/>
      <c r="D147" s="260" t="s">
        <v>150</v>
      </c>
      <c r="E147" s="272" t="s">
        <v>1</v>
      </c>
      <c r="F147" s="273" t="s">
        <v>152</v>
      </c>
      <c r="G147" s="271"/>
      <c r="H147" s="274">
        <v>0.01</v>
      </c>
      <c r="I147" s="275"/>
      <c r="J147" s="271"/>
      <c r="K147" s="271"/>
      <c r="L147" s="276"/>
      <c r="M147" s="277"/>
      <c r="N147" s="278"/>
      <c r="O147" s="278"/>
      <c r="P147" s="278"/>
      <c r="Q147" s="278"/>
      <c r="R147" s="278"/>
      <c r="S147" s="278"/>
      <c r="T147" s="27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80" t="s">
        <v>150</v>
      </c>
      <c r="AU147" s="280" t="s">
        <v>82</v>
      </c>
      <c r="AV147" s="14" t="s">
        <v>148</v>
      </c>
      <c r="AW147" s="14" t="s">
        <v>30</v>
      </c>
      <c r="AX147" s="14" t="s">
        <v>80</v>
      </c>
      <c r="AY147" s="280" t="s">
        <v>141</v>
      </c>
    </row>
    <row r="148" s="2" customFormat="1" ht="111.75" customHeight="1">
      <c r="A148" s="38"/>
      <c r="B148" s="39"/>
      <c r="C148" s="244" t="s">
        <v>171</v>
      </c>
      <c r="D148" s="244" t="s">
        <v>144</v>
      </c>
      <c r="E148" s="245" t="s">
        <v>538</v>
      </c>
      <c r="F148" s="246" t="s">
        <v>539</v>
      </c>
      <c r="G148" s="247" t="s">
        <v>216</v>
      </c>
      <c r="H148" s="248">
        <v>0.01</v>
      </c>
      <c r="I148" s="249"/>
      <c r="J148" s="250">
        <f>ROUND(I148*H148,2)</f>
        <v>0</v>
      </c>
      <c r="K148" s="251"/>
      <c r="L148" s="44"/>
      <c r="M148" s="252" t="s">
        <v>1</v>
      </c>
      <c r="N148" s="253" t="s">
        <v>38</v>
      </c>
      <c r="O148" s="91"/>
      <c r="P148" s="254">
        <f>O148*H148</f>
        <v>0</v>
      </c>
      <c r="Q148" s="254">
        <v>0</v>
      </c>
      <c r="R148" s="254">
        <f>Q148*H148</f>
        <v>0</v>
      </c>
      <c r="S148" s="254">
        <v>0</v>
      </c>
      <c r="T148" s="25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6" t="s">
        <v>148</v>
      </c>
      <c r="AT148" s="256" t="s">
        <v>144</v>
      </c>
      <c r="AU148" s="256" t="s">
        <v>82</v>
      </c>
      <c r="AY148" s="17" t="s">
        <v>141</v>
      </c>
      <c r="BE148" s="257">
        <f>IF(N148="základní",J148,0)</f>
        <v>0</v>
      </c>
      <c r="BF148" s="257">
        <f>IF(N148="snížená",J148,0)</f>
        <v>0</v>
      </c>
      <c r="BG148" s="257">
        <f>IF(N148="zákl. přenesená",J148,0)</f>
        <v>0</v>
      </c>
      <c r="BH148" s="257">
        <f>IF(N148="sníž. přenesená",J148,0)</f>
        <v>0</v>
      </c>
      <c r="BI148" s="257">
        <f>IF(N148="nulová",J148,0)</f>
        <v>0</v>
      </c>
      <c r="BJ148" s="17" t="s">
        <v>80</v>
      </c>
      <c r="BK148" s="257">
        <f>ROUND(I148*H148,2)</f>
        <v>0</v>
      </c>
      <c r="BL148" s="17" t="s">
        <v>148</v>
      </c>
      <c r="BM148" s="256" t="s">
        <v>599</v>
      </c>
    </row>
    <row r="149" s="13" customFormat="1">
      <c r="A149" s="13"/>
      <c r="B149" s="258"/>
      <c r="C149" s="259"/>
      <c r="D149" s="260" t="s">
        <v>150</v>
      </c>
      <c r="E149" s="261" t="s">
        <v>1</v>
      </c>
      <c r="F149" s="262" t="s">
        <v>6</v>
      </c>
      <c r="G149" s="259"/>
      <c r="H149" s="263">
        <v>0.01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150</v>
      </c>
      <c r="AU149" s="269" t="s">
        <v>82</v>
      </c>
      <c r="AV149" s="13" t="s">
        <v>82</v>
      </c>
      <c r="AW149" s="13" t="s">
        <v>30</v>
      </c>
      <c r="AX149" s="13" t="s">
        <v>73</v>
      </c>
      <c r="AY149" s="269" t="s">
        <v>141</v>
      </c>
    </row>
    <row r="150" s="14" customFormat="1">
      <c r="A150" s="14"/>
      <c r="B150" s="270"/>
      <c r="C150" s="271"/>
      <c r="D150" s="260" t="s">
        <v>150</v>
      </c>
      <c r="E150" s="272" t="s">
        <v>1</v>
      </c>
      <c r="F150" s="273" t="s">
        <v>152</v>
      </c>
      <c r="G150" s="271"/>
      <c r="H150" s="274">
        <v>0.01</v>
      </c>
      <c r="I150" s="275"/>
      <c r="J150" s="271"/>
      <c r="K150" s="271"/>
      <c r="L150" s="276"/>
      <c r="M150" s="277"/>
      <c r="N150" s="278"/>
      <c r="O150" s="278"/>
      <c r="P150" s="278"/>
      <c r="Q150" s="278"/>
      <c r="R150" s="278"/>
      <c r="S150" s="278"/>
      <c r="T150" s="27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0" t="s">
        <v>150</v>
      </c>
      <c r="AU150" s="280" t="s">
        <v>82</v>
      </c>
      <c r="AV150" s="14" t="s">
        <v>148</v>
      </c>
      <c r="AW150" s="14" t="s">
        <v>30</v>
      </c>
      <c r="AX150" s="14" t="s">
        <v>80</v>
      </c>
      <c r="AY150" s="280" t="s">
        <v>141</v>
      </c>
    </row>
    <row r="151" s="2" customFormat="1" ht="100.5" customHeight="1">
      <c r="A151" s="38"/>
      <c r="B151" s="39"/>
      <c r="C151" s="244" t="s">
        <v>192</v>
      </c>
      <c r="D151" s="244" t="s">
        <v>144</v>
      </c>
      <c r="E151" s="245" t="s">
        <v>260</v>
      </c>
      <c r="F151" s="246" t="s">
        <v>261</v>
      </c>
      <c r="G151" s="247" t="s">
        <v>262</v>
      </c>
      <c r="H151" s="248">
        <v>4</v>
      </c>
      <c r="I151" s="249"/>
      <c r="J151" s="250">
        <f>ROUND(I151*H151,2)</f>
        <v>0</v>
      </c>
      <c r="K151" s="251"/>
      <c r="L151" s="44"/>
      <c r="M151" s="252" t="s">
        <v>1</v>
      </c>
      <c r="N151" s="253" t="s">
        <v>38</v>
      </c>
      <c r="O151" s="91"/>
      <c r="P151" s="254">
        <f>O151*H151</f>
        <v>0</v>
      </c>
      <c r="Q151" s="254">
        <v>0</v>
      </c>
      <c r="R151" s="254">
        <f>Q151*H151</f>
        <v>0</v>
      </c>
      <c r="S151" s="254">
        <v>0</v>
      </c>
      <c r="T151" s="25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6" t="s">
        <v>148</v>
      </c>
      <c r="AT151" s="256" t="s">
        <v>144</v>
      </c>
      <c r="AU151" s="256" t="s">
        <v>82</v>
      </c>
      <c r="AY151" s="17" t="s">
        <v>141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17" t="s">
        <v>80</v>
      </c>
      <c r="BK151" s="257">
        <f>ROUND(I151*H151,2)</f>
        <v>0</v>
      </c>
      <c r="BL151" s="17" t="s">
        <v>148</v>
      </c>
      <c r="BM151" s="256" t="s">
        <v>600</v>
      </c>
    </row>
    <row r="152" s="13" customFormat="1">
      <c r="A152" s="13"/>
      <c r="B152" s="258"/>
      <c r="C152" s="259"/>
      <c r="D152" s="260" t="s">
        <v>150</v>
      </c>
      <c r="E152" s="261" t="s">
        <v>1</v>
      </c>
      <c r="F152" s="262" t="s">
        <v>148</v>
      </c>
      <c r="G152" s="259"/>
      <c r="H152" s="263">
        <v>4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150</v>
      </c>
      <c r="AU152" s="269" t="s">
        <v>82</v>
      </c>
      <c r="AV152" s="13" t="s">
        <v>82</v>
      </c>
      <c r="AW152" s="13" t="s">
        <v>30</v>
      </c>
      <c r="AX152" s="13" t="s">
        <v>73</v>
      </c>
      <c r="AY152" s="269" t="s">
        <v>141</v>
      </c>
    </row>
    <row r="153" s="14" customFormat="1">
      <c r="A153" s="14"/>
      <c r="B153" s="270"/>
      <c r="C153" s="271"/>
      <c r="D153" s="260" t="s">
        <v>150</v>
      </c>
      <c r="E153" s="272" t="s">
        <v>1</v>
      </c>
      <c r="F153" s="273" t="s">
        <v>152</v>
      </c>
      <c r="G153" s="271"/>
      <c r="H153" s="274">
        <v>4</v>
      </c>
      <c r="I153" s="275"/>
      <c r="J153" s="271"/>
      <c r="K153" s="271"/>
      <c r="L153" s="276"/>
      <c r="M153" s="277"/>
      <c r="N153" s="278"/>
      <c r="O153" s="278"/>
      <c r="P153" s="278"/>
      <c r="Q153" s="278"/>
      <c r="R153" s="278"/>
      <c r="S153" s="278"/>
      <c r="T153" s="27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0" t="s">
        <v>150</v>
      </c>
      <c r="AU153" s="280" t="s">
        <v>82</v>
      </c>
      <c r="AV153" s="14" t="s">
        <v>148</v>
      </c>
      <c r="AW153" s="14" t="s">
        <v>30</v>
      </c>
      <c r="AX153" s="14" t="s">
        <v>80</v>
      </c>
      <c r="AY153" s="280" t="s">
        <v>141</v>
      </c>
    </row>
    <row r="154" s="2" customFormat="1" ht="55.5" customHeight="1">
      <c r="A154" s="38"/>
      <c r="B154" s="39"/>
      <c r="C154" s="244" t="s">
        <v>198</v>
      </c>
      <c r="D154" s="244" t="s">
        <v>144</v>
      </c>
      <c r="E154" s="245" t="s">
        <v>397</v>
      </c>
      <c r="F154" s="246" t="s">
        <v>398</v>
      </c>
      <c r="G154" s="247" t="s">
        <v>195</v>
      </c>
      <c r="H154" s="248">
        <v>6</v>
      </c>
      <c r="I154" s="249"/>
      <c r="J154" s="250">
        <f>ROUND(I154*H154,2)</f>
        <v>0</v>
      </c>
      <c r="K154" s="251"/>
      <c r="L154" s="44"/>
      <c r="M154" s="252" t="s">
        <v>1</v>
      </c>
      <c r="N154" s="253" t="s">
        <v>38</v>
      </c>
      <c r="O154" s="91"/>
      <c r="P154" s="254">
        <f>O154*H154</f>
        <v>0</v>
      </c>
      <c r="Q154" s="254">
        <v>0</v>
      </c>
      <c r="R154" s="254">
        <f>Q154*H154</f>
        <v>0</v>
      </c>
      <c r="S154" s="254">
        <v>0</v>
      </c>
      <c r="T154" s="25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6" t="s">
        <v>148</v>
      </c>
      <c r="AT154" s="256" t="s">
        <v>144</v>
      </c>
      <c r="AU154" s="256" t="s">
        <v>82</v>
      </c>
      <c r="AY154" s="17" t="s">
        <v>141</v>
      </c>
      <c r="BE154" s="257">
        <f>IF(N154="základní",J154,0)</f>
        <v>0</v>
      </c>
      <c r="BF154" s="257">
        <f>IF(N154="snížená",J154,0)</f>
        <v>0</v>
      </c>
      <c r="BG154" s="257">
        <f>IF(N154="zákl. přenesená",J154,0)</f>
        <v>0</v>
      </c>
      <c r="BH154" s="257">
        <f>IF(N154="sníž. přenesená",J154,0)</f>
        <v>0</v>
      </c>
      <c r="BI154" s="257">
        <f>IF(N154="nulová",J154,0)</f>
        <v>0</v>
      </c>
      <c r="BJ154" s="17" t="s">
        <v>80</v>
      </c>
      <c r="BK154" s="257">
        <f>ROUND(I154*H154,2)</f>
        <v>0</v>
      </c>
      <c r="BL154" s="17" t="s">
        <v>148</v>
      </c>
      <c r="BM154" s="256" t="s">
        <v>601</v>
      </c>
    </row>
    <row r="155" s="13" customFormat="1">
      <c r="A155" s="13"/>
      <c r="B155" s="258"/>
      <c r="C155" s="259"/>
      <c r="D155" s="260" t="s">
        <v>150</v>
      </c>
      <c r="E155" s="261" t="s">
        <v>1</v>
      </c>
      <c r="F155" s="262" t="s">
        <v>174</v>
      </c>
      <c r="G155" s="259"/>
      <c r="H155" s="263">
        <v>6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150</v>
      </c>
      <c r="AU155" s="269" t="s">
        <v>82</v>
      </c>
      <c r="AV155" s="13" t="s">
        <v>82</v>
      </c>
      <c r="AW155" s="13" t="s">
        <v>30</v>
      </c>
      <c r="AX155" s="13" t="s">
        <v>73</v>
      </c>
      <c r="AY155" s="269" t="s">
        <v>141</v>
      </c>
    </row>
    <row r="156" s="14" customFormat="1">
      <c r="A156" s="14"/>
      <c r="B156" s="270"/>
      <c r="C156" s="271"/>
      <c r="D156" s="260" t="s">
        <v>150</v>
      </c>
      <c r="E156" s="272" t="s">
        <v>1</v>
      </c>
      <c r="F156" s="273" t="s">
        <v>152</v>
      </c>
      <c r="G156" s="271"/>
      <c r="H156" s="274">
        <v>6</v>
      </c>
      <c r="I156" s="275"/>
      <c r="J156" s="271"/>
      <c r="K156" s="271"/>
      <c r="L156" s="276"/>
      <c r="M156" s="277"/>
      <c r="N156" s="278"/>
      <c r="O156" s="278"/>
      <c r="P156" s="278"/>
      <c r="Q156" s="278"/>
      <c r="R156" s="278"/>
      <c r="S156" s="278"/>
      <c r="T156" s="27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80" t="s">
        <v>150</v>
      </c>
      <c r="AU156" s="280" t="s">
        <v>82</v>
      </c>
      <c r="AV156" s="14" t="s">
        <v>148</v>
      </c>
      <c r="AW156" s="14" t="s">
        <v>30</v>
      </c>
      <c r="AX156" s="14" t="s">
        <v>80</v>
      </c>
      <c r="AY156" s="280" t="s">
        <v>141</v>
      </c>
    </row>
    <row r="157" s="2" customFormat="1" ht="44.25" customHeight="1">
      <c r="A157" s="38"/>
      <c r="B157" s="39"/>
      <c r="C157" s="244" t="s">
        <v>203</v>
      </c>
      <c r="D157" s="244" t="s">
        <v>144</v>
      </c>
      <c r="E157" s="245" t="s">
        <v>403</v>
      </c>
      <c r="F157" s="246" t="s">
        <v>404</v>
      </c>
      <c r="G157" s="247" t="s">
        <v>195</v>
      </c>
      <c r="H157" s="248">
        <v>4</v>
      </c>
      <c r="I157" s="249"/>
      <c r="J157" s="250">
        <f>ROUND(I157*H157,2)</f>
        <v>0</v>
      </c>
      <c r="K157" s="251"/>
      <c r="L157" s="44"/>
      <c r="M157" s="252" t="s">
        <v>1</v>
      </c>
      <c r="N157" s="253" t="s">
        <v>38</v>
      </c>
      <c r="O157" s="91"/>
      <c r="P157" s="254">
        <f>O157*H157</f>
        <v>0</v>
      </c>
      <c r="Q157" s="254">
        <v>0</v>
      </c>
      <c r="R157" s="254">
        <f>Q157*H157</f>
        <v>0</v>
      </c>
      <c r="S157" s="254">
        <v>0</v>
      </c>
      <c r="T157" s="25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6" t="s">
        <v>148</v>
      </c>
      <c r="AT157" s="256" t="s">
        <v>144</v>
      </c>
      <c r="AU157" s="256" t="s">
        <v>82</v>
      </c>
      <c r="AY157" s="17" t="s">
        <v>141</v>
      </c>
      <c r="BE157" s="257">
        <f>IF(N157="základní",J157,0)</f>
        <v>0</v>
      </c>
      <c r="BF157" s="257">
        <f>IF(N157="snížená",J157,0)</f>
        <v>0</v>
      </c>
      <c r="BG157" s="257">
        <f>IF(N157="zákl. přenesená",J157,0)</f>
        <v>0</v>
      </c>
      <c r="BH157" s="257">
        <f>IF(N157="sníž. přenesená",J157,0)</f>
        <v>0</v>
      </c>
      <c r="BI157" s="257">
        <f>IF(N157="nulová",J157,0)</f>
        <v>0</v>
      </c>
      <c r="BJ157" s="17" t="s">
        <v>80</v>
      </c>
      <c r="BK157" s="257">
        <f>ROUND(I157*H157,2)</f>
        <v>0</v>
      </c>
      <c r="BL157" s="17" t="s">
        <v>148</v>
      </c>
      <c r="BM157" s="256" t="s">
        <v>602</v>
      </c>
    </row>
    <row r="158" s="15" customFormat="1">
      <c r="A158" s="15"/>
      <c r="B158" s="292"/>
      <c r="C158" s="293"/>
      <c r="D158" s="260" t="s">
        <v>150</v>
      </c>
      <c r="E158" s="294" t="s">
        <v>1</v>
      </c>
      <c r="F158" s="295" t="s">
        <v>546</v>
      </c>
      <c r="G158" s="293"/>
      <c r="H158" s="294" t="s">
        <v>1</v>
      </c>
      <c r="I158" s="296"/>
      <c r="J158" s="293"/>
      <c r="K158" s="293"/>
      <c r="L158" s="297"/>
      <c r="M158" s="298"/>
      <c r="N158" s="299"/>
      <c r="O158" s="299"/>
      <c r="P158" s="299"/>
      <c r="Q158" s="299"/>
      <c r="R158" s="299"/>
      <c r="S158" s="299"/>
      <c r="T158" s="30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301" t="s">
        <v>150</v>
      </c>
      <c r="AU158" s="301" t="s">
        <v>82</v>
      </c>
      <c r="AV158" s="15" t="s">
        <v>80</v>
      </c>
      <c r="AW158" s="15" t="s">
        <v>30</v>
      </c>
      <c r="AX158" s="15" t="s">
        <v>73</v>
      </c>
      <c r="AY158" s="301" t="s">
        <v>141</v>
      </c>
    </row>
    <row r="159" s="13" customFormat="1">
      <c r="A159" s="13"/>
      <c r="B159" s="258"/>
      <c r="C159" s="259"/>
      <c r="D159" s="260" t="s">
        <v>150</v>
      </c>
      <c r="E159" s="261" t="s">
        <v>1</v>
      </c>
      <c r="F159" s="262" t="s">
        <v>148</v>
      </c>
      <c r="G159" s="259"/>
      <c r="H159" s="263">
        <v>4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150</v>
      </c>
      <c r="AU159" s="269" t="s">
        <v>82</v>
      </c>
      <c r="AV159" s="13" t="s">
        <v>82</v>
      </c>
      <c r="AW159" s="13" t="s">
        <v>30</v>
      </c>
      <c r="AX159" s="13" t="s">
        <v>73</v>
      </c>
      <c r="AY159" s="269" t="s">
        <v>141</v>
      </c>
    </row>
    <row r="160" s="14" customFormat="1">
      <c r="A160" s="14"/>
      <c r="B160" s="270"/>
      <c r="C160" s="271"/>
      <c r="D160" s="260" t="s">
        <v>150</v>
      </c>
      <c r="E160" s="272" t="s">
        <v>1</v>
      </c>
      <c r="F160" s="273" t="s">
        <v>152</v>
      </c>
      <c r="G160" s="271"/>
      <c r="H160" s="274">
        <v>4</v>
      </c>
      <c r="I160" s="275"/>
      <c r="J160" s="271"/>
      <c r="K160" s="271"/>
      <c r="L160" s="276"/>
      <c r="M160" s="277"/>
      <c r="N160" s="278"/>
      <c r="O160" s="278"/>
      <c r="P160" s="278"/>
      <c r="Q160" s="278"/>
      <c r="R160" s="278"/>
      <c r="S160" s="278"/>
      <c r="T160" s="27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0" t="s">
        <v>150</v>
      </c>
      <c r="AU160" s="280" t="s">
        <v>82</v>
      </c>
      <c r="AV160" s="14" t="s">
        <v>148</v>
      </c>
      <c r="AW160" s="14" t="s">
        <v>30</v>
      </c>
      <c r="AX160" s="14" t="s">
        <v>80</v>
      </c>
      <c r="AY160" s="280" t="s">
        <v>141</v>
      </c>
    </row>
    <row r="161" s="2" customFormat="1" ht="21.75" customHeight="1">
      <c r="A161" s="38"/>
      <c r="B161" s="39"/>
      <c r="C161" s="281" t="s">
        <v>208</v>
      </c>
      <c r="D161" s="281" t="s">
        <v>167</v>
      </c>
      <c r="E161" s="282" t="s">
        <v>387</v>
      </c>
      <c r="F161" s="283" t="s">
        <v>388</v>
      </c>
      <c r="G161" s="284" t="s">
        <v>177</v>
      </c>
      <c r="H161" s="285">
        <v>68</v>
      </c>
      <c r="I161" s="286"/>
      <c r="J161" s="287">
        <f>ROUND(I161*H161,2)</f>
        <v>0</v>
      </c>
      <c r="K161" s="288"/>
      <c r="L161" s="289"/>
      <c r="M161" s="290" t="s">
        <v>1</v>
      </c>
      <c r="N161" s="291" t="s">
        <v>38</v>
      </c>
      <c r="O161" s="91"/>
      <c r="P161" s="254">
        <f>O161*H161</f>
        <v>0</v>
      </c>
      <c r="Q161" s="254">
        <v>0.00123</v>
      </c>
      <c r="R161" s="254">
        <f>Q161*H161</f>
        <v>0.083639999999999992</v>
      </c>
      <c r="S161" s="254">
        <v>0</v>
      </c>
      <c r="T161" s="25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6" t="s">
        <v>171</v>
      </c>
      <c r="AT161" s="256" t="s">
        <v>167</v>
      </c>
      <c r="AU161" s="256" t="s">
        <v>82</v>
      </c>
      <c r="AY161" s="17" t="s">
        <v>141</v>
      </c>
      <c r="BE161" s="257">
        <f>IF(N161="základní",J161,0)</f>
        <v>0</v>
      </c>
      <c r="BF161" s="257">
        <f>IF(N161="snížená",J161,0)</f>
        <v>0</v>
      </c>
      <c r="BG161" s="257">
        <f>IF(N161="zákl. přenesená",J161,0)</f>
        <v>0</v>
      </c>
      <c r="BH161" s="257">
        <f>IF(N161="sníž. přenesená",J161,0)</f>
        <v>0</v>
      </c>
      <c r="BI161" s="257">
        <f>IF(N161="nulová",J161,0)</f>
        <v>0</v>
      </c>
      <c r="BJ161" s="17" t="s">
        <v>80</v>
      </c>
      <c r="BK161" s="257">
        <f>ROUND(I161*H161,2)</f>
        <v>0</v>
      </c>
      <c r="BL161" s="17" t="s">
        <v>148</v>
      </c>
      <c r="BM161" s="256" t="s">
        <v>603</v>
      </c>
    </row>
    <row r="162" s="15" customFormat="1">
      <c r="A162" s="15"/>
      <c r="B162" s="292"/>
      <c r="C162" s="293"/>
      <c r="D162" s="260" t="s">
        <v>150</v>
      </c>
      <c r="E162" s="294" t="s">
        <v>1</v>
      </c>
      <c r="F162" s="295" t="s">
        <v>179</v>
      </c>
      <c r="G162" s="293"/>
      <c r="H162" s="294" t="s">
        <v>1</v>
      </c>
      <c r="I162" s="296"/>
      <c r="J162" s="293"/>
      <c r="K162" s="293"/>
      <c r="L162" s="297"/>
      <c r="M162" s="298"/>
      <c r="N162" s="299"/>
      <c r="O162" s="299"/>
      <c r="P162" s="299"/>
      <c r="Q162" s="299"/>
      <c r="R162" s="299"/>
      <c r="S162" s="299"/>
      <c r="T162" s="30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301" t="s">
        <v>150</v>
      </c>
      <c r="AU162" s="301" t="s">
        <v>82</v>
      </c>
      <c r="AV162" s="15" t="s">
        <v>80</v>
      </c>
      <c r="AW162" s="15" t="s">
        <v>30</v>
      </c>
      <c r="AX162" s="15" t="s">
        <v>73</v>
      </c>
      <c r="AY162" s="301" t="s">
        <v>141</v>
      </c>
    </row>
    <row r="163" s="13" customFormat="1">
      <c r="A163" s="13"/>
      <c r="B163" s="258"/>
      <c r="C163" s="259"/>
      <c r="D163" s="260" t="s">
        <v>150</v>
      </c>
      <c r="E163" s="261" t="s">
        <v>1</v>
      </c>
      <c r="F163" s="262" t="s">
        <v>390</v>
      </c>
      <c r="G163" s="259"/>
      <c r="H163" s="263">
        <v>68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150</v>
      </c>
      <c r="AU163" s="269" t="s">
        <v>82</v>
      </c>
      <c r="AV163" s="13" t="s">
        <v>82</v>
      </c>
      <c r="AW163" s="13" t="s">
        <v>30</v>
      </c>
      <c r="AX163" s="13" t="s">
        <v>73</v>
      </c>
      <c r="AY163" s="269" t="s">
        <v>141</v>
      </c>
    </row>
    <row r="164" s="14" customFormat="1">
      <c r="A164" s="14"/>
      <c r="B164" s="270"/>
      <c r="C164" s="271"/>
      <c r="D164" s="260" t="s">
        <v>150</v>
      </c>
      <c r="E164" s="272" t="s">
        <v>1</v>
      </c>
      <c r="F164" s="273" t="s">
        <v>152</v>
      </c>
      <c r="G164" s="271"/>
      <c r="H164" s="274">
        <v>68</v>
      </c>
      <c r="I164" s="275"/>
      <c r="J164" s="271"/>
      <c r="K164" s="271"/>
      <c r="L164" s="276"/>
      <c r="M164" s="277"/>
      <c r="N164" s="278"/>
      <c r="O164" s="278"/>
      <c r="P164" s="278"/>
      <c r="Q164" s="278"/>
      <c r="R164" s="278"/>
      <c r="S164" s="278"/>
      <c r="T164" s="27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0" t="s">
        <v>150</v>
      </c>
      <c r="AU164" s="280" t="s">
        <v>82</v>
      </c>
      <c r="AV164" s="14" t="s">
        <v>148</v>
      </c>
      <c r="AW164" s="14" t="s">
        <v>30</v>
      </c>
      <c r="AX164" s="14" t="s">
        <v>80</v>
      </c>
      <c r="AY164" s="280" t="s">
        <v>141</v>
      </c>
    </row>
    <row r="165" s="2" customFormat="1" ht="16.5" customHeight="1">
      <c r="A165" s="38"/>
      <c r="B165" s="39"/>
      <c r="C165" s="281" t="s">
        <v>213</v>
      </c>
      <c r="D165" s="281" t="s">
        <v>167</v>
      </c>
      <c r="E165" s="282" t="s">
        <v>251</v>
      </c>
      <c r="F165" s="283" t="s">
        <v>252</v>
      </c>
      <c r="G165" s="284" t="s">
        <v>177</v>
      </c>
      <c r="H165" s="285">
        <v>34</v>
      </c>
      <c r="I165" s="286"/>
      <c r="J165" s="287">
        <f>ROUND(I165*H165,2)</f>
        <v>0</v>
      </c>
      <c r="K165" s="288"/>
      <c r="L165" s="289"/>
      <c r="M165" s="290" t="s">
        <v>1</v>
      </c>
      <c r="N165" s="291" t="s">
        <v>38</v>
      </c>
      <c r="O165" s="91"/>
      <c r="P165" s="254">
        <f>O165*H165</f>
        <v>0</v>
      </c>
      <c r="Q165" s="254">
        <v>0.00018000000000000001</v>
      </c>
      <c r="R165" s="254">
        <f>Q165*H165</f>
        <v>0.0061200000000000004</v>
      </c>
      <c r="S165" s="254">
        <v>0</v>
      </c>
      <c r="T165" s="25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6" t="s">
        <v>171</v>
      </c>
      <c r="AT165" s="256" t="s">
        <v>167</v>
      </c>
      <c r="AU165" s="256" t="s">
        <v>82</v>
      </c>
      <c r="AY165" s="17" t="s">
        <v>141</v>
      </c>
      <c r="BE165" s="257">
        <f>IF(N165="základní",J165,0)</f>
        <v>0</v>
      </c>
      <c r="BF165" s="257">
        <f>IF(N165="snížená",J165,0)</f>
        <v>0</v>
      </c>
      <c r="BG165" s="257">
        <f>IF(N165="zákl. přenesená",J165,0)</f>
        <v>0</v>
      </c>
      <c r="BH165" s="257">
        <f>IF(N165="sníž. přenesená",J165,0)</f>
        <v>0</v>
      </c>
      <c r="BI165" s="257">
        <f>IF(N165="nulová",J165,0)</f>
        <v>0</v>
      </c>
      <c r="BJ165" s="17" t="s">
        <v>80</v>
      </c>
      <c r="BK165" s="257">
        <f>ROUND(I165*H165,2)</f>
        <v>0</v>
      </c>
      <c r="BL165" s="17" t="s">
        <v>148</v>
      </c>
      <c r="BM165" s="256" t="s">
        <v>604</v>
      </c>
    </row>
    <row r="166" s="15" customFormat="1">
      <c r="A166" s="15"/>
      <c r="B166" s="292"/>
      <c r="C166" s="293"/>
      <c r="D166" s="260" t="s">
        <v>150</v>
      </c>
      <c r="E166" s="294" t="s">
        <v>1</v>
      </c>
      <c r="F166" s="295" t="s">
        <v>179</v>
      </c>
      <c r="G166" s="293"/>
      <c r="H166" s="294" t="s">
        <v>1</v>
      </c>
      <c r="I166" s="296"/>
      <c r="J166" s="293"/>
      <c r="K166" s="293"/>
      <c r="L166" s="297"/>
      <c r="M166" s="298"/>
      <c r="N166" s="299"/>
      <c r="O166" s="299"/>
      <c r="P166" s="299"/>
      <c r="Q166" s="299"/>
      <c r="R166" s="299"/>
      <c r="S166" s="299"/>
      <c r="T166" s="30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301" t="s">
        <v>150</v>
      </c>
      <c r="AU166" s="301" t="s">
        <v>82</v>
      </c>
      <c r="AV166" s="15" t="s">
        <v>80</v>
      </c>
      <c r="AW166" s="15" t="s">
        <v>30</v>
      </c>
      <c r="AX166" s="15" t="s">
        <v>73</v>
      </c>
      <c r="AY166" s="301" t="s">
        <v>141</v>
      </c>
    </row>
    <row r="167" s="13" customFormat="1">
      <c r="A167" s="13"/>
      <c r="B167" s="258"/>
      <c r="C167" s="259"/>
      <c r="D167" s="260" t="s">
        <v>150</v>
      </c>
      <c r="E167" s="261" t="s">
        <v>1</v>
      </c>
      <c r="F167" s="262" t="s">
        <v>392</v>
      </c>
      <c r="G167" s="259"/>
      <c r="H167" s="263">
        <v>34</v>
      </c>
      <c r="I167" s="264"/>
      <c r="J167" s="259"/>
      <c r="K167" s="259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150</v>
      </c>
      <c r="AU167" s="269" t="s">
        <v>82</v>
      </c>
      <c r="AV167" s="13" t="s">
        <v>82</v>
      </c>
      <c r="AW167" s="13" t="s">
        <v>30</v>
      </c>
      <c r="AX167" s="13" t="s">
        <v>73</v>
      </c>
      <c r="AY167" s="269" t="s">
        <v>141</v>
      </c>
    </row>
    <row r="168" s="14" customFormat="1">
      <c r="A168" s="14"/>
      <c r="B168" s="270"/>
      <c r="C168" s="271"/>
      <c r="D168" s="260" t="s">
        <v>150</v>
      </c>
      <c r="E168" s="272" t="s">
        <v>1</v>
      </c>
      <c r="F168" s="273" t="s">
        <v>152</v>
      </c>
      <c r="G168" s="271"/>
      <c r="H168" s="274">
        <v>34</v>
      </c>
      <c r="I168" s="275"/>
      <c r="J168" s="271"/>
      <c r="K168" s="271"/>
      <c r="L168" s="276"/>
      <c r="M168" s="277"/>
      <c r="N168" s="278"/>
      <c r="O168" s="278"/>
      <c r="P168" s="278"/>
      <c r="Q168" s="278"/>
      <c r="R168" s="278"/>
      <c r="S168" s="278"/>
      <c r="T168" s="27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0" t="s">
        <v>150</v>
      </c>
      <c r="AU168" s="280" t="s">
        <v>82</v>
      </c>
      <c r="AV168" s="14" t="s">
        <v>148</v>
      </c>
      <c r="AW168" s="14" t="s">
        <v>30</v>
      </c>
      <c r="AX168" s="14" t="s">
        <v>80</v>
      </c>
      <c r="AY168" s="280" t="s">
        <v>141</v>
      </c>
    </row>
    <row r="169" s="2" customFormat="1" ht="16.5" customHeight="1">
      <c r="A169" s="38"/>
      <c r="B169" s="39"/>
      <c r="C169" s="281" t="s">
        <v>219</v>
      </c>
      <c r="D169" s="281" t="s">
        <v>167</v>
      </c>
      <c r="E169" s="282" t="s">
        <v>582</v>
      </c>
      <c r="F169" s="283" t="s">
        <v>583</v>
      </c>
      <c r="G169" s="284" t="s">
        <v>177</v>
      </c>
      <c r="H169" s="285">
        <v>38</v>
      </c>
      <c r="I169" s="286"/>
      <c r="J169" s="287">
        <f>ROUND(I169*H169,2)</f>
        <v>0</v>
      </c>
      <c r="K169" s="288"/>
      <c r="L169" s="289"/>
      <c r="M169" s="290" t="s">
        <v>1</v>
      </c>
      <c r="N169" s="291" t="s">
        <v>38</v>
      </c>
      <c r="O169" s="91"/>
      <c r="P169" s="254">
        <f>O169*H169</f>
        <v>0</v>
      </c>
      <c r="Q169" s="254">
        <v>0</v>
      </c>
      <c r="R169" s="254">
        <f>Q169*H169</f>
        <v>0</v>
      </c>
      <c r="S169" s="254">
        <v>0</v>
      </c>
      <c r="T169" s="25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6" t="s">
        <v>171</v>
      </c>
      <c r="AT169" s="256" t="s">
        <v>167</v>
      </c>
      <c r="AU169" s="256" t="s">
        <v>82</v>
      </c>
      <c r="AY169" s="17" t="s">
        <v>141</v>
      </c>
      <c r="BE169" s="257">
        <f>IF(N169="základní",J169,0)</f>
        <v>0</v>
      </c>
      <c r="BF169" s="257">
        <f>IF(N169="snížená",J169,0)</f>
        <v>0</v>
      </c>
      <c r="BG169" s="257">
        <f>IF(N169="zákl. přenesená",J169,0)</f>
        <v>0</v>
      </c>
      <c r="BH169" s="257">
        <f>IF(N169="sníž. přenesená",J169,0)</f>
        <v>0</v>
      </c>
      <c r="BI169" s="257">
        <f>IF(N169="nulová",J169,0)</f>
        <v>0</v>
      </c>
      <c r="BJ169" s="17" t="s">
        <v>80</v>
      </c>
      <c r="BK169" s="257">
        <f>ROUND(I169*H169,2)</f>
        <v>0</v>
      </c>
      <c r="BL169" s="17" t="s">
        <v>148</v>
      </c>
      <c r="BM169" s="256" t="s">
        <v>605</v>
      </c>
    </row>
    <row r="170" s="15" customFormat="1">
      <c r="A170" s="15"/>
      <c r="B170" s="292"/>
      <c r="C170" s="293"/>
      <c r="D170" s="260" t="s">
        <v>150</v>
      </c>
      <c r="E170" s="294" t="s">
        <v>1</v>
      </c>
      <c r="F170" s="295" t="s">
        <v>179</v>
      </c>
      <c r="G170" s="293"/>
      <c r="H170" s="294" t="s">
        <v>1</v>
      </c>
      <c r="I170" s="296"/>
      <c r="J170" s="293"/>
      <c r="K170" s="293"/>
      <c r="L170" s="297"/>
      <c r="M170" s="298"/>
      <c r="N170" s="299"/>
      <c r="O170" s="299"/>
      <c r="P170" s="299"/>
      <c r="Q170" s="299"/>
      <c r="R170" s="299"/>
      <c r="S170" s="299"/>
      <c r="T170" s="30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301" t="s">
        <v>150</v>
      </c>
      <c r="AU170" s="301" t="s">
        <v>82</v>
      </c>
      <c r="AV170" s="15" t="s">
        <v>80</v>
      </c>
      <c r="AW170" s="15" t="s">
        <v>30</v>
      </c>
      <c r="AX170" s="15" t="s">
        <v>73</v>
      </c>
      <c r="AY170" s="301" t="s">
        <v>141</v>
      </c>
    </row>
    <row r="171" s="13" customFormat="1">
      <c r="A171" s="13"/>
      <c r="B171" s="258"/>
      <c r="C171" s="259"/>
      <c r="D171" s="260" t="s">
        <v>150</v>
      </c>
      <c r="E171" s="261" t="s">
        <v>1</v>
      </c>
      <c r="F171" s="262" t="s">
        <v>606</v>
      </c>
      <c r="G171" s="259"/>
      <c r="H171" s="263">
        <v>38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150</v>
      </c>
      <c r="AU171" s="269" t="s">
        <v>82</v>
      </c>
      <c r="AV171" s="13" t="s">
        <v>82</v>
      </c>
      <c r="AW171" s="13" t="s">
        <v>30</v>
      </c>
      <c r="AX171" s="13" t="s">
        <v>73</v>
      </c>
      <c r="AY171" s="269" t="s">
        <v>141</v>
      </c>
    </row>
    <row r="172" s="14" customFormat="1">
      <c r="A172" s="14"/>
      <c r="B172" s="270"/>
      <c r="C172" s="271"/>
      <c r="D172" s="260" t="s">
        <v>150</v>
      </c>
      <c r="E172" s="272" t="s">
        <v>1</v>
      </c>
      <c r="F172" s="273" t="s">
        <v>152</v>
      </c>
      <c r="G172" s="271"/>
      <c r="H172" s="274">
        <v>38</v>
      </c>
      <c r="I172" s="275"/>
      <c r="J172" s="271"/>
      <c r="K172" s="271"/>
      <c r="L172" s="276"/>
      <c r="M172" s="277"/>
      <c r="N172" s="278"/>
      <c r="O172" s="278"/>
      <c r="P172" s="278"/>
      <c r="Q172" s="278"/>
      <c r="R172" s="278"/>
      <c r="S172" s="278"/>
      <c r="T172" s="27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0" t="s">
        <v>150</v>
      </c>
      <c r="AU172" s="280" t="s">
        <v>82</v>
      </c>
      <c r="AV172" s="14" t="s">
        <v>148</v>
      </c>
      <c r="AW172" s="14" t="s">
        <v>30</v>
      </c>
      <c r="AX172" s="14" t="s">
        <v>80</v>
      </c>
      <c r="AY172" s="280" t="s">
        <v>141</v>
      </c>
    </row>
    <row r="173" s="2" customFormat="1" ht="16.5" customHeight="1">
      <c r="A173" s="38"/>
      <c r="B173" s="39"/>
      <c r="C173" s="281" t="s">
        <v>8</v>
      </c>
      <c r="D173" s="281" t="s">
        <v>167</v>
      </c>
      <c r="E173" s="282" t="s">
        <v>585</v>
      </c>
      <c r="F173" s="283" t="s">
        <v>586</v>
      </c>
      <c r="G173" s="284" t="s">
        <v>195</v>
      </c>
      <c r="H173" s="285">
        <v>6</v>
      </c>
      <c r="I173" s="286"/>
      <c r="J173" s="287">
        <f>ROUND(I173*H173,2)</f>
        <v>0</v>
      </c>
      <c r="K173" s="288"/>
      <c r="L173" s="289"/>
      <c r="M173" s="290" t="s">
        <v>1</v>
      </c>
      <c r="N173" s="291" t="s">
        <v>38</v>
      </c>
      <c r="O173" s="91"/>
      <c r="P173" s="254">
        <f>O173*H173</f>
        <v>0</v>
      </c>
      <c r="Q173" s="254">
        <v>0</v>
      </c>
      <c r="R173" s="254">
        <f>Q173*H173</f>
        <v>0</v>
      </c>
      <c r="S173" s="254">
        <v>0</v>
      </c>
      <c r="T173" s="25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6" t="s">
        <v>171</v>
      </c>
      <c r="AT173" s="256" t="s">
        <v>167</v>
      </c>
      <c r="AU173" s="256" t="s">
        <v>82</v>
      </c>
      <c r="AY173" s="17" t="s">
        <v>141</v>
      </c>
      <c r="BE173" s="257">
        <f>IF(N173="základní",J173,0)</f>
        <v>0</v>
      </c>
      <c r="BF173" s="257">
        <f>IF(N173="snížená",J173,0)</f>
        <v>0</v>
      </c>
      <c r="BG173" s="257">
        <f>IF(N173="zákl. přenesená",J173,0)</f>
        <v>0</v>
      </c>
      <c r="BH173" s="257">
        <f>IF(N173="sníž. přenesená",J173,0)</f>
        <v>0</v>
      </c>
      <c r="BI173" s="257">
        <f>IF(N173="nulová",J173,0)</f>
        <v>0</v>
      </c>
      <c r="BJ173" s="17" t="s">
        <v>80</v>
      </c>
      <c r="BK173" s="257">
        <f>ROUND(I173*H173,2)</f>
        <v>0</v>
      </c>
      <c r="BL173" s="17" t="s">
        <v>148</v>
      </c>
      <c r="BM173" s="256" t="s">
        <v>607</v>
      </c>
    </row>
    <row r="174" s="13" customFormat="1">
      <c r="A174" s="13"/>
      <c r="B174" s="258"/>
      <c r="C174" s="259"/>
      <c r="D174" s="260" t="s">
        <v>150</v>
      </c>
      <c r="E174" s="261" t="s">
        <v>1</v>
      </c>
      <c r="F174" s="262" t="s">
        <v>174</v>
      </c>
      <c r="G174" s="259"/>
      <c r="H174" s="263">
        <v>6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150</v>
      </c>
      <c r="AU174" s="269" t="s">
        <v>82</v>
      </c>
      <c r="AV174" s="13" t="s">
        <v>82</v>
      </c>
      <c r="AW174" s="13" t="s">
        <v>30</v>
      </c>
      <c r="AX174" s="13" t="s">
        <v>73</v>
      </c>
      <c r="AY174" s="269" t="s">
        <v>141</v>
      </c>
    </row>
    <row r="175" s="14" customFormat="1">
      <c r="A175" s="14"/>
      <c r="B175" s="270"/>
      <c r="C175" s="271"/>
      <c r="D175" s="260" t="s">
        <v>150</v>
      </c>
      <c r="E175" s="272" t="s">
        <v>1</v>
      </c>
      <c r="F175" s="273" t="s">
        <v>152</v>
      </c>
      <c r="G175" s="271"/>
      <c r="H175" s="274">
        <v>6</v>
      </c>
      <c r="I175" s="275"/>
      <c r="J175" s="271"/>
      <c r="K175" s="271"/>
      <c r="L175" s="276"/>
      <c r="M175" s="277"/>
      <c r="N175" s="278"/>
      <c r="O175" s="278"/>
      <c r="P175" s="278"/>
      <c r="Q175" s="278"/>
      <c r="R175" s="278"/>
      <c r="S175" s="278"/>
      <c r="T175" s="27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0" t="s">
        <v>150</v>
      </c>
      <c r="AU175" s="280" t="s">
        <v>82</v>
      </c>
      <c r="AV175" s="14" t="s">
        <v>148</v>
      </c>
      <c r="AW175" s="14" t="s">
        <v>30</v>
      </c>
      <c r="AX175" s="14" t="s">
        <v>80</v>
      </c>
      <c r="AY175" s="280" t="s">
        <v>141</v>
      </c>
    </row>
    <row r="176" s="12" customFormat="1" ht="25.92" customHeight="1">
      <c r="A176" s="12"/>
      <c r="B176" s="228"/>
      <c r="C176" s="229"/>
      <c r="D176" s="230" t="s">
        <v>72</v>
      </c>
      <c r="E176" s="231" t="s">
        <v>291</v>
      </c>
      <c r="F176" s="231" t="s">
        <v>292</v>
      </c>
      <c r="G176" s="229"/>
      <c r="H176" s="229"/>
      <c r="I176" s="232"/>
      <c r="J176" s="233">
        <f>BK176</f>
        <v>0</v>
      </c>
      <c r="K176" s="229"/>
      <c r="L176" s="234"/>
      <c r="M176" s="235"/>
      <c r="N176" s="236"/>
      <c r="O176" s="236"/>
      <c r="P176" s="237">
        <f>SUM(P177:P179)</f>
        <v>0</v>
      </c>
      <c r="Q176" s="236"/>
      <c r="R176" s="237">
        <f>SUM(R177:R179)</f>
        <v>0</v>
      </c>
      <c r="S176" s="236"/>
      <c r="T176" s="238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9" t="s">
        <v>148</v>
      </c>
      <c r="AT176" s="240" t="s">
        <v>72</v>
      </c>
      <c r="AU176" s="240" t="s">
        <v>73</v>
      </c>
      <c r="AY176" s="239" t="s">
        <v>141</v>
      </c>
      <c r="BK176" s="241">
        <f>SUM(BK177:BK179)</f>
        <v>0</v>
      </c>
    </row>
    <row r="177" s="2" customFormat="1" ht="189.75" customHeight="1">
      <c r="A177" s="38"/>
      <c r="B177" s="39"/>
      <c r="C177" s="244" t="s">
        <v>226</v>
      </c>
      <c r="D177" s="244" t="s">
        <v>144</v>
      </c>
      <c r="E177" s="245" t="s">
        <v>299</v>
      </c>
      <c r="F177" s="246" t="s">
        <v>300</v>
      </c>
      <c r="G177" s="247" t="s">
        <v>170</v>
      </c>
      <c r="H177" s="248">
        <v>15.300000000000001</v>
      </c>
      <c r="I177" s="249"/>
      <c r="J177" s="250">
        <f>ROUND(I177*H177,2)</f>
        <v>0</v>
      </c>
      <c r="K177" s="251"/>
      <c r="L177" s="44"/>
      <c r="M177" s="252" t="s">
        <v>1</v>
      </c>
      <c r="N177" s="253" t="s">
        <v>38</v>
      </c>
      <c r="O177" s="91"/>
      <c r="P177" s="254">
        <f>O177*H177</f>
        <v>0</v>
      </c>
      <c r="Q177" s="254">
        <v>0</v>
      </c>
      <c r="R177" s="254">
        <f>Q177*H177</f>
        <v>0</v>
      </c>
      <c r="S177" s="254">
        <v>0</v>
      </c>
      <c r="T177" s="25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6" t="s">
        <v>295</v>
      </c>
      <c r="AT177" s="256" t="s">
        <v>144</v>
      </c>
      <c r="AU177" s="256" t="s">
        <v>80</v>
      </c>
      <c r="AY177" s="17" t="s">
        <v>141</v>
      </c>
      <c r="BE177" s="257">
        <f>IF(N177="základní",J177,0)</f>
        <v>0</v>
      </c>
      <c r="BF177" s="257">
        <f>IF(N177="snížená",J177,0)</f>
        <v>0</v>
      </c>
      <c r="BG177" s="257">
        <f>IF(N177="zákl. přenesená",J177,0)</f>
        <v>0</v>
      </c>
      <c r="BH177" s="257">
        <f>IF(N177="sníž. přenesená",J177,0)</f>
        <v>0</v>
      </c>
      <c r="BI177" s="257">
        <f>IF(N177="nulová",J177,0)</f>
        <v>0</v>
      </c>
      <c r="BJ177" s="17" t="s">
        <v>80</v>
      </c>
      <c r="BK177" s="257">
        <f>ROUND(I177*H177,2)</f>
        <v>0</v>
      </c>
      <c r="BL177" s="17" t="s">
        <v>295</v>
      </c>
      <c r="BM177" s="256" t="s">
        <v>608</v>
      </c>
    </row>
    <row r="178" s="13" customFormat="1">
      <c r="A178" s="13"/>
      <c r="B178" s="258"/>
      <c r="C178" s="259"/>
      <c r="D178" s="260" t="s">
        <v>150</v>
      </c>
      <c r="E178" s="261" t="s">
        <v>1</v>
      </c>
      <c r="F178" s="262" t="s">
        <v>589</v>
      </c>
      <c r="G178" s="259"/>
      <c r="H178" s="263">
        <v>15.300000000000001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150</v>
      </c>
      <c r="AU178" s="269" t="s">
        <v>80</v>
      </c>
      <c r="AV178" s="13" t="s">
        <v>82</v>
      </c>
      <c r="AW178" s="13" t="s">
        <v>30</v>
      </c>
      <c r="AX178" s="13" t="s">
        <v>73</v>
      </c>
      <c r="AY178" s="269" t="s">
        <v>141</v>
      </c>
    </row>
    <row r="179" s="14" customFormat="1">
      <c r="A179" s="14"/>
      <c r="B179" s="270"/>
      <c r="C179" s="271"/>
      <c r="D179" s="260" t="s">
        <v>150</v>
      </c>
      <c r="E179" s="272" t="s">
        <v>1</v>
      </c>
      <c r="F179" s="273" t="s">
        <v>152</v>
      </c>
      <c r="G179" s="271"/>
      <c r="H179" s="274">
        <v>15.300000000000001</v>
      </c>
      <c r="I179" s="275"/>
      <c r="J179" s="271"/>
      <c r="K179" s="271"/>
      <c r="L179" s="276"/>
      <c r="M179" s="277"/>
      <c r="N179" s="278"/>
      <c r="O179" s="278"/>
      <c r="P179" s="278"/>
      <c r="Q179" s="278"/>
      <c r="R179" s="278"/>
      <c r="S179" s="278"/>
      <c r="T179" s="27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0" t="s">
        <v>150</v>
      </c>
      <c r="AU179" s="280" t="s">
        <v>80</v>
      </c>
      <c r="AV179" s="14" t="s">
        <v>148</v>
      </c>
      <c r="AW179" s="14" t="s">
        <v>30</v>
      </c>
      <c r="AX179" s="14" t="s">
        <v>80</v>
      </c>
      <c r="AY179" s="280" t="s">
        <v>141</v>
      </c>
    </row>
    <row r="180" s="12" customFormat="1" ht="25.92" customHeight="1">
      <c r="A180" s="12"/>
      <c r="B180" s="228"/>
      <c r="C180" s="229"/>
      <c r="D180" s="230" t="s">
        <v>72</v>
      </c>
      <c r="E180" s="231" t="s">
        <v>111</v>
      </c>
      <c r="F180" s="231" t="s">
        <v>365</v>
      </c>
      <c r="G180" s="229"/>
      <c r="H180" s="229"/>
      <c r="I180" s="232"/>
      <c r="J180" s="233">
        <f>BK180</f>
        <v>0</v>
      </c>
      <c r="K180" s="229"/>
      <c r="L180" s="234"/>
      <c r="M180" s="235"/>
      <c r="N180" s="236"/>
      <c r="O180" s="236"/>
      <c r="P180" s="237">
        <f>SUM(P181:P183)</f>
        <v>0</v>
      </c>
      <c r="Q180" s="236"/>
      <c r="R180" s="237">
        <f>SUM(R181:R183)</f>
        <v>0</v>
      </c>
      <c r="S180" s="236"/>
      <c r="T180" s="238">
        <f>SUM(T181:T183)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9" t="s">
        <v>142</v>
      </c>
      <c r="AT180" s="240" t="s">
        <v>72</v>
      </c>
      <c r="AU180" s="240" t="s">
        <v>73</v>
      </c>
      <c r="AY180" s="239" t="s">
        <v>141</v>
      </c>
      <c r="BK180" s="241">
        <f>SUM(BK181:BK183)</f>
        <v>0</v>
      </c>
    </row>
    <row r="181" s="2" customFormat="1" ht="21.75" customHeight="1">
      <c r="A181" s="38"/>
      <c r="B181" s="39"/>
      <c r="C181" s="244" t="s">
        <v>233</v>
      </c>
      <c r="D181" s="244" t="s">
        <v>144</v>
      </c>
      <c r="E181" s="245" t="s">
        <v>422</v>
      </c>
      <c r="F181" s="246" t="s">
        <v>423</v>
      </c>
      <c r="G181" s="247" t="s">
        <v>424</v>
      </c>
      <c r="H181" s="248">
        <v>1</v>
      </c>
      <c r="I181" s="249"/>
      <c r="J181" s="250">
        <f>ROUND(I181*H181,2)</f>
        <v>0</v>
      </c>
      <c r="K181" s="251"/>
      <c r="L181" s="44"/>
      <c r="M181" s="252" t="s">
        <v>1</v>
      </c>
      <c r="N181" s="253" t="s">
        <v>38</v>
      </c>
      <c r="O181" s="91"/>
      <c r="P181" s="254">
        <f>O181*H181</f>
        <v>0</v>
      </c>
      <c r="Q181" s="254">
        <v>0</v>
      </c>
      <c r="R181" s="254">
        <f>Q181*H181</f>
        <v>0</v>
      </c>
      <c r="S181" s="254">
        <v>0</v>
      </c>
      <c r="T181" s="25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6" t="s">
        <v>148</v>
      </c>
      <c r="AT181" s="256" t="s">
        <v>144</v>
      </c>
      <c r="AU181" s="256" t="s">
        <v>80</v>
      </c>
      <c r="AY181" s="17" t="s">
        <v>141</v>
      </c>
      <c r="BE181" s="257">
        <f>IF(N181="základní",J181,0)</f>
        <v>0</v>
      </c>
      <c r="BF181" s="257">
        <f>IF(N181="snížená",J181,0)</f>
        <v>0</v>
      </c>
      <c r="BG181" s="257">
        <f>IF(N181="zákl. přenesená",J181,0)</f>
        <v>0</v>
      </c>
      <c r="BH181" s="257">
        <f>IF(N181="sníž. přenesená",J181,0)</f>
        <v>0</v>
      </c>
      <c r="BI181" s="257">
        <f>IF(N181="nulová",J181,0)</f>
        <v>0</v>
      </c>
      <c r="BJ181" s="17" t="s">
        <v>80</v>
      </c>
      <c r="BK181" s="257">
        <f>ROUND(I181*H181,2)</f>
        <v>0</v>
      </c>
      <c r="BL181" s="17" t="s">
        <v>148</v>
      </c>
      <c r="BM181" s="256" t="s">
        <v>609</v>
      </c>
    </row>
    <row r="182" s="13" customFormat="1">
      <c r="A182" s="13"/>
      <c r="B182" s="258"/>
      <c r="C182" s="259"/>
      <c r="D182" s="260" t="s">
        <v>150</v>
      </c>
      <c r="E182" s="261" t="s">
        <v>1</v>
      </c>
      <c r="F182" s="262" t="s">
        <v>80</v>
      </c>
      <c r="G182" s="259"/>
      <c r="H182" s="263">
        <v>1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150</v>
      </c>
      <c r="AU182" s="269" t="s">
        <v>80</v>
      </c>
      <c r="AV182" s="13" t="s">
        <v>82</v>
      </c>
      <c r="AW182" s="13" t="s">
        <v>30</v>
      </c>
      <c r="AX182" s="13" t="s">
        <v>73</v>
      </c>
      <c r="AY182" s="269" t="s">
        <v>141</v>
      </c>
    </row>
    <row r="183" s="14" customFormat="1">
      <c r="A183" s="14"/>
      <c r="B183" s="270"/>
      <c r="C183" s="271"/>
      <c r="D183" s="260" t="s">
        <v>150</v>
      </c>
      <c r="E183" s="272" t="s">
        <v>1</v>
      </c>
      <c r="F183" s="273" t="s">
        <v>152</v>
      </c>
      <c r="G183" s="271"/>
      <c r="H183" s="274">
        <v>1</v>
      </c>
      <c r="I183" s="275"/>
      <c r="J183" s="271"/>
      <c r="K183" s="271"/>
      <c r="L183" s="276"/>
      <c r="M183" s="305"/>
      <c r="N183" s="306"/>
      <c r="O183" s="306"/>
      <c r="P183" s="306"/>
      <c r="Q183" s="306"/>
      <c r="R183" s="306"/>
      <c r="S183" s="306"/>
      <c r="T183" s="30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80" t="s">
        <v>150</v>
      </c>
      <c r="AU183" s="280" t="s">
        <v>80</v>
      </c>
      <c r="AV183" s="14" t="s">
        <v>148</v>
      </c>
      <c r="AW183" s="14" t="s">
        <v>30</v>
      </c>
      <c r="AX183" s="14" t="s">
        <v>80</v>
      </c>
      <c r="AY183" s="280" t="s">
        <v>141</v>
      </c>
    </row>
    <row r="184" s="2" customFormat="1" ht="6.96" customHeight="1">
      <c r="A184" s="38"/>
      <c r="B184" s="66"/>
      <c r="C184" s="67"/>
      <c r="D184" s="67"/>
      <c r="E184" s="67"/>
      <c r="F184" s="67"/>
      <c r="G184" s="67"/>
      <c r="H184" s="67"/>
      <c r="I184" s="192"/>
      <c r="J184" s="67"/>
      <c r="K184" s="67"/>
      <c r="L184" s="44"/>
      <c r="M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</sheetData>
  <sheetProtection sheet="1" autoFilter="0" formatColumns="0" formatRows="0" objects="1" scenarios="1" spinCount="100000" saltValue="1ZEhJDH6ROcJ+d6jhT5HuvvQcxokJyvZXzzcq+Vs+NopAq5YRE9Ua9OezLYFeDrTSlJkEEH5vYX5rpBglXpoIA==" hashValue="Zq6ZVMsq6CL+SIgNttJyRveiqG9zJIbCAfIj1XkM0cVAu+ok82pdz6swl3l73DKC6545gIPSNU+9hBnAOR6dAA==" algorithmName="SHA-512" password="CC35"/>
  <autoFilter ref="C123:K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Marušák Jan</dc:creator>
  <cp:lastModifiedBy>Marušák Jan</cp:lastModifiedBy>
  <dcterms:created xsi:type="dcterms:W3CDTF">2020-04-20T08:30:34Z</dcterms:created>
  <dcterms:modified xsi:type="dcterms:W3CDTF">2020-04-20T08:30:47Z</dcterms:modified>
</cp:coreProperties>
</file>