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ti v úseku Rakovník - Domoušice\"/>
    </mc:Choice>
  </mc:AlternateContent>
  <bookViews>
    <workbookView xWindow="0" yWindow="0" windowWidth="0" windowHeight="0"/>
  </bookViews>
  <sheets>
    <sheet name="Rekapitulace stavby" sheetId="1" r:id="rId1"/>
    <sheet name="01 - Oprava Rakovník-Chrá..." sheetId="2" r:id="rId2"/>
    <sheet name="01 - Oprava žel. svršku S..." sheetId="3" r:id="rId3"/>
    <sheet name="03 - VRN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Oprava Rakovník-Chrá...'!$C$122:$K$256</definedName>
    <definedName name="_xlnm.Print_Area" localSheetId="1">'01 - Oprava Rakovník-Chrá...'!$C$4:$J$76,'01 - Oprava Rakovník-Chrá...'!$C$82:$J$102,'01 - Oprava Rakovník-Chrá...'!$C$108:$K$256</definedName>
    <definedName name="_xlnm.Print_Titles" localSheetId="1">'01 - Oprava Rakovník-Chrá...'!$122:$122</definedName>
    <definedName name="_xlnm._FilterDatabase" localSheetId="2" hidden="1">'01 - Oprava žel. svršku S...'!$C$123:$K$216</definedName>
    <definedName name="_xlnm.Print_Area" localSheetId="2">'01 - Oprava žel. svršku S...'!$C$4:$J$76,'01 - Oprava žel. svršku S...'!$C$82:$J$103,'01 - Oprava žel. svršku S...'!$C$109:$K$216</definedName>
    <definedName name="_xlnm.Print_Titles" localSheetId="2">'01 - Oprava žel. svršku S...'!$123:$123</definedName>
    <definedName name="_xlnm._FilterDatabase" localSheetId="3" hidden="1">'03 - VRN'!$C$116:$K$127</definedName>
    <definedName name="_xlnm.Print_Area" localSheetId="3">'03 - VRN'!$C$4:$J$76,'03 - VRN'!$C$82:$J$98,'03 - VRN'!$C$104:$K$127</definedName>
    <definedName name="_xlnm.Print_Titles" localSheetId="3">'03 - VRN'!$116:$116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9"/>
  <c i="4" r="J35"/>
  <c i="1" r="AX99"/>
  <c i="4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3" r="R126"/>
  <c r="R125"/>
  <c r="J39"/>
  <c r="J38"/>
  <c i="1" r="AY98"/>
  <c i="3" r="J37"/>
  <c i="1" r="AX98"/>
  <c i="3"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J121"/>
  <c r="F120"/>
  <c r="F118"/>
  <c r="E116"/>
  <c r="J94"/>
  <c r="F93"/>
  <c r="F91"/>
  <c r="E89"/>
  <c r="J23"/>
  <c r="E23"/>
  <c r="J120"/>
  <c r="J22"/>
  <c r="J20"/>
  <c r="E20"/>
  <c r="F121"/>
  <c r="J19"/>
  <c r="J14"/>
  <c r="J118"/>
  <c r="E7"/>
  <c r="E112"/>
  <c i="2" r="J39"/>
  <c r="J38"/>
  <c i="1" r="AY96"/>
  <c i="2" r="J37"/>
  <c i="1" r="AX96"/>
  <c i="2"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18"/>
  <c r="BH218"/>
  <c r="BG218"/>
  <c r="BF218"/>
  <c r="T218"/>
  <c r="R218"/>
  <c r="P218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1"/>
  <c r="BH151"/>
  <c r="BG151"/>
  <c r="BF151"/>
  <c r="T151"/>
  <c r="R151"/>
  <c r="P151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F119"/>
  <c r="F117"/>
  <c r="E115"/>
  <c r="J94"/>
  <c r="F93"/>
  <c r="F91"/>
  <c r="E89"/>
  <c r="J23"/>
  <c r="E23"/>
  <c r="J119"/>
  <c r="J22"/>
  <c r="J20"/>
  <c r="E20"/>
  <c r="F120"/>
  <c r="J19"/>
  <c r="J14"/>
  <c r="J117"/>
  <c r="E7"/>
  <c r="E111"/>
  <c i="1" r="L90"/>
  <c r="AM90"/>
  <c r="AM89"/>
  <c r="L89"/>
  <c r="AM87"/>
  <c r="L87"/>
  <c r="L85"/>
  <c r="L84"/>
  <c i="4" r="BK125"/>
  <c r="J122"/>
  <c r="BK119"/>
  <c r="J119"/>
  <c i="3" r="BK214"/>
  <c r="J214"/>
  <c r="BK210"/>
  <c r="J210"/>
  <c r="BK207"/>
  <c r="J207"/>
  <c r="BK203"/>
  <c r="J203"/>
  <c r="BK200"/>
  <c r="J200"/>
  <c r="BK195"/>
  <c r="J195"/>
  <c r="BK191"/>
  <c r="J191"/>
  <c r="BK188"/>
  <c r="J188"/>
  <c r="BK185"/>
  <c r="J185"/>
  <c r="BK182"/>
  <c r="J182"/>
  <c r="BK177"/>
  <c r="J177"/>
  <c r="BK173"/>
  <c r="J173"/>
  <c r="BK168"/>
  <c r="J168"/>
  <c r="BK164"/>
  <c r="J164"/>
  <c r="BK160"/>
  <c r="J160"/>
  <c r="BK158"/>
  <c r="J158"/>
  <c r="BK154"/>
  <c r="J154"/>
  <c r="BK150"/>
  <c r="J150"/>
  <c r="BK145"/>
  <c r="J145"/>
  <c r="BK142"/>
  <c r="J142"/>
  <c r="BK138"/>
  <c r="J138"/>
  <c r="BK134"/>
  <c r="J134"/>
  <c r="BK130"/>
  <c r="J130"/>
  <c r="BK127"/>
  <c r="J127"/>
  <c i="2" r="BK254"/>
  <c r="J254"/>
  <c r="BK251"/>
  <c r="J251"/>
  <c r="BK248"/>
  <c r="J248"/>
  <c r="BK245"/>
  <c r="J245"/>
  <c r="BK241"/>
  <c r="J241"/>
  <c r="BK238"/>
  <c r="J238"/>
  <c r="BK235"/>
  <c r="J235"/>
  <c r="BK232"/>
  <c r="J232"/>
  <c r="BK229"/>
  <c r="J229"/>
  <c r="BK224"/>
  <c r="J224"/>
  <c r="BK218"/>
  <c r="J218"/>
  <c r="BK211"/>
  <c r="J211"/>
  <c r="BK204"/>
  <c r="J204"/>
  <c r="BK198"/>
  <c r="J198"/>
  <c r="BK193"/>
  <c r="J193"/>
  <c r="BK187"/>
  <c r="J187"/>
  <c r="BK181"/>
  <c r="J181"/>
  <c r="BK179"/>
  <c r="J179"/>
  <c r="BK176"/>
  <c r="J176"/>
  <c r="BK173"/>
  <c r="J173"/>
  <c r="BK169"/>
  <c r="J169"/>
  <c r="BK165"/>
  <c r="J165"/>
  <c r="BK161"/>
  <c r="J161"/>
  <c r="BK154"/>
  <c r="J154"/>
  <c r="J151"/>
  <c r="BK142"/>
  <c r="BK137"/>
  <c r="J137"/>
  <c r="BK132"/>
  <c r="J132"/>
  <c r="BK129"/>
  <c r="J129"/>
  <c r="BK126"/>
  <c r="J126"/>
  <c i="1" r="AS97"/>
  <c r="AS95"/>
  <c i="4" r="BK122"/>
  <c i="2" r="BK151"/>
  <c r="J142"/>
  <c i="4" r="J125"/>
  <c i="3" l="1" r="BK126"/>
  <c r="J126"/>
  <c r="J100"/>
  <c r="R199"/>
  <c r="R124"/>
  <c i="4" r="R118"/>
  <c r="R117"/>
  <c r="BK118"/>
  <c r="BK117"/>
  <c r="J117"/>
  <c r="J96"/>
  <c i="3" r="T126"/>
  <c r="T125"/>
  <c r="BK199"/>
  <c r="J199"/>
  <c r="J101"/>
  <c r="P199"/>
  <c i="4" r="P118"/>
  <c r="P117"/>
  <c i="1" r="AU99"/>
  <c i="2" r="BK125"/>
  <c r="J125"/>
  <c r="J100"/>
  <c r="P125"/>
  <c r="P124"/>
  <c r="R125"/>
  <c r="R124"/>
  <c r="T125"/>
  <c r="T124"/>
  <c r="T123"/>
  <c r="BK244"/>
  <c r="J244"/>
  <c r="J101"/>
  <c r="P244"/>
  <c r="R244"/>
  <c r="T244"/>
  <c i="3" r="P126"/>
  <c r="P125"/>
  <c r="P124"/>
  <c i="1" r="AU98"/>
  <c i="3" r="T199"/>
  <c i="4" r="T118"/>
  <c r="T117"/>
  <c i="2" r="BE142"/>
  <c i="3" r="BK213"/>
  <c r="J213"/>
  <c r="J102"/>
  <c i="4" r="BE122"/>
  <c i="2" r="E85"/>
  <c r="J91"/>
  <c r="J93"/>
  <c r="F94"/>
  <c r="BE126"/>
  <c r="BE129"/>
  <c r="BE132"/>
  <c r="BE137"/>
  <c r="BE151"/>
  <c r="BE154"/>
  <c r="BE161"/>
  <c r="BE165"/>
  <c r="BE169"/>
  <c r="BE173"/>
  <c r="BE176"/>
  <c r="BE179"/>
  <c r="BE181"/>
  <c r="BE187"/>
  <c r="BE193"/>
  <c r="BE198"/>
  <c r="BE204"/>
  <c r="BE211"/>
  <c r="BE218"/>
  <c r="BE224"/>
  <c r="BE229"/>
  <c r="BE232"/>
  <c r="BE235"/>
  <c r="BE238"/>
  <c r="BE241"/>
  <c r="BE245"/>
  <c r="BE248"/>
  <c r="BE251"/>
  <c r="BE254"/>
  <c i="3" r="E85"/>
  <c r="J91"/>
  <c r="J93"/>
  <c r="F94"/>
  <c r="BE127"/>
  <c r="BE130"/>
  <c r="BE134"/>
  <c r="BE138"/>
  <c r="BE142"/>
  <c r="BE145"/>
  <c r="BE150"/>
  <c r="BE154"/>
  <c r="BE158"/>
  <c r="BE160"/>
  <c r="BE164"/>
  <c r="BE168"/>
  <c r="BE173"/>
  <c r="BE177"/>
  <c r="BE182"/>
  <c r="BE185"/>
  <c r="BE188"/>
  <c r="BE191"/>
  <c r="BE195"/>
  <c r="BE200"/>
  <c r="BE203"/>
  <c r="BE207"/>
  <c r="BE210"/>
  <c r="BE214"/>
  <c i="4" r="E85"/>
  <c r="J89"/>
  <c r="J91"/>
  <c r="F92"/>
  <c r="BE119"/>
  <c r="BE125"/>
  <c i="3" r="J36"/>
  <c i="1" r="AW98"/>
  <c i="3" r="F39"/>
  <c i="1" r="BD98"/>
  <c r="BD97"/>
  <c i="4" r="F34"/>
  <c i="1" r="BA99"/>
  <c i="4" r="F35"/>
  <c i="1" r="BB99"/>
  <c r="AS94"/>
  <c i="2" r="F37"/>
  <c i="1" r="BB96"/>
  <c r="BB95"/>
  <c r="AX95"/>
  <c i="4" r="F37"/>
  <c i="1" r="BD99"/>
  <c i="2" r="J36"/>
  <c i="1" r="AW96"/>
  <c i="2" r="F38"/>
  <c i="1" r="BC96"/>
  <c r="BC95"/>
  <c r="AY95"/>
  <c i="3" r="F36"/>
  <c i="1" r="BA98"/>
  <c r="BA97"/>
  <c r="AW97"/>
  <c i="3" r="F38"/>
  <c i="1" r="BC98"/>
  <c r="BC97"/>
  <c r="AY97"/>
  <c i="4" r="J34"/>
  <c i="1" r="AW99"/>
  <c i="4" r="F36"/>
  <c i="1" r="BC99"/>
  <c i="2" r="F36"/>
  <c i="1" r="BA96"/>
  <c r="BA95"/>
  <c r="AW95"/>
  <c i="2" r="F39"/>
  <c i="1" r="BD96"/>
  <c r="BD95"/>
  <c r="BD94"/>
  <c r="W33"/>
  <c i="3" r="F37"/>
  <c i="1" r="BB98"/>
  <c r="BB97"/>
  <c r="AX97"/>
  <c r="AU97"/>
  <c i="2" l="1" r="R123"/>
  <c i="3" r="T124"/>
  <c i="2" r="P123"/>
  <c i="1" r="AU96"/>
  <c i="3" r="BK125"/>
  <c r="J125"/>
  <c r="J99"/>
  <c i="4" r="J118"/>
  <c r="J97"/>
  <c i="2" r="BK124"/>
  <c r="J124"/>
  <c r="J99"/>
  <c i="1" r="AU95"/>
  <c r="AU94"/>
  <c r="BB94"/>
  <c r="W31"/>
  <c i="2" r="F35"/>
  <c i="1" r="AZ96"/>
  <c r="AZ95"/>
  <c r="AV95"/>
  <c r="AT95"/>
  <c r="BA94"/>
  <c r="W30"/>
  <c r="BC94"/>
  <c r="W32"/>
  <c i="3" r="J35"/>
  <c i="1" r="AV98"/>
  <c r="AT98"/>
  <c i="4" r="F33"/>
  <c i="1" r="AZ99"/>
  <c i="4" r="J30"/>
  <c i="1" r="AG99"/>
  <c i="3" r="F35"/>
  <c i="1" r="AZ98"/>
  <c r="AZ97"/>
  <c r="AV97"/>
  <c r="AT97"/>
  <c i="4" r="J33"/>
  <c i="1" r="AV99"/>
  <c r="AT99"/>
  <c i="2" r="J35"/>
  <c i="1" r="AV96"/>
  <c r="AT96"/>
  <c i="4" l="1" r="J39"/>
  <c i="2" r="BK123"/>
  <c r="J123"/>
  <c r="J98"/>
  <c i="3" r="BK124"/>
  <c r="J124"/>
  <c r="J98"/>
  <c i="1" r="AN99"/>
  <c r="AY94"/>
  <c r="AW94"/>
  <c r="AK30"/>
  <c r="AX94"/>
  <c r="AZ94"/>
  <c r="W29"/>
  <c l="1" r="AV94"/>
  <c r="AK29"/>
  <c i="2" r="J32"/>
  <c i="1" r="AG96"/>
  <c r="AG95"/>
  <c r="AN95"/>
  <c i="3" r="J32"/>
  <c i="1" r="AG98"/>
  <c r="AG97"/>
  <c r="AN97"/>
  <c l="1" r="AN96"/>
  <c r="AN98"/>
  <c i="2" r="J41"/>
  <c i="3" r="J41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<sst xmlns="http://schemas.openxmlformats.org/spreadsheetml/2006/main">
  <si>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</si>
  <si>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</si>
  <si>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</si>
  <si>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</si>
  <si>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</si>
  <si>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{5c23041c-9850-4a58-9527-6b017dc01903}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</si>
  <si>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</si>
  <si>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</si>
  <si>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</si>
  <si>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</si>
  <si>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</si>
  <si>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</si>
  <si>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</si>
  <si>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</si>
  <si>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</si>
  <si>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</si>
  <si>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</si>
  <si>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13 - Oprava trati v úseku Rakovník - Domoušice</t>
  </si>
  <si>
    <t>KSO:</t>
  </si>
  <si>
    <t>CC-CZ:</t>
  </si>
  <si>
    <t>Místo:</t>
  </si>
  <si>
    <t xml:space="preserve"> </t>
  </si>
  <si>
    <t>Datum:</t>
  </si>
  <si>
    <t>29. 1. 2020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</si>
  <si>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</si>
  <si>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</si>
  <si>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</si>
  <si>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</si>
  <si>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</si>
  <si>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</si>
  <si>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</si>
  <si>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</si>
  <si>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</si>
  <si>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</si>
  <si>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</si>
  <si>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</si>
  <si>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</si>
  <si>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</si>
  <si>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</si>
  <si>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</si>
  <si>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</si>
  <si>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</si>
  <si>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</si>
  <si>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</si>
  <si>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</si>
  <si>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</si>
  <si>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</si>
  <si>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</si>
  <si>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</si>
  <si>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</si>
  <si>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</si>
  <si>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</si>
  <si>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</si>
  <si>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</si>
  <si>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</si>
  <si>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</si>
  <si>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</si>
  <si>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</si>
  <si>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</si>
  <si>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</si>
  <si>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</si>
  <si>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</si>
  <si>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</si>
  <si>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</si>
  <si>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</si>
  <si>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</si>
  <si>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</si>
  <si>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</si>
  <si>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</si>
  <si>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</si>
  <si>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</si>
  <si>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</si>
  <si>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</si>
  <si>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</si>
  <si>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</si>
  <si>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</si>
  <si>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</si>
  <si>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</si>
  <si>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</si>
  <si>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</si>
  <si>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</si>
  <si>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Oprava Rakovník - Chrášťany </t>
  </si>
  <si>
    <t>STA</t>
  </si>
  <si>
    <t>1</t>
  </si>
  <si>
    <t>{ffd45568-07b3-4892-ac35-30a7d77323f2}</t>
  </si>
  <si>
    <t>2</t>
  </si>
  <si>
    <t>/</t>
  </si>
  <si>
    <t>Oprava Rakovník-Chrášťany km 2,710 - 8,397</t>
  </si>
  <si>
    <t>Soupis</t>
  </si>
  <si>
    <t>{4b36f754-e853-4235-90e1-4c9b54513338}</t>
  </si>
  <si>
    <t>02</t>
  </si>
  <si>
    <t>Oprava Svojetín - Mutějovice</t>
  </si>
  <si>
    <t>{e00bf885-556d-406d-b44c-3c8f49a42cee}</t>
  </si>
  <si>
    <t>Oprava žel. svršku Svojetín - Mutějovice</t>
  </si>
  <si>
    <t>{473a0f1a-efbf-47fa-836e-951d92229c43}</t>
  </si>
  <si>
    <t>03</t>
  </si>
  <si>
    <t>VRN</t>
  </si>
  <si>
    <t>{a16b4b9d-a279-4b1d-9682-8b84d2b37c3c}</t>
  </si>
  <si>
    <t>KRYCÍ LIST SOUPISU PRACÍ</t>
  </si>
  <si>
    <t>Objekt:</t>
  </si>
  <si>
    <t xml:space="preserve">01 - Oprava Rakovník - Chrášťany </t>
  </si>
  <si>
    <t>Soupis:</t>
  </si>
  <si>
    <t>01 - Oprava Rakovník-Chrášťany km 2,710 - 8,397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</si>
  <si>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</si>
  <si>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</si>
  <si>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</si>
  <si>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</si>
  <si>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</si>
  <si>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</si>
  <si>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</si>
  <si>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</si>
  <si>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</si>
  <si>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</si>
  <si>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</si>
  <si>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</si>
  <si>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</si>
  <si>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</si>
  <si>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</si>
  <si>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</si>
  <si>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</si>
  <si>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</si>
  <si>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</si>
  <si>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</si>
  <si>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</si>
  <si>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</si>
  <si>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</si>
  <si>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</si>
  <si>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</si>
  <si>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</si>
  <si>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</si>
  <si>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</si>
  <si>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</si>
  <si>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</si>
  <si>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</si>
  <si>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1558478842</t>
  </si>
  <si>
    <t>VV</t>
  </si>
  <si>
    <t>((8397-2710)-35)*1</t>
  </si>
  <si>
    <t>Součet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</si>
  <si>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</si>
  <si>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</si>
  <si>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</si>
  <si>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1733857251</t>
  </si>
  <si>
    <t>(4900-4490)*0,2*0,5*2"za hlavami</t>
  </si>
  <si>
    <t>3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</si>
  <si>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</si>
  <si>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</si>
  <si>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1290454458</t>
  </si>
  <si>
    <t>((4490-2710)-(35))*2</t>
  </si>
  <si>
    <t>(5510-4900)*2</t>
  </si>
  <si>
    <t>(7670-7210)*2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</si>
  <si>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</si>
  <si>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</si>
  <si>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-1299624952</t>
  </si>
  <si>
    <t>((4490-2710)-(35))*3,4</t>
  </si>
  <si>
    <t>(5510-4900)*3,4</t>
  </si>
  <si>
    <t>(7670-7210)*3,4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</si>
  <si>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</si>
  <si>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</si>
  <si>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-91044284</t>
  </si>
  <si>
    <t>((4490-2710)-35)*2</t>
  </si>
  <si>
    <t>(4900-4490)*3,5*0,1"zdvih 10cm</t>
  </si>
  <si>
    <t>(4900-4490)*(0,2*0,5*2)"doplnění za hlavy pražců</t>
  </si>
  <si>
    <t>(7210-5510)/100*60"proprac</t>
  </si>
  <si>
    <t>(8397-7670)/100*60"proprac</t>
  </si>
  <si>
    <t>6</t>
  </si>
  <si>
    <t>M</t>
  </si>
  <si>
    <t>5955101000</t>
  </si>
  <si>
    <t>Kamenivo drcené štěrk frakce 31,5/63 třídy BI</t>
  </si>
  <si>
    <t>t</t>
  </si>
  <si>
    <t>8</t>
  </si>
  <si>
    <t>-1101309769</t>
  </si>
  <si>
    <t>7311,7*1,8</t>
  </si>
  <si>
    <t>7</t>
  </si>
  <si>
    <t>5956140030</t>
  </si>
  <si>
    <t>Pražec betonový příčný vystrojený včetně kompletů tv. B 91S/2 (S)</t>
  </si>
  <si>
    <t>kus</t>
  </si>
  <si>
    <t>-355630538</t>
  </si>
  <si>
    <t>Neoceňovat dodá ST PHAZ</t>
  </si>
  <si>
    <t>((4490-2710)-(35))/25*42</t>
  </si>
  <si>
    <t>(5510-4900)/25*42</t>
  </si>
  <si>
    <t>(7670-7210)/25*42</t>
  </si>
  <si>
    <t>0,8</t>
  </si>
  <si>
    <t>5956213035</t>
  </si>
  <si>
    <t xml:space="preserve">Pražec betonový příčný vystrojený  užitý SB5</t>
  </si>
  <si>
    <t>-732921629</t>
  </si>
  <si>
    <t>68</t>
  </si>
  <si>
    <t>9</t>
  </si>
  <si>
    <t>5957104025</t>
  </si>
  <si>
    <t>Kolejnicové pásy třídy R260 tv. 49 E1 délky 75 metrů</t>
  </si>
  <si>
    <t>1816474340</t>
  </si>
  <si>
    <t>8248/75+0,027</t>
  </si>
  <si>
    <t xml:space="preserve">Součet </t>
  </si>
  <si>
    <t>10</t>
  </si>
  <si>
    <t>5957201010</t>
  </si>
  <si>
    <t>Kolejnice užité tv. S49</t>
  </si>
  <si>
    <t>m</t>
  </si>
  <si>
    <t>1147944567</t>
  </si>
  <si>
    <t>200</t>
  </si>
  <si>
    <t>11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</si>
  <si>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</si>
  <si>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</si>
  <si>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-1530355233</t>
  </si>
  <si>
    <t>(7200-5510)/25+0,4 "za tupláky</t>
  </si>
  <si>
    <t>12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</si>
  <si>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</si>
  <si>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</si>
  <si>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1179606500</t>
  </si>
  <si>
    <t>68*2</t>
  </si>
  <si>
    <t>13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</si>
  <si>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</si>
  <si>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</si>
  <si>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km</t>
  </si>
  <si>
    <t>1128946459</t>
  </si>
  <si>
    <t>2,845+1,149</t>
  </si>
  <si>
    <t>14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</si>
  <si>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</si>
  <si>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</si>
  <si>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1038819859</t>
  </si>
  <si>
    <t>((4,490-2,710)-0,035)"-35 přejezd</t>
  </si>
  <si>
    <t>2,250-2,020</t>
  </si>
  <si>
    <t>5,510-5,100</t>
  </si>
  <si>
    <t>7,670-7,210</t>
  </si>
  <si>
    <t>5906135220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</si>
  <si>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</si>
  <si>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789409660</t>
  </si>
  <si>
    <t>2,710-2,250</t>
  </si>
  <si>
    <t>2,020-1,436</t>
  </si>
  <si>
    <t>5,100-4,900</t>
  </si>
  <si>
    <t>-0,095"4*most</t>
  </si>
  <si>
    <t>16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</si>
  <si>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</si>
  <si>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</si>
  <si>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870151818</t>
  </si>
  <si>
    <t>(4900-2710)*2</t>
  </si>
  <si>
    <t>(6200-4900)*2</t>
  </si>
  <si>
    <t>17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</si>
  <si>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</si>
  <si>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</si>
  <si>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-998586482</t>
  </si>
  <si>
    <t>P</t>
  </si>
  <si>
    <t>Poznámka k položce:_x000d_
Metr kolejnice=m</t>
  </si>
  <si>
    <t>(4900-4490)*2</t>
  </si>
  <si>
    <t>(7210-5510)*2</t>
  </si>
  <si>
    <t>(8397-7670)*2</t>
  </si>
  <si>
    <t>18</t>
  </si>
  <si>
    <t>5907050020</t>
  </si>
  <si>
    <t>Dělení kolejnic řezáním nebo rozbroušením tv. S49. Poznámka: 1. V cenách jsou započteny náklady na manipulaci, podložení, označení a provedení řezu kolejnice.</t>
  </si>
  <si>
    <t>-486762212</t>
  </si>
  <si>
    <t>Poznámka k položce:_x000d_
Řez=kus</t>
  </si>
  <si>
    <t>((4900-4490))/25*4+0,4</t>
  </si>
  <si>
    <t>(7210-5510)/25*4</t>
  </si>
  <si>
    <t>(8397-7670)/25*4</t>
  </si>
  <si>
    <t>0,68</t>
  </si>
  <si>
    <t>19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</si>
  <si>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</si>
  <si>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</si>
  <si>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2016767105</t>
  </si>
  <si>
    <t>Poznámka k položce:_x000d_
Kilometr koleje=km</t>
  </si>
  <si>
    <t>((5,510-1,436)-0,130)*3</t>
  </si>
  <si>
    <t>(7,670-7,210)*3</t>
  </si>
  <si>
    <t>(7,210-5,510)*2</t>
  </si>
  <si>
    <t>(8,397-7,670)*2</t>
  </si>
  <si>
    <t>20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</si>
  <si>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</si>
  <si>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</si>
  <si>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</si>
  <si>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371307537</t>
  </si>
  <si>
    <t>((4900-4490))/100*10</t>
  </si>
  <si>
    <t>(7210-5510)/100*10</t>
  </si>
  <si>
    <t>(8397-7670)/100*10+1,3</t>
  </si>
  <si>
    <t>110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</si>
  <si>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</si>
  <si>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</si>
  <si>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1086828004</t>
  </si>
  <si>
    <t>(8397-1436)*2</t>
  </si>
  <si>
    <t>-35*2"přejezd</t>
  </si>
  <si>
    <t>22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</si>
  <si>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</si>
  <si>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</si>
  <si>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1087529836</t>
  </si>
  <si>
    <t>4098,6</t>
  </si>
  <si>
    <t>23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</si>
  <si>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</si>
  <si>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</si>
  <si>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536242368</t>
  </si>
  <si>
    <t>1000</t>
  </si>
  <si>
    <t>24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</si>
  <si>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</si>
  <si>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</si>
  <si>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-1125706965</t>
  </si>
  <si>
    <t>2845/25*6,433</t>
  </si>
  <si>
    <t>25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</si>
  <si>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</si>
  <si>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</si>
  <si>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-383736334</t>
  </si>
  <si>
    <t>1149/25*12,860</t>
  </si>
  <si>
    <t>26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</si>
  <si>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</si>
  <si>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</si>
  <si>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-1145824614</t>
  </si>
  <si>
    <t>(2845+1149)/25*15,457</t>
  </si>
  <si>
    <t>OST</t>
  </si>
  <si>
    <t>Ostatní</t>
  </si>
  <si>
    <t>27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</si>
  <si>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</si>
  <si>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</si>
  <si>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</si>
  <si>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727963911</t>
  </si>
  <si>
    <t>700*1,8"zemina na svah</t>
  </si>
  <si>
    <t>28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</si>
  <si>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</si>
  <si>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</si>
  <si>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435461307</t>
  </si>
  <si>
    <t>13161,060"štěrk</t>
  </si>
  <si>
    <t>29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</si>
  <si>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</si>
  <si>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</si>
  <si>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1336971007</t>
  </si>
  <si>
    <t>407,468"kolejnice</t>
  </si>
  <si>
    <t>30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</si>
  <si>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</si>
  <si>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</si>
  <si>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-1624911960</t>
  </si>
  <si>
    <t>02 - Oprava Svojetín - Mutějovice</t>
  </si>
  <si>
    <t>01 - Oprava žel. svršku Svojetín - Mutějovice</t>
  </si>
  <si>
    <t>VRN - Vedlejší rozpočtové náklady</t>
  </si>
  <si>
    <t>368422144</t>
  </si>
  <si>
    <t>(19000-16165)*1</t>
  </si>
  <si>
    <t>-2110813498</t>
  </si>
  <si>
    <t>(19000-16165)*2</t>
  </si>
  <si>
    <t>(22165-22110)*2</t>
  </si>
  <si>
    <t>1099378858</t>
  </si>
  <si>
    <t>(19000-16165)*3,4</t>
  </si>
  <si>
    <t>(22160-22110)*3,4</t>
  </si>
  <si>
    <t>-1975017562</t>
  </si>
  <si>
    <t>(22170-22110)*2</t>
  </si>
  <si>
    <t>1212467051</t>
  </si>
  <si>
    <t>5790*1,8</t>
  </si>
  <si>
    <t>598681477</t>
  </si>
  <si>
    <t>(19000-16165)/25*42+0,2</t>
  </si>
  <si>
    <t>(22165-22110)/25*42+0,6</t>
  </si>
  <si>
    <t>1665209795</t>
  </si>
  <si>
    <t>5780/75+0,933</t>
  </si>
  <si>
    <t>-410350983</t>
  </si>
  <si>
    <t>223613243</t>
  </si>
  <si>
    <t>2,885</t>
  </si>
  <si>
    <t>1504565053</t>
  </si>
  <si>
    <t>22,160-22,110</t>
  </si>
  <si>
    <t>19,000-16,165</t>
  </si>
  <si>
    <t>950023198</t>
  </si>
  <si>
    <t>2131742634</t>
  </si>
  <si>
    <t>(19,0-16,165)*3</t>
  </si>
  <si>
    <t>(22,165-22,110)*3</t>
  </si>
  <si>
    <t>-1851567086</t>
  </si>
  <si>
    <t>((19000-16165)/75*2+0,4)-38</t>
  </si>
  <si>
    <t>78</t>
  </si>
  <si>
    <t>-92417134</t>
  </si>
  <si>
    <t>((22165-22110)+100)*2</t>
  </si>
  <si>
    <t>1304723230</t>
  </si>
  <si>
    <t>(19000-16165)*0,6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</si>
  <si>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</si>
  <si>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</si>
  <si>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-920487847</t>
  </si>
  <si>
    <t>100</t>
  </si>
  <si>
    <t>1529634545</t>
  </si>
  <si>
    <t>1300</t>
  </si>
  <si>
    <t>239358218</t>
  </si>
  <si>
    <t>(19000-16165)/25*6,433</t>
  </si>
  <si>
    <t>(22165-22110)/25*6,433</t>
  </si>
  <si>
    <t>-1467955846</t>
  </si>
  <si>
    <t>(19000-16165)/25*15,457</t>
  </si>
  <si>
    <t>(22165-22110)/25*15,457</t>
  </si>
  <si>
    <t>707438559</t>
  </si>
  <si>
    <t>500*1,8"zemina na svah</t>
  </si>
  <si>
    <t>21574738</t>
  </si>
  <si>
    <t>10422"štěrk</t>
  </si>
  <si>
    <t>0,9*2,5"beton</t>
  </si>
  <si>
    <t>-2016968159</t>
  </si>
  <si>
    <t>288,932</t>
  </si>
  <si>
    <t>729103015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</si>
  <si>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</si>
  <si>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</si>
  <si>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</si>
  <si>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1035911101</t>
  </si>
  <si>
    <t>03 - VRN</t>
  </si>
  <si>
    <t>022101011</t>
  </si>
  <si>
    <t>Geodetické práce Geodetické práce v průběhu opravy</t>
  </si>
  <si>
    <t>soubor</t>
  </si>
  <si>
    <t>-951682512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</si>
  <si>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</si>
  <si>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</si>
  <si>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-1201225038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</si>
  <si>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</si>
  <si>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</si>
  <si>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1774955985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</si>
</sst>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13 - Oprava trati v úseku Rakovník - Domoušice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Jan Marušák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ROUND(AG95+AG97+AG99,2)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ROUND(AS95+AS97+AS99,2)</f>
        <v>0</v>
      </c>
      <c r="AT94" s="114">
        <f>ROUND(SUM(AV94:AW94),2)</f>
        <v>0</v>
      </c>
      <c r="AU94" s="115">
        <f>ROUND(AU95+AU97+AU99,5)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ROUND(AZ95+AZ97+AZ99,2)</f>
        <v>0</v>
      </c>
      <c r="BA94" s="114">
        <f>ROUND(BA95+BA97+BA99,2)</f>
        <v>0</v>
      </c>
      <c r="BB94" s="114">
        <f>ROUND(BB95+BB97+BB99,2)</f>
        <v>0</v>
      </c>
      <c r="BC94" s="114">
        <f>ROUND(BC95+BC97+BC99,2)</f>
        <v>0</v>
      </c>
      <c r="BD94" s="116">
        <f>ROUND(BD95+BD97+BD99,2)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ROUND(AS96,2)</f>
        <v>0</v>
      </c>
      <c r="AT95" s="128">
        <f>ROUND(SUM(AV95:AW95),2)</f>
        <v>0</v>
      </c>
      <c r="AU95" s="129">
        <f>ROUND(AU96,5)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ROUND(AZ96,2)</f>
        <v>0</v>
      </c>
      <c r="BA95" s="128">
        <f>ROUND(BA96,2)</f>
        <v>0</v>
      </c>
      <c r="BB95" s="128">
        <f>ROUND(BB96,2)</f>
        <v>0</v>
      </c>
      <c r="BC95" s="128">
        <f>ROUND(BC96,2)</f>
        <v>0</v>
      </c>
      <c r="BD95" s="130">
        <f>ROUND(BD96,2)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23.25" customHeight="1">
      <c r="A96" s="132" t="s">
        <v>86</v>
      </c>
      <c r="B96" s="70"/>
      <c r="C96" s="133"/>
      <c r="D96" s="133"/>
      <c r="E96" s="134" t="s">
        <v>80</v>
      </c>
      <c r="F96" s="134"/>
      <c r="G96" s="134"/>
      <c r="H96" s="134"/>
      <c r="I96" s="134"/>
      <c r="J96" s="133"/>
      <c r="K96" s="134" t="s">
        <v>87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Oprava Rakovník-Chrá...'!J32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88</v>
      </c>
      <c r="AR96" s="72"/>
      <c r="AS96" s="137">
        <v>0</v>
      </c>
      <c r="AT96" s="138">
        <f>ROUND(SUM(AV96:AW96),2)</f>
        <v>0</v>
      </c>
      <c r="AU96" s="139">
        <f>'01 - Oprava Rakovník-Chrá...'!P123</f>
        <v>0</v>
      </c>
      <c r="AV96" s="138">
        <f>'01 - Oprava Rakovník-Chrá...'!J35</f>
        <v>0</v>
      </c>
      <c r="AW96" s="138">
        <f>'01 - Oprava Rakovník-Chrá...'!J36</f>
        <v>0</v>
      </c>
      <c r="AX96" s="138">
        <f>'01 - Oprava Rakovník-Chrá...'!J37</f>
        <v>0</v>
      </c>
      <c r="AY96" s="138">
        <f>'01 - Oprava Rakovník-Chrá...'!J38</f>
        <v>0</v>
      </c>
      <c r="AZ96" s="138">
        <f>'01 - Oprava Rakovník-Chrá...'!F35</f>
        <v>0</v>
      </c>
      <c r="BA96" s="138">
        <f>'01 - Oprava Rakovník-Chrá...'!F36</f>
        <v>0</v>
      </c>
      <c r="BB96" s="138">
        <f>'01 - Oprava Rakovník-Chrá...'!F37</f>
        <v>0</v>
      </c>
      <c r="BC96" s="138">
        <f>'01 - Oprava Rakovník-Chrá...'!F38</f>
        <v>0</v>
      </c>
      <c r="BD96" s="140">
        <f>'01 - Oprava Rakovník-Chrá...'!F39</f>
        <v>0</v>
      </c>
      <c r="BE96" s="4"/>
      <c r="BT96" s="141" t="s">
        <v>85</v>
      </c>
      <c r="BV96" s="141" t="s">
        <v>78</v>
      </c>
      <c r="BW96" s="141" t="s">
        <v>89</v>
      </c>
      <c r="BX96" s="141" t="s">
        <v>84</v>
      </c>
      <c r="CL96" s="141" t="s">
        <v>1</v>
      </c>
    </row>
    <row r="97" s="7" customFormat="1" ht="16.5" customHeight="1">
      <c r="A97" s="7"/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ROUND(AG98,2)</f>
        <v>0</v>
      </c>
      <c r="AH97" s="122"/>
      <c r="AI97" s="122"/>
      <c r="AJ97" s="122"/>
      <c r="AK97" s="122"/>
      <c r="AL97" s="122"/>
      <c r="AM97" s="122"/>
      <c r="AN97" s="124">
        <f>SUM(AG97,AT97)</f>
        <v>0</v>
      </c>
      <c r="AO97" s="122"/>
      <c r="AP97" s="122"/>
      <c r="AQ97" s="125" t="s">
        <v>82</v>
      </c>
      <c r="AR97" s="126"/>
      <c r="AS97" s="127">
        <f>ROUND(AS98,2)</f>
        <v>0</v>
      </c>
      <c r="AT97" s="128">
        <f>ROUND(SUM(AV97:AW97),2)</f>
        <v>0</v>
      </c>
      <c r="AU97" s="129">
        <f>ROUND(AU98,5)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ROUND(AZ98,2)</f>
        <v>0</v>
      </c>
      <c r="BA97" s="128">
        <f>ROUND(BA98,2)</f>
        <v>0</v>
      </c>
      <c r="BB97" s="128">
        <f>ROUND(BB98,2)</f>
        <v>0</v>
      </c>
      <c r="BC97" s="128">
        <f>ROUND(BC98,2)</f>
        <v>0</v>
      </c>
      <c r="BD97" s="130">
        <f>ROUND(BD98,2)</f>
        <v>0</v>
      </c>
      <c r="BE97" s="7"/>
      <c r="BS97" s="131" t="s">
        <v>75</v>
      </c>
      <c r="BT97" s="131" t="s">
        <v>83</v>
      </c>
      <c r="BU97" s="131" t="s">
        <v>77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85</v>
      </c>
    </row>
    <row r="98" s="4" customFormat="1" ht="16.5" customHeight="1">
      <c r="A98" s="132" t="s">
        <v>86</v>
      </c>
      <c r="B98" s="70"/>
      <c r="C98" s="133"/>
      <c r="D98" s="133"/>
      <c r="E98" s="134" t="s">
        <v>80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'01 - Oprava žel. svršku S...'!J32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88</v>
      </c>
      <c r="AR98" s="72"/>
      <c r="AS98" s="137">
        <v>0</v>
      </c>
      <c r="AT98" s="138">
        <f>ROUND(SUM(AV98:AW98),2)</f>
        <v>0</v>
      </c>
      <c r="AU98" s="139">
        <f>'01 - Oprava žel. svršku S...'!P124</f>
        <v>0</v>
      </c>
      <c r="AV98" s="138">
        <f>'01 - Oprava žel. svršku S...'!J35</f>
        <v>0</v>
      </c>
      <c r="AW98" s="138">
        <f>'01 - Oprava žel. svršku S...'!J36</f>
        <v>0</v>
      </c>
      <c r="AX98" s="138">
        <f>'01 - Oprava žel. svršku S...'!J37</f>
        <v>0</v>
      </c>
      <c r="AY98" s="138">
        <f>'01 - Oprava žel. svršku S...'!J38</f>
        <v>0</v>
      </c>
      <c r="AZ98" s="138">
        <f>'01 - Oprava žel. svršku S...'!F35</f>
        <v>0</v>
      </c>
      <c r="BA98" s="138">
        <f>'01 - Oprava žel. svršku S...'!F36</f>
        <v>0</v>
      </c>
      <c r="BB98" s="138">
        <f>'01 - Oprava žel. svršku S...'!F37</f>
        <v>0</v>
      </c>
      <c r="BC98" s="138">
        <f>'01 - Oprava žel. svršku S...'!F38</f>
        <v>0</v>
      </c>
      <c r="BD98" s="140">
        <f>'01 - Oprava žel. svršku S...'!F39</f>
        <v>0</v>
      </c>
      <c r="BE98" s="4"/>
      <c r="BT98" s="141" t="s">
        <v>85</v>
      </c>
      <c r="BV98" s="141" t="s">
        <v>78</v>
      </c>
      <c r="BW98" s="141" t="s">
        <v>94</v>
      </c>
      <c r="BX98" s="141" t="s">
        <v>92</v>
      </c>
      <c r="CL98" s="141" t="s">
        <v>1</v>
      </c>
    </row>
    <row r="99" s="7" customFormat="1" ht="16.5" customHeight="1">
      <c r="A99" s="132" t="s">
        <v>86</v>
      </c>
      <c r="B99" s="119"/>
      <c r="C99" s="120"/>
      <c r="D99" s="121" t="s">
        <v>95</v>
      </c>
      <c r="E99" s="121"/>
      <c r="F99" s="121"/>
      <c r="G99" s="121"/>
      <c r="H99" s="121"/>
      <c r="I99" s="122"/>
      <c r="J99" s="121" t="s">
        <v>96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'03 - VRN'!J30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82</v>
      </c>
      <c r="AR99" s="126"/>
      <c r="AS99" s="142">
        <v>0</v>
      </c>
      <c r="AT99" s="143">
        <f>ROUND(SUM(AV99:AW99),2)</f>
        <v>0</v>
      </c>
      <c r="AU99" s="144">
        <f>'03 - VRN'!P117</f>
        <v>0</v>
      </c>
      <c r="AV99" s="143">
        <f>'03 - VRN'!J33</f>
        <v>0</v>
      </c>
      <c r="AW99" s="143">
        <f>'03 - VRN'!J34</f>
        <v>0</v>
      </c>
      <c r="AX99" s="143">
        <f>'03 - VRN'!J35</f>
        <v>0</v>
      </c>
      <c r="AY99" s="143">
        <f>'03 - VRN'!J36</f>
        <v>0</v>
      </c>
      <c r="AZ99" s="143">
        <f>'03 - VRN'!F33</f>
        <v>0</v>
      </c>
      <c r="BA99" s="143">
        <f>'03 - VRN'!F34</f>
        <v>0</v>
      </c>
      <c r="BB99" s="143">
        <f>'03 - VRN'!F35</f>
        <v>0</v>
      </c>
      <c r="BC99" s="143">
        <f>'03 - VRN'!F36</f>
        <v>0</v>
      </c>
      <c r="BD99" s="145">
        <f>'03 - VRN'!F37</f>
        <v>0</v>
      </c>
      <c r="BE99" s="7"/>
      <c r="BT99" s="131" t="s">
        <v>83</v>
      </c>
      <c r="BV99" s="131" t="s">
        <v>78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GpAosxKAMFnkMZzJ/LdwCbH0H+dxpSy2cWkgjruzKgbwdoqUo+K8dopehLaY59H77ZI5VO0Df6hdxZkK6sJitg==" hashValue="E1epNXBqdHNM1IzXcSeStnZHekbYHYRzHfv0CeYgw9M1galpFaZX6WSJEqFFEkJVZ4wTkYJupXQBpq0pkUasH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01 - Oprava Rakovník-Chrá...'!C2" display="/"/>
    <hyperlink ref="A98" location="'01 - Oprava žel. svršku S...'!C2" display="/"/>
    <hyperlink ref="A99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98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13 - Oprava trati v úseku Rakovník - Domoušice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99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101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102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29. 1. 2020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ROUND((SUM(BE123:BE256)),  2)</f>
        <v>0</v>
      </c>
      <c r="G35" s="38"/>
      <c r="H35" s="38"/>
      <c r="I35" s="171">
        <v>0.20999999999999999</v>
      </c>
      <c r="J35" s="170">
        <f>ROUND(((SUM(BE123:BE256))*I35),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ROUND((SUM(BF123:BF256)),  2)</f>
        <v>0</v>
      </c>
      <c r="G36" s="38"/>
      <c r="H36" s="38"/>
      <c r="I36" s="171">
        <v>0.14999999999999999</v>
      </c>
      <c r="J36" s="170">
        <f>ROUND(((SUM(BF123:BF256))*I36),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ROUND((SUM(BG123:BG256)),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ROUND((SUM(BH123:BH256)),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ROUND((SUM(BI123:BI256)),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13 - Oprava trati v úseku Rakovník - Domoušice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99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100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101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Rakovník-Chrášťany km 2,710 - 8,397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29. 1. 2020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104</v>
      </c>
      <c r="D96" s="198"/>
      <c r="E96" s="198"/>
      <c r="F96" s="198"/>
      <c r="G96" s="198"/>
      <c r="H96" s="198"/>
      <c r="I96" s="199"/>
      <c r="J96" s="200" t="s">
        <v>105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106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202"/>
      <c r="C99" s="203"/>
      <c r="D99" s="204" t="s">
        <v>108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109</v>
      </c>
      <c r="E100" s="211"/>
      <c r="F100" s="211"/>
      <c r="G100" s="211"/>
      <c r="H100" s="211"/>
      <c r="I100" s="212"/>
      <c r="J100" s="213">
        <f>J125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110</v>
      </c>
      <c r="E101" s="205"/>
      <c r="F101" s="205"/>
      <c r="G101" s="205"/>
      <c r="H101" s="205"/>
      <c r="I101" s="206"/>
      <c r="J101" s="207">
        <f>J244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111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13 - Oprava trati v úseku Rakovník - Domoušice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99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100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01 - Oprava Rakovník-Chrášťany km 2,710 - 8,397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156" t="s">
        <v>22</v>
      </c>
      <c r="J117" s="79" t="str">
        <f>IF(J14="","",J14)</f>
        <v>29. 1. 2020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Ing. Aleš Bednář</v>
      </c>
      <c r="G119" s="40"/>
      <c r="H119" s="40"/>
      <c r="I119" s="156" t="s">
        <v>30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32</v>
      </c>
      <c r="J120" s="36" t="str">
        <f>E26</f>
        <v>Jan Marušák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112</v>
      </c>
      <c r="D122" s="218" t="s">
        <v>61</v>
      </c>
      <c r="E122" s="218" t="s">
        <v>57</v>
      </c>
      <c r="F122" s="218" t="s">
        <v>58</v>
      </c>
      <c r="G122" s="218" t="s">
        <v>113</v>
      </c>
      <c r="H122" s="218" t="s">
        <v>114</v>
      </c>
      <c r="I122" s="219" t="s">
        <v>115</v>
      </c>
      <c r="J122" s="220" t="s">
        <v>105</v>
      </c>
      <c r="K122" s="221" t="s">
        <v>116</v>
      </c>
      <c r="L122" s="222"/>
      <c r="M122" s="100" t="s">
        <v>1</v>
      </c>
      <c r="N122" s="101" t="s">
        <v>40</v>
      </c>
      <c r="O122" s="101" t="s">
        <v>117</v>
      </c>
      <c r="P122" s="101" t="s">
        <v>118</v>
      </c>
      <c r="Q122" s="101" t="s">
        <v>119</v>
      </c>
      <c r="R122" s="101" t="s">
        <v>120</v>
      </c>
      <c r="S122" s="101" t="s">
        <v>121</v>
      </c>
      <c r="T122" s="102" t="s">
        <v>122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123</v>
      </c>
      <c r="D123" s="40"/>
      <c r="E123" s="40"/>
      <c r="F123" s="40"/>
      <c r="G123" s="40"/>
      <c r="H123" s="40"/>
      <c r="I123" s="154"/>
      <c r="J123" s="223">
        <f>BK123</f>
        <v>0</v>
      </c>
      <c r="K123" s="40"/>
      <c r="L123" s="44"/>
      <c r="M123" s="103"/>
      <c r="N123" s="224"/>
      <c r="O123" s="104"/>
      <c r="P123" s="225">
        <f>P124+P244</f>
        <v>0</v>
      </c>
      <c r="Q123" s="104"/>
      <c r="R123" s="225">
        <f>R124+R244</f>
        <v>15115.237500000001</v>
      </c>
      <c r="S123" s="104"/>
      <c r="T123" s="226">
        <f>T124+T244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107</v>
      </c>
      <c r="BK123" s="227">
        <f>BK124+BK244</f>
        <v>0</v>
      </c>
    </row>
    <row r="124" s="12" customFormat="1" ht="25.92" customHeight="1">
      <c r="A124" s="12"/>
      <c r="B124" s="228"/>
      <c r="C124" s="229"/>
      <c r="D124" s="230" t="s">
        <v>75</v>
      </c>
      <c r="E124" s="231" t="s">
        <v>124</v>
      </c>
      <c r="F124" s="231" t="s">
        <v>125</v>
      </c>
      <c r="G124" s="229"/>
      <c r="H124" s="229"/>
      <c r="I124" s="232"/>
      <c r="J124" s="233">
        <f>BK124</f>
        <v>0</v>
      </c>
      <c r="K124" s="229"/>
      <c r="L124" s="234"/>
      <c r="M124" s="235"/>
      <c r="N124" s="236"/>
      <c r="O124" s="236"/>
      <c r="P124" s="237">
        <f>P125</f>
        <v>0</v>
      </c>
      <c r="Q124" s="236"/>
      <c r="R124" s="237">
        <f>R125</f>
        <v>15115.237500000001</v>
      </c>
      <c r="S124" s="236"/>
      <c r="T124" s="23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83</v>
      </c>
      <c r="AT124" s="240" t="s">
        <v>75</v>
      </c>
      <c r="AU124" s="240" t="s">
        <v>76</v>
      </c>
      <c r="AY124" s="239" t="s">
        <v>126</v>
      </c>
      <c r="BK124" s="241">
        <f>BK125</f>
        <v>0</v>
      </c>
    </row>
    <row r="125" s="12" customFormat="1" ht="22.8" customHeight="1">
      <c r="A125" s="12"/>
      <c r="B125" s="228"/>
      <c r="C125" s="229"/>
      <c r="D125" s="230" t="s">
        <v>75</v>
      </c>
      <c r="E125" s="242" t="s">
        <v>127</v>
      </c>
      <c r="F125" s="242" t="s">
        <v>128</v>
      </c>
      <c r="G125" s="229"/>
      <c r="H125" s="229"/>
      <c r="I125" s="232"/>
      <c r="J125" s="243">
        <f>BK125</f>
        <v>0</v>
      </c>
      <c r="K125" s="229"/>
      <c r="L125" s="234"/>
      <c r="M125" s="235"/>
      <c r="N125" s="236"/>
      <c r="O125" s="236"/>
      <c r="P125" s="237">
        <f>SUM(P126:P243)</f>
        <v>0</v>
      </c>
      <c r="Q125" s="236"/>
      <c r="R125" s="237">
        <f>SUM(R126:R243)</f>
        <v>15115.237500000001</v>
      </c>
      <c r="S125" s="236"/>
      <c r="T125" s="238">
        <f>SUM(T126:T243)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83</v>
      </c>
      <c r="AT125" s="240" t="s">
        <v>75</v>
      </c>
      <c r="AU125" s="240" t="s">
        <v>83</v>
      </c>
      <c r="AY125" s="239" t="s">
        <v>126</v>
      </c>
      <c r="BK125" s="241">
        <f>SUM(BK126:BK243)</f>
        <v>0</v>
      </c>
    </row>
    <row r="126" s="2" customFormat="1" ht="55.5" customHeight="1">
      <c r="A126" s="38"/>
      <c r="B126" s="39"/>
      <c r="C126" s="244" t="s">
        <v>83</v>
      </c>
      <c r="D126" s="244" t="s">
        <v>129</v>
      </c>
      <c r="E126" s="245" t="s">
        <v>130</v>
      </c>
      <c r="F126" s="246" t="s">
        <v>131</v>
      </c>
      <c r="G126" s="247" t="s">
        <v>132</v>
      </c>
      <c r="H126" s="248">
        <v>5652</v>
      </c>
      <c r="I126" s="249"/>
      <c r="J126" s="250">
        <f>ROUND(I126*H126,2)</f>
        <v>0</v>
      </c>
      <c r="K126" s="251"/>
      <c r="L126" s="44"/>
      <c r="M126" s="252" t="s">
        <v>1</v>
      </c>
      <c r="N126" s="253" t="s">
        <v>41</v>
      </c>
      <c r="O126" s="91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6" t="s">
        <v>133</v>
      </c>
      <c r="AT126" s="256" t="s">
        <v>129</v>
      </c>
      <c r="AU126" s="256" t="s">
        <v>85</v>
      </c>
      <c r="AY126" s="17" t="s">
        <v>126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7" t="s">
        <v>83</v>
      </c>
      <c r="BK126" s="257">
        <f>ROUND(I126*H126,2)</f>
        <v>0</v>
      </c>
      <c r="BL126" s="17" t="s">
        <v>133</v>
      </c>
      <c r="BM126" s="256" t="s">
        <v>134</v>
      </c>
    </row>
    <row r="127" s="13" customFormat="1">
      <c r="A127" s="13"/>
      <c r="B127" s="258"/>
      <c r="C127" s="259"/>
      <c r="D127" s="260" t="s">
        <v>135</v>
      </c>
      <c r="E127" s="261" t="s">
        <v>1</v>
      </c>
      <c r="F127" s="262" t="s">
        <v>136</v>
      </c>
      <c r="G127" s="259"/>
      <c r="H127" s="263">
        <v>5652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135</v>
      </c>
      <c r="AU127" s="269" t="s">
        <v>85</v>
      </c>
      <c r="AV127" s="13" t="s">
        <v>85</v>
      </c>
      <c r="AW127" s="13" t="s">
        <v>31</v>
      </c>
      <c r="AX127" s="13" t="s">
        <v>76</v>
      </c>
      <c r="AY127" s="269" t="s">
        <v>126</v>
      </c>
    </row>
    <row r="128" s="14" customFormat="1">
      <c r="A128" s="14"/>
      <c r="B128" s="270"/>
      <c r="C128" s="271"/>
      <c r="D128" s="260" t="s">
        <v>135</v>
      </c>
      <c r="E128" s="272" t="s">
        <v>1</v>
      </c>
      <c r="F128" s="273" t="s">
        <v>137</v>
      </c>
      <c r="G128" s="271"/>
      <c r="H128" s="274">
        <v>5652</v>
      </c>
      <c r="I128" s="275"/>
      <c r="J128" s="271"/>
      <c r="K128" s="271"/>
      <c r="L128" s="276"/>
      <c r="M128" s="277"/>
      <c r="N128" s="278"/>
      <c r="O128" s="278"/>
      <c r="P128" s="278"/>
      <c r="Q128" s="278"/>
      <c r="R128" s="278"/>
      <c r="S128" s="278"/>
      <c r="T128" s="27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0" t="s">
        <v>135</v>
      </c>
      <c r="AU128" s="280" t="s">
        <v>85</v>
      </c>
      <c r="AV128" s="14" t="s">
        <v>133</v>
      </c>
      <c r="AW128" s="14" t="s">
        <v>31</v>
      </c>
      <c r="AX128" s="14" t="s">
        <v>83</v>
      </c>
      <c r="AY128" s="280" t="s">
        <v>126</v>
      </c>
    </row>
    <row r="129" s="2" customFormat="1" ht="66.75" customHeight="1">
      <c r="A129" s="38"/>
      <c r="B129" s="39"/>
      <c r="C129" s="244" t="s">
        <v>85</v>
      </c>
      <c r="D129" s="244" t="s">
        <v>129</v>
      </c>
      <c r="E129" s="245" t="s">
        <v>138</v>
      </c>
      <c r="F129" s="246" t="s">
        <v>139</v>
      </c>
      <c r="G129" s="247" t="s">
        <v>140</v>
      </c>
      <c r="H129" s="248">
        <v>82</v>
      </c>
      <c r="I129" s="249"/>
      <c r="J129" s="250">
        <f>ROUND(I129*H129,2)</f>
        <v>0</v>
      </c>
      <c r="K129" s="251"/>
      <c r="L129" s="44"/>
      <c r="M129" s="252" t="s">
        <v>1</v>
      </c>
      <c r="N129" s="253" t="s">
        <v>41</v>
      </c>
      <c r="O129" s="91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6" t="s">
        <v>133</v>
      </c>
      <c r="AT129" s="256" t="s">
        <v>129</v>
      </c>
      <c r="AU129" s="256" t="s">
        <v>85</v>
      </c>
      <c r="AY129" s="17" t="s">
        <v>126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7" t="s">
        <v>83</v>
      </c>
      <c r="BK129" s="257">
        <f>ROUND(I129*H129,2)</f>
        <v>0</v>
      </c>
      <c r="BL129" s="17" t="s">
        <v>133</v>
      </c>
      <c r="BM129" s="256" t="s">
        <v>141</v>
      </c>
    </row>
    <row r="130" s="13" customFormat="1">
      <c r="A130" s="13"/>
      <c r="B130" s="258"/>
      <c r="C130" s="259"/>
      <c r="D130" s="260" t="s">
        <v>135</v>
      </c>
      <c r="E130" s="261" t="s">
        <v>1</v>
      </c>
      <c r="F130" s="262" t="s">
        <v>142</v>
      </c>
      <c r="G130" s="259"/>
      <c r="H130" s="263">
        <v>82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135</v>
      </c>
      <c r="AU130" s="269" t="s">
        <v>85</v>
      </c>
      <c r="AV130" s="13" t="s">
        <v>85</v>
      </c>
      <c r="AW130" s="13" t="s">
        <v>31</v>
      </c>
      <c r="AX130" s="13" t="s">
        <v>76</v>
      </c>
      <c r="AY130" s="269" t="s">
        <v>126</v>
      </c>
    </row>
    <row r="131" s="14" customFormat="1">
      <c r="A131" s="14"/>
      <c r="B131" s="270"/>
      <c r="C131" s="271"/>
      <c r="D131" s="260" t="s">
        <v>135</v>
      </c>
      <c r="E131" s="272" t="s">
        <v>1</v>
      </c>
      <c r="F131" s="273" t="s">
        <v>137</v>
      </c>
      <c r="G131" s="271"/>
      <c r="H131" s="274">
        <v>82</v>
      </c>
      <c r="I131" s="275"/>
      <c r="J131" s="271"/>
      <c r="K131" s="271"/>
      <c r="L131" s="276"/>
      <c r="M131" s="277"/>
      <c r="N131" s="278"/>
      <c r="O131" s="278"/>
      <c r="P131" s="278"/>
      <c r="Q131" s="278"/>
      <c r="R131" s="278"/>
      <c r="S131" s="278"/>
      <c r="T131" s="27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0" t="s">
        <v>135</v>
      </c>
      <c r="AU131" s="280" t="s">
        <v>85</v>
      </c>
      <c r="AV131" s="14" t="s">
        <v>133</v>
      </c>
      <c r="AW131" s="14" t="s">
        <v>31</v>
      </c>
      <c r="AX131" s="14" t="s">
        <v>83</v>
      </c>
      <c r="AY131" s="280" t="s">
        <v>126</v>
      </c>
    </row>
    <row r="132" s="2" customFormat="1" ht="100.5" customHeight="1">
      <c r="A132" s="38"/>
      <c r="B132" s="39"/>
      <c r="C132" s="244" t="s">
        <v>143</v>
      </c>
      <c r="D132" s="244" t="s">
        <v>129</v>
      </c>
      <c r="E132" s="245" t="s">
        <v>144</v>
      </c>
      <c r="F132" s="246" t="s">
        <v>145</v>
      </c>
      <c r="G132" s="247" t="s">
        <v>140</v>
      </c>
      <c r="H132" s="248">
        <v>5630</v>
      </c>
      <c r="I132" s="249"/>
      <c r="J132" s="250">
        <f>ROUND(I132*H132,2)</f>
        <v>0</v>
      </c>
      <c r="K132" s="251"/>
      <c r="L132" s="44"/>
      <c r="M132" s="252" t="s">
        <v>1</v>
      </c>
      <c r="N132" s="253" t="s">
        <v>41</v>
      </c>
      <c r="O132" s="91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6" t="s">
        <v>133</v>
      </c>
      <c r="AT132" s="256" t="s">
        <v>129</v>
      </c>
      <c r="AU132" s="256" t="s">
        <v>85</v>
      </c>
      <c r="AY132" s="17" t="s">
        <v>126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7" t="s">
        <v>83</v>
      </c>
      <c r="BK132" s="257">
        <f>ROUND(I132*H132,2)</f>
        <v>0</v>
      </c>
      <c r="BL132" s="17" t="s">
        <v>133</v>
      </c>
      <c r="BM132" s="256" t="s">
        <v>146</v>
      </c>
    </row>
    <row r="133" s="13" customFormat="1">
      <c r="A133" s="13"/>
      <c r="B133" s="258"/>
      <c r="C133" s="259"/>
      <c r="D133" s="260" t="s">
        <v>135</v>
      </c>
      <c r="E133" s="261" t="s">
        <v>1</v>
      </c>
      <c r="F133" s="262" t="s">
        <v>147</v>
      </c>
      <c r="G133" s="259"/>
      <c r="H133" s="263">
        <v>3490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135</v>
      </c>
      <c r="AU133" s="269" t="s">
        <v>85</v>
      </c>
      <c r="AV133" s="13" t="s">
        <v>85</v>
      </c>
      <c r="AW133" s="13" t="s">
        <v>31</v>
      </c>
      <c r="AX133" s="13" t="s">
        <v>76</v>
      </c>
      <c r="AY133" s="269" t="s">
        <v>126</v>
      </c>
    </row>
    <row r="134" s="13" customFormat="1">
      <c r="A134" s="13"/>
      <c r="B134" s="258"/>
      <c r="C134" s="259"/>
      <c r="D134" s="260" t="s">
        <v>135</v>
      </c>
      <c r="E134" s="261" t="s">
        <v>1</v>
      </c>
      <c r="F134" s="262" t="s">
        <v>148</v>
      </c>
      <c r="G134" s="259"/>
      <c r="H134" s="263">
        <v>1220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135</v>
      </c>
      <c r="AU134" s="269" t="s">
        <v>85</v>
      </c>
      <c r="AV134" s="13" t="s">
        <v>85</v>
      </c>
      <c r="AW134" s="13" t="s">
        <v>31</v>
      </c>
      <c r="AX134" s="13" t="s">
        <v>76</v>
      </c>
      <c r="AY134" s="269" t="s">
        <v>126</v>
      </c>
    </row>
    <row r="135" s="13" customFormat="1">
      <c r="A135" s="13"/>
      <c r="B135" s="258"/>
      <c r="C135" s="259"/>
      <c r="D135" s="260" t="s">
        <v>135</v>
      </c>
      <c r="E135" s="261" t="s">
        <v>1</v>
      </c>
      <c r="F135" s="262" t="s">
        <v>149</v>
      </c>
      <c r="G135" s="259"/>
      <c r="H135" s="263">
        <v>920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135</v>
      </c>
      <c r="AU135" s="269" t="s">
        <v>85</v>
      </c>
      <c r="AV135" s="13" t="s">
        <v>85</v>
      </c>
      <c r="AW135" s="13" t="s">
        <v>31</v>
      </c>
      <c r="AX135" s="13" t="s">
        <v>76</v>
      </c>
      <c r="AY135" s="269" t="s">
        <v>126</v>
      </c>
    </row>
    <row r="136" s="14" customFormat="1">
      <c r="A136" s="14"/>
      <c r="B136" s="270"/>
      <c r="C136" s="271"/>
      <c r="D136" s="260" t="s">
        <v>135</v>
      </c>
      <c r="E136" s="272" t="s">
        <v>1</v>
      </c>
      <c r="F136" s="273" t="s">
        <v>137</v>
      </c>
      <c r="G136" s="271"/>
      <c r="H136" s="274">
        <v>5630</v>
      </c>
      <c r="I136" s="275"/>
      <c r="J136" s="271"/>
      <c r="K136" s="271"/>
      <c r="L136" s="276"/>
      <c r="M136" s="277"/>
      <c r="N136" s="278"/>
      <c r="O136" s="278"/>
      <c r="P136" s="278"/>
      <c r="Q136" s="278"/>
      <c r="R136" s="278"/>
      <c r="S136" s="278"/>
      <c r="T136" s="27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0" t="s">
        <v>135</v>
      </c>
      <c r="AU136" s="280" t="s">
        <v>85</v>
      </c>
      <c r="AV136" s="14" t="s">
        <v>133</v>
      </c>
      <c r="AW136" s="14" t="s">
        <v>31</v>
      </c>
      <c r="AX136" s="14" t="s">
        <v>83</v>
      </c>
      <c r="AY136" s="280" t="s">
        <v>126</v>
      </c>
    </row>
    <row r="137" s="2" customFormat="1" ht="55.5" customHeight="1">
      <c r="A137" s="38"/>
      <c r="B137" s="39"/>
      <c r="C137" s="244" t="s">
        <v>133</v>
      </c>
      <c r="D137" s="244" t="s">
        <v>129</v>
      </c>
      <c r="E137" s="245" t="s">
        <v>150</v>
      </c>
      <c r="F137" s="246" t="s">
        <v>151</v>
      </c>
      <c r="G137" s="247" t="s">
        <v>132</v>
      </c>
      <c r="H137" s="248">
        <v>9571</v>
      </c>
      <c r="I137" s="249"/>
      <c r="J137" s="250">
        <f>ROUND(I137*H137,2)</f>
        <v>0</v>
      </c>
      <c r="K137" s="251"/>
      <c r="L137" s="44"/>
      <c r="M137" s="252" t="s">
        <v>1</v>
      </c>
      <c r="N137" s="253" t="s">
        <v>41</v>
      </c>
      <c r="O137" s="91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6" t="s">
        <v>133</v>
      </c>
      <c r="AT137" s="256" t="s">
        <v>129</v>
      </c>
      <c r="AU137" s="256" t="s">
        <v>85</v>
      </c>
      <c r="AY137" s="17" t="s">
        <v>126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7" t="s">
        <v>83</v>
      </c>
      <c r="BK137" s="257">
        <f>ROUND(I137*H137,2)</f>
        <v>0</v>
      </c>
      <c r="BL137" s="17" t="s">
        <v>133</v>
      </c>
      <c r="BM137" s="256" t="s">
        <v>152</v>
      </c>
    </row>
    <row r="138" s="13" customFormat="1">
      <c r="A138" s="13"/>
      <c r="B138" s="258"/>
      <c r="C138" s="259"/>
      <c r="D138" s="260" t="s">
        <v>135</v>
      </c>
      <c r="E138" s="261" t="s">
        <v>1</v>
      </c>
      <c r="F138" s="262" t="s">
        <v>153</v>
      </c>
      <c r="G138" s="259"/>
      <c r="H138" s="263">
        <v>5933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135</v>
      </c>
      <c r="AU138" s="269" t="s">
        <v>85</v>
      </c>
      <c r="AV138" s="13" t="s">
        <v>85</v>
      </c>
      <c r="AW138" s="13" t="s">
        <v>31</v>
      </c>
      <c r="AX138" s="13" t="s">
        <v>76</v>
      </c>
      <c r="AY138" s="269" t="s">
        <v>126</v>
      </c>
    </row>
    <row r="139" s="13" customFormat="1">
      <c r="A139" s="13"/>
      <c r="B139" s="258"/>
      <c r="C139" s="259"/>
      <c r="D139" s="260" t="s">
        <v>135</v>
      </c>
      <c r="E139" s="261" t="s">
        <v>1</v>
      </c>
      <c r="F139" s="262" t="s">
        <v>154</v>
      </c>
      <c r="G139" s="259"/>
      <c r="H139" s="263">
        <v>2074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135</v>
      </c>
      <c r="AU139" s="269" t="s">
        <v>85</v>
      </c>
      <c r="AV139" s="13" t="s">
        <v>85</v>
      </c>
      <c r="AW139" s="13" t="s">
        <v>31</v>
      </c>
      <c r="AX139" s="13" t="s">
        <v>76</v>
      </c>
      <c r="AY139" s="269" t="s">
        <v>126</v>
      </c>
    </row>
    <row r="140" s="13" customFormat="1">
      <c r="A140" s="13"/>
      <c r="B140" s="258"/>
      <c r="C140" s="259"/>
      <c r="D140" s="260" t="s">
        <v>135</v>
      </c>
      <c r="E140" s="261" t="s">
        <v>1</v>
      </c>
      <c r="F140" s="262" t="s">
        <v>155</v>
      </c>
      <c r="G140" s="259"/>
      <c r="H140" s="263">
        <v>1564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135</v>
      </c>
      <c r="AU140" s="269" t="s">
        <v>85</v>
      </c>
      <c r="AV140" s="13" t="s">
        <v>85</v>
      </c>
      <c r="AW140" s="13" t="s">
        <v>31</v>
      </c>
      <c r="AX140" s="13" t="s">
        <v>76</v>
      </c>
      <c r="AY140" s="269" t="s">
        <v>126</v>
      </c>
    </row>
    <row r="141" s="14" customFormat="1">
      <c r="A141" s="14"/>
      <c r="B141" s="270"/>
      <c r="C141" s="271"/>
      <c r="D141" s="260" t="s">
        <v>135</v>
      </c>
      <c r="E141" s="272" t="s">
        <v>1</v>
      </c>
      <c r="F141" s="273" t="s">
        <v>137</v>
      </c>
      <c r="G141" s="271"/>
      <c r="H141" s="274">
        <v>9571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135</v>
      </c>
      <c r="AU141" s="280" t="s">
        <v>85</v>
      </c>
      <c r="AV141" s="14" t="s">
        <v>133</v>
      </c>
      <c r="AW141" s="14" t="s">
        <v>31</v>
      </c>
      <c r="AX141" s="14" t="s">
        <v>83</v>
      </c>
      <c r="AY141" s="280" t="s">
        <v>126</v>
      </c>
    </row>
    <row r="142" s="2" customFormat="1" ht="66.75" customHeight="1">
      <c r="A142" s="38"/>
      <c r="B142" s="39"/>
      <c r="C142" s="244" t="s">
        <v>127</v>
      </c>
      <c r="D142" s="244" t="s">
        <v>129</v>
      </c>
      <c r="E142" s="245" t="s">
        <v>156</v>
      </c>
      <c r="F142" s="246" t="s">
        <v>157</v>
      </c>
      <c r="G142" s="247" t="s">
        <v>140</v>
      </c>
      <c r="H142" s="248">
        <v>7311.6999999999998</v>
      </c>
      <c r="I142" s="249"/>
      <c r="J142" s="250">
        <f>ROUND(I142*H142,2)</f>
        <v>0</v>
      </c>
      <c r="K142" s="251"/>
      <c r="L142" s="44"/>
      <c r="M142" s="252" t="s">
        <v>1</v>
      </c>
      <c r="N142" s="253" t="s">
        <v>41</v>
      </c>
      <c r="O142" s="91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133</v>
      </c>
      <c r="AT142" s="256" t="s">
        <v>129</v>
      </c>
      <c r="AU142" s="256" t="s">
        <v>85</v>
      </c>
      <c r="AY142" s="17" t="s">
        <v>126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133</v>
      </c>
      <c r="BM142" s="256" t="s">
        <v>158</v>
      </c>
    </row>
    <row r="143" s="13" customFormat="1">
      <c r="A143" s="13"/>
      <c r="B143" s="258"/>
      <c r="C143" s="259"/>
      <c r="D143" s="260" t="s">
        <v>135</v>
      </c>
      <c r="E143" s="261" t="s">
        <v>1</v>
      </c>
      <c r="F143" s="262" t="s">
        <v>159</v>
      </c>
      <c r="G143" s="259"/>
      <c r="H143" s="263">
        <v>3490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135</v>
      </c>
      <c r="AU143" s="269" t="s">
        <v>85</v>
      </c>
      <c r="AV143" s="13" t="s">
        <v>85</v>
      </c>
      <c r="AW143" s="13" t="s">
        <v>31</v>
      </c>
      <c r="AX143" s="13" t="s">
        <v>76</v>
      </c>
      <c r="AY143" s="269" t="s">
        <v>126</v>
      </c>
    </row>
    <row r="144" s="13" customFormat="1">
      <c r="A144" s="13"/>
      <c r="B144" s="258"/>
      <c r="C144" s="259"/>
      <c r="D144" s="260" t="s">
        <v>135</v>
      </c>
      <c r="E144" s="261" t="s">
        <v>1</v>
      </c>
      <c r="F144" s="262" t="s">
        <v>148</v>
      </c>
      <c r="G144" s="259"/>
      <c r="H144" s="263">
        <v>1220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135</v>
      </c>
      <c r="AU144" s="269" t="s">
        <v>85</v>
      </c>
      <c r="AV144" s="13" t="s">
        <v>85</v>
      </c>
      <c r="AW144" s="13" t="s">
        <v>31</v>
      </c>
      <c r="AX144" s="13" t="s">
        <v>76</v>
      </c>
      <c r="AY144" s="269" t="s">
        <v>126</v>
      </c>
    </row>
    <row r="145" s="13" customFormat="1">
      <c r="A145" s="13"/>
      <c r="B145" s="258"/>
      <c r="C145" s="259"/>
      <c r="D145" s="260" t="s">
        <v>135</v>
      </c>
      <c r="E145" s="261" t="s">
        <v>1</v>
      </c>
      <c r="F145" s="262" t="s">
        <v>149</v>
      </c>
      <c r="G145" s="259"/>
      <c r="H145" s="263">
        <v>920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135</v>
      </c>
      <c r="AU145" s="269" t="s">
        <v>85</v>
      </c>
      <c r="AV145" s="13" t="s">
        <v>85</v>
      </c>
      <c r="AW145" s="13" t="s">
        <v>31</v>
      </c>
      <c r="AX145" s="13" t="s">
        <v>76</v>
      </c>
      <c r="AY145" s="269" t="s">
        <v>126</v>
      </c>
    </row>
    <row r="146" s="13" customFormat="1">
      <c r="A146" s="13"/>
      <c r="B146" s="258"/>
      <c r="C146" s="259"/>
      <c r="D146" s="260" t="s">
        <v>135</v>
      </c>
      <c r="E146" s="261" t="s">
        <v>1</v>
      </c>
      <c r="F146" s="262" t="s">
        <v>160</v>
      </c>
      <c r="G146" s="259"/>
      <c r="H146" s="263">
        <v>143.5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135</v>
      </c>
      <c r="AU146" s="269" t="s">
        <v>85</v>
      </c>
      <c r="AV146" s="13" t="s">
        <v>85</v>
      </c>
      <c r="AW146" s="13" t="s">
        <v>31</v>
      </c>
      <c r="AX146" s="13" t="s">
        <v>76</v>
      </c>
      <c r="AY146" s="269" t="s">
        <v>126</v>
      </c>
    </row>
    <row r="147" s="13" customFormat="1">
      <c r="A147" s="13"/>
      <c r="B147" s="258"/>
      <c r="C147" s="259"/>
      <c r="D147" s="260" t="s">
        <v>135</v>
      </c>
      <c r="E147" s="261" t="s">
        <v>1</v>
      </c>
      <c r="F147" s="262" t="s">
        <v>161</v>
      </c>
      <c r="G147" s="259"/>
      <c r="H147" s="263">
        <v>82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135</v>
      </c>
      <c r="AU147" s="269" t="s">
        <v>85</v>
      </c>
      <c r="AV147" s="13" t="s">
        <v>85</v>
      </c>
      <c r="AW147" s="13" t="s">
        <v>31</v>
      </c>
      <c r="AX147" s="13" t="s">
        <v>76</v>
      </c>
      <c r="AY147" s="269" t="s">
        <v>126</v>
      </c>
    </row>
    <row r="148" s="13" customFormat="1">
      <c r="A148" s="13"/>
      <c r="B148" s="258"/>
      <c r="C148" s="259"/>
      <c r="D148" s="260" t="s">
        <v>135</v>
      </c>
      <c r="E148" s="261" t="s">
        <v>1</v>
      </c>
      <c r="F148" s="262" t="s">
        <v>162</v>
      </c>
      <c r="G148" s="259"/>
      <c r="H148" s="263">
        <v>1020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135</v>
      </c>
      <c r="AU148" s="269" t="s">
        <v>85</v>
      </c>
      <c r="AV148" s="13" t="s">
        <v>85</v>
      </c>
      <c r="AW148" s="13" t="s">
        <v>31</v>
      </c>
      <c r="AX148" s="13" t="s">
        <v>76</v>
      </c>
      <c r="AY148" s="269" t="s">
        <v>126</v>
      </c>
    </row>
    <row r="149" s="13" customFormat="1">
      <c r="A149" s="13"/>
      <c r="B149" s="258"/>
      <c r="C149" s="259"/>
      <c r="D149" s="260" t="s">
        <v>135</v>
      </c>
      <c r="E149" s="261" t="s">
        <v>1</v>
      </c>
      <c r="F149" s="262" t="s">
        <v>163</v>
      </c>
      <c r="G149" s="259"/>
      <c r="H149" s="263">
        <v>436.19999999999999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135</v>
      </c>
      <c r="AU149" s="269" t="s">
        <v>85</v>
      </c>
      <c r="AV149" s="13" t="s">
        <v>85</v>
      </c>
      <c r="AW149" s="13" t="s">
        <v>31</v>
      </c>
      <c r="AX149" s="13" t="s">
        <v>76</v>
      </c>
      <c r="AY149" s="269" t="s">
        <v>126</v>
      </c>
    </row>
    <row r="150" s="14" customFormat="1">
      <c r="A150" s="14"/>
      <c r="B150" s="270"/>
      <c r="C150" s="271"/>
      <c r="D150" s="260" t="s">
        <v>135</v>
      </c>
      <c r="E150" s="272" t="s">
        <v>1</v>
      </c>
      <c r="F150" s="273" t="s">
        <v>137</v>
      </c>
      <c r="G150" s="271"/>
      <c r="H150" s="274">
        <v>7311.6999999999998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135</v>
      </c>
      <c r="AU150" s="280" t="s">
        <v>85</v>
      </c>
      <c r="AV150" s="14" t="s">
        <v>133</v>
      </c>
      <c r="AW150" s="14" t="s">
        <v>31</v>
      </c>
      <c r="AX150" s="14" t="s">
        <v>83</v>
      </c>
      <c r="AY150" s="280" t="s">
        <v>126</v>
      </c>
    </row>
    <row r="151" s="2" customFormat="1" ht="16.5" customHeight="1">
      <c r="A151" s="38"/>
      <c r="B151" s="39"/>
      <c r="C151" s="281" t="s">
        <v>164</v>
      </c>
      <c r="D151" s="281" t="s">
        <v>165</v>
      </c>
      <c r="E151" s="282" t="s">
        <v>166</v>
      </c>
      <c r="F151" s="283" t="s">
        <v>167</v>
      </c>
      <c r="G151" s="284" t="s">
        <v>168</v>
      </c>
      <c r="H151" s="285">
        <v>13161.06</v>
      </c>
      <c r="I151" s="286"/>
      <c r="J151" s="287">
        <f>ROUND(I151*H151,2)</f>
        <v>0</v>
      </c>
      <c r="K151" s="288"/>
      <c r="L151" s="289"/>
      <c r="M151" s="290" t="s">
        <v>1</v>
      </c>
      <c r="N151" s="291" t="s">
        <v>41</v>
      </c>
      <c r="O151" s="91"/>
      <c r="P151" s="254">
        <f>O151*H151</f>
        <v>0</v>
      </c>
      <c r="Q151" s="254">
        <v>1</v>
      </c>
      <c r="R151" s="254">
        <f>Q151*H151</f>
        <v>13161.06</v>
      </c>
      <c r="S151" s="254">
        <v>0</v>
      </c>
      <c r="T151" s="25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6" t="s">
        <v>169</v>
      </c>
      <c r="AT151" s="256" t="s">
        <v>165</v>
      </c>
      <c r="AU151" s="256" t="s">
        <v>85</v>
      </c>
      <c r="AY151" s="17" t="s">
        <v>126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7" t="s">
        <v>83</v>
      </c>
      <c r="BK151" s="257">
        <f>ROUND(I151*H151,2)</f>
        <v>0</v>
      </c>
      <c r="BL151" s="17" t="s">
        <v>133</v>
      </c>
      <c r="BM151" s="256" t="s">
        <v>170</v>
      </c>
    </row>
    <row r="152" s="13" customFormat="1">
      <c r="A152" s="13"/>
      <c r="B152" s="258"/>
      <c r="C152" s="259"/>
      <c r="D152" s="260" t="s">
        <v>135</v>
      </c>
      <c r="E152" s="261" t="s">
        <v>1</v>
      </c>
      <c r="F152" s="262" t="s">
        <v>171</v>
      </c>
      <c r="G152" s="259"/>
      <c r="H152" s="263">
        <v>13161.06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135</v>
      </c>
      <c r="AU152" s="269" t="s">
        <v>85</v>
      </c>
      <c r="AV152" s="13" t="s">
        <v>85</v>
      </c>
      <c r="AW152" s="13" t="s">
        <v>31</v>
      </c>
      <c r="AX152" s="13" t="s">
        <v>76</v>
      </c>
      <c r="AY152" s="269" t="s">
        <v>126</v>
      </c>
    </row>
    <row r="153" s="14" customFormat="1">
      <c r="A153" s="14"/>
      <c r="B153" s="270"/>
      <c r="C153" s="271"/>
      <c r="D153" s="260" t="s">
        <v>135</v>
      </c>
      <c r="E153" s="272" t="s">
        <v>1</v>
      </c>
      <c r="F153" s="273" t="s">
        <v>137</v>
      </c>
      <c r="G153" s="271"/>
      <c r="H153" s="274">
        <v>13161.06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135</v>
      </c>
      <c r="AU153" s="280" t="s">
        <v>85</v>
      </c>
      <c r="AV153" s="14" t="s">
        <v>133</v>
      </c>
      <c r="AW153" s="14" t="s">
        <v>31</v>
      </c>
      <c r="AX153" s="14" t="s">
        <v>83</v>
      </c>
      <c r="AY153" s="280" t="s">
        <v>126</v>
      </c>
    </row>
    <row r="154" s="2" customFormat="1" ht="21.75" customHeight="1">
      <c r="A154" s="38"/>
      <c r="B154" s="39"/>
      <c r="C154" s="281" t="s">
        <v>172</v>
      </c>
      <c r="D154" s="281" t="s">
        <v>165</v>
      </c>
      <c r="E154" s="282" t="s">
        <v>173</v>
      </c>
      <c r="F154" s="283" t="s">
        <v>174</v>
      </c>
      <c r="G154" s="284" t="s">
        <v>175</v>
      </c>
      <c r="H154" s="285">
        <v>4730</v>
      </c>
      <c r="I154" s="286"/>
      <c r="J154" s="287">
        <f>ROUND(I154*H154,2)</f>
        <v>0</v>
      </c>
      <c r="K154" s="288"/>
      <c r="L154" s="289"/>
      <c r="M154" s="290" t="s">
        <v>1</v>
      </c>
      <c r="N154" s="291" t="s">
        <v>41</v>
      </c>
      <c r="O154" s="91"/>
      <c r="P154" s="254">
        <f>O154*H154</f>
        <v>0</v>
      </c>
      <c r="Q154" s="254">
        <v>0.32700000000000001</v>
      </c>
      <c r="R154" s="254">
        <f>Q154*H154</f>
        <v>1546.71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169</v>
      </c>
      <c r="AT154" s="256" t="s">
        <v>165</v>
      </c>
      <c r="AU154" s="256" t="s">
        <v>85</v>
      </c>
      <c r="AY154" s="17" t="s">
        <v>126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83</v>
      </c>
      <c r="BK154" s="257">
        <f>ROUND(I154*H154,2)</f>
        <v>0</v>
      </c>
      <c r="BL154" s="17" t="s">
        <v>133</v>
      </c>
      <c r="BM154" s="256" t="s">
        <v>176</v>
      </c>
    </row>
    <row r="155" s="15" customFormat="1">
      <c r="A155" s="15"/>
      <c r="B155" s="292"/>
      <c r="C155" s="293"/>
      <c r="D155" s="260" t="s">
        <v>135</v>
      </c>
      <c r="E155" s="294" t="s">
        <v>1</v>
      </c>
      <c r="F155" s="295" t="s">
        <v>177</v>
      </c>
      <c r="G155" s="293"/>
      <c r="H155" s="294" t="s">
        <v>1</v>
      </c>
      <c r="I155" s="296"/>
      <c r="J155" s="293"/>
      <c r="K155" s="293"/>
      <c r="L155" s="297"/>
      <c r="M155" s="298"/>
      <c r="N155" s="299"/>
      <c r="O155" s="299"/>
      <c r="P155" s="299"/>
      <c r="Q155" s="299"/>
      <c r="R155" s="299"/>
      <c r="S155" s="299"/>
      <c r="T155" s="30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301" t="s">
        <v>135</v>
      </c>
      <c r="AU155" s="301" t="s">
        <v>85</v>
      </c>
      <c r="AV155" s="15" t="s">
        <v>83</v>
      </c>
      <c r="AW155" s="15" t="s">
        <v>31</v>
      </c>
      <c r="AX155" s="15" t="s">
        <v>76</v>
      </c>
      <c r="AY155" s="301" t="s">
        <v>126</v>
      </c>
    </row>
    <row r="156" s="13" customFormat="1">
      <c r="A156" s="13"/>
      <c r="B156" s="258"/>
      <c r="C156" s="259"/>
      <c r="D156" s="260" t="s">
        <v>135</v>
      </c>
      <c r="E156" s="261" t="s">
        <v>1</v>
      </c>
      <c r="F156" s="262" t="s">
        <v>178</v>
      </c>
      <c r="G156" s="259"/>
      <c r="H156" s="263">
        <v>2931.5999999999999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135</v>
      </c>
      <c r="AU156" s="269" t="s">
        <v>85</v>
      </c>
      <c r="AV156" s="13" t="s">
        <v>85</v>
      </c>
      <c r="AW156" s="13" t="s">
        <v>31</v>
      </c>
      <c r="AX156" s="13" t="s">
        <v>76</v>
      </c>
      <c r="AY156" s="269" t="s">
        <v>126</v>
      </c>
    </row>
    <row r="157" s="13" customFormat="1">
      <c r="A157" s="13"/>
      <c r="B157" s="258"/>
      <c r="C157" s="259"/>
      <c r="D157" s="260" t="s">
        <v>135</v>
      </c>
      <c r="E157" s="261" t="s">
        <v>1</v>
      </c>
      <c r="F157" s="262" t="s">
        <v>179</v>
      </c>
      <c r="G157" s="259"/>
      <c r="H157" s="263">
        <v>1024.8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135</v>
      </c>
      <c r="AU157" s="269" t="s">
        <v>85</v>
      </c>
      <c r="AV157" s="13" t="s">
        <v>85</v>
      </c>
      <c r="AW157" s="13" t="s">
        <v>31</v>
      </c>
      <c r="AX157" s="13" t="s">
        <v>76</v>
      </c>
      <c r="AY157" s="269" t="s">
        <v>126</v>
      </c>
    </row>
    <row r="158" s="13" customFormat="1">
      <c r="A158" s="13"/>
      <c r="B158" s="258"/>
      <c r="C158" s="259"/>
      <c r="D158" s="260" t="s">
        <v>135</v>
      </c>
      <c r="E158" s="261" t="s">
        <v>1</v>
      </c>
      <c r="F158" s="262" t="s">
        <v>180</v>
      </c>
      <c r="G158" s="259"/>
      <c r="H158" s="263">
        <v>772.79999999999995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135</v>
      </c>
      <c r="AU158" s="269" t="s">
        <v>85</v>
      </c>
      <c r="AV158" s="13" t="s">
        <v>85</v>
      </c>
      <c r="AW158" s="13" t="s">
        <v>31</v>
      </c>
      <c r="AX158" s="13" t="s">
        <v>76</v>
      </c>
      <c r="AY158" s="269" t="s">
        <v>126</v>
      </c>
    </row>
    <row r="159" s="13" customFormat="1">
      <c r="A159" s="13"/>
      <c r="B159" s="258"/>
      <c r="C159" s="259"/>
      <c r="D159" s="260" t="s">
        <v>135</v>
      </c>
      <c r="E159" s="261" t="s">
        <v>1</v>
      </c>
      <c r="F159" s="262" t="s">
        <v>181</v>
      </c>
      <c r="G159" s="259"/>
      <c r="H159" s="263">
        <v>0.80000000000000004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135</v>
      </c>
      <c r="AU159" s="269" t="s">
        <v>85</v>
      </c>
      <c r="AV159" s="13" t="s">
        <v>85</v>
      </c>
      <c r="AW159" s="13" t="s">
        <v>31</v>
      </c>
      <c r="AX159" s="13" t="s">
        <v>76</v>
      </c>
      <c r="AY159" s="269" t="s">
        <v>126</v>
      </c>
    </row>
    <row r="160" s="14" customFormat="1">
      <c r="A160" s="14"/>
      <c r="B160" s="270"/>
      <c r="C160" s="271"/>
      <c r="D160" s="260" t="s">
        <v>135</v>
      </c>
      <c r="E160" s="272" t="s">
        <v>1</v>
      </c>
      <c r="F160" s="273" t="s">
        <v>137</v>
      </c>
      <c r="G160" s="271"/>
      <c r="H160" s="274">
        <v>4730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135</v>
      </c>
      <c r="AU160" s="280" t="s">
        <v>85</v>
      </c>
      <c r="AV160" s="14" t="s">
        <v>133</v>
      </c>
      <c r="AW160" s="14" t="s">
        <v>31</v>
      </c>
      <c r="AX160" s="14" t="s">
        <v>83</v>
      </c>
      <c r="AY160" s="280" t="s">
        <v>126</v>
      </c>
    </row>
    <row r="161" s="2" customFormat="1" ht="16.5" customHeight="1">
      <c r="A161" s="38"/>
      <c r="B161" s="39"/>
      <c r="C161" s="281" t="s">
        <v>169</v>
      </c>
      <c r="D161" s="281" t="s">
        <v>165</v>
      </c>
      <c r="E161" s="282" t="s">
        <v>182</v>
      </c>
      <c r="F161" s="283" t="s">
        <v>183</v>
      </c>
      <c r="G161" s="284" t="s">
        <v>175</v>
      </c>
      <c r="H161" s="285">
        <v>68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41</v>
      </c>
      <c r="O161" s="91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6" t="s">
        <v>169</v>
      </c>
      <c r="AT161" s="256" t="s">
        <v>165</v>
      </c>
      <c r="AU161" s="256" t="s">
        <v>85</v>
      </c>
      <c r="AY161" s="17" t="s">
        <v>126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7" t="s">
        <v>83</v>
      </c>
      <c r="BK161" s="257">
        <f>ROUND(I161*H161,2)</f>
        <v>0</v>
      </c>
      <c r="BL161" s="17" t="s">
        <v>133</v>
      </c>
      <c r="BM161" s="256" t="s">
        <v>184</v>
      </c>
    </row>
    <row r="162" s="15" customFormat="1">
      <c r="A162" s="15"/>
      <c r="B162" s="292"/>
      <c r="C162" s="293"/>
      <c r="D162" s="260" t="s">
        <v>135</v>
      </c>
      <c r="E162" s="294" t="s">
        <v>1</v>
      </c>
      <c r="F162" s="295" t="s">
        <v>177</v>
      </c>
      <c r="G162" s="293"/>
      <c r="H162" s="294" t="s">
        <v>1</v>
      </c>
      <c r="I162" s="296"/>
      <c r="J162" s="293"/>
      <c r="K162" s="293"/>
      <c r="L162" s="297"/>
      <c r="M162" s="298"/>
      <c r="N162" s="299"/>
      <c r="O162" s="299"/>
      <c r="P162" s="299"/>
      <c r="Q162" s="299"/>
      <c r="R162" s="299"/>
      <c r="S162" s="299"/>
      <c r="T162" s="30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1" t="s">
        <v>135</v>
      </c>
      <c r="AU162" s="301" t="s">
        <v>85</v>
      </c>
      <c r="AV162" s="15" t="s">
        <v>83</v>
      </c>
      <c r="AW162" s="15" t="s">
        <v>31</v>
      </c>
      <c r="AX162" s="15" t="s">
        <v>76</v>
      </c>
      <c r="AY162" s="301" t="s">
        <v>126</v>
      </c>
    </row>
    <row r="163" s="13" customFormat="1">
      <c r="A163" s="13"/>
      <c r="B163" s="258"/>
      <c r="C163" s="259"/>
      <c r="D163" s="260" t="s">
        <v>135</v>
      </c>
      <c r="E163" s="261" t="s">
        <v>1</v>
      </c>
      <c r="F163" s="262" t="s">
        <v>185</v>
      </c>
      <c r="G163" s="259"/>
      <c r="H163" s="263">
        <v>68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135</v>
      </c>
      <c r="AU163" s="269" t="s">
        <v>85</v>
      </c>
      <c r="AV163" s="13" t="s">
        <v>85</v>
      </c>
      <c r="AW163" s="13" t="s">
        <v>31</v>
      </c>
      <c r="AX163" s="13" t="s">
        <v>76</v>
      </c>
      <c r="AY163" s="269" t="s">
        <v>126</v>
      </c>
    </row>
    <row r="164" s="14" customFormat="1">
      <c r="A164" s="14"/>
      <c r="B164" s="270"/>
      <c r="C164" s="271"/>
      <c r="D164" s="260" t="s">
        <v>135</v>
      </c>
      <c r="E164" s="272" t="s">
        <v>1</v>
      </c>
      <c r="F164" s="273" t="s">
        <v>137</v>
      </c>
      <c r="G164" s="271"/>
      <c r="H164" s="274">
        <v>68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135</v>
      </c>
      <c r="AU164" s="280" t="s">
        <v>85</v>
      </c>
      <c r="AV164" s="14" t="s">
        <v>133</v>
      </c>
      <c r="AW164" s="14" t="s">
        <v>31</v>
      </c>
      <c r="AX164" s="14" t="s">
        <v>83</v>
      </c>
      <c r="AY164" s="280" t="s">
        <v>126</v>
      </c>
    </row>
    <row r="165" s="2" customFormat="1" ht="16.5" customHeight="1">
      <c r="A165" s="38"/>
      <c r="B165" s="39"/>
      <c r="C165" s="281" t="s">
        <v>186</v>
      </c>
      <c r="D165" s="281" t="s">
        <v>165</v>
      </c>
      <c r="E165" s="282" t="s">
        <v>187</v>
      </c>
      <c r="F165" s="283" t="s">
        <v>188</v>
      </c>
      <c r="G165" s="284" t="s">
        <v>175</v>
      </c>
      <c r="H165" s="285">
        <v>110</v>
      </c>
      <c r="I165" s="286"/>
      <c r="J165" s="287">
        <f>ROUND(I165*H165,2)</f>
        <v>0</v>
      </c>
      <c r="K165" s="288"/>
      <c r="L165" s="289"/>
      <c r="M165" s="290" t="s">
        <v>1</v>
      </c>
      <c r="N165" s="291" t="s">
        <v>41</v>
      </c>
      <c r="O165" s="91"/>
      <c r="P165" s="254">
        <f>O165*H165</f>
        <v>0</v>
      </c>
      <c r="Q165" s="254">
        <v>3.70425</v>
      </c>
      <c r="R165" s="254">
        <f>Q165*H165</f>
        <v>407.46750000000003</v>
      </c>
      <c r="S165" s="254">
        <v>0</v>
      </c>
      <c r="T165" s="25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6" t="s">
        <v>169</v>
      </c>
      <c r="AT165" s="256" t="s">
        <v>165</v>
      </c>
      <c r="AU165" s="256" t="s">
        <v>85</v>
      </c>
      <c r="AY165" s="17" t="s">
        <v>126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7" t="s">
        <v>83</v>
      </c>
      <c r="BK165" s="257">
        <f>ROUND(I165*H165,2)</f>
        <v>0</v>
      </c>
      <c r="BL165" s="17" t="s">
        <v>133</v>
      </c>
      <c r="BM165" s="256" t="s">
        <v>189</v>
      </c>
    </row>
    <row r="166" s="15" customFormat="1">
      <c r="A166" s="15"/>
      <c r="B166" s="292"/>
      <c r="C166" s="293"/>
      <c r="D166" s="260" t="s">
        <v>135</v>
      </c>
      <c r="E166" s="294" t="s">
        <v>1</v>
      </c>
      <c r="F166" s="295" t="s">
        <v>177</v>
      </c>
      <c r="G166" s="293"/>
      <c r="H166" s="294" t="s">
        <v>1</v>
      </c>
      <c r="I166" s="296"/>
      <c r="J166" s="293"/>
      <c r="K166" s="293"/>
      <c r="L166" s="297"/>
      <c r="M166" s="298"/>
      <c r="N166" s="299"/>
      <c r="O166" s="299"/>
      <c r="P166" s="299"/>
      <c r="Q166" s="299"/>
      <c r="R166" s="299"/>
      <c r="S166" s="299"/>
      <c r="T166" s="30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301" t="s">
        <v>135</v>
      </c>
      <c r="AU166" s="301" t="s">
        <v>85</v>
      </c>
      <c r="AV166" s="15" t="s">
        <v>83</v>
      </c>
      <c r="AW166" s="15" t="s">
        <v>31</v>
      </c>
      <c r="AX166" s="15" t="s">
        <v>76</v>
      </c>
      <c r="AY166" s="301" t="s">
        <v>126</v>
      </c>
    </row>
    <row r="167" s="13" customFormat="1">
      <c r="A167" s="13"/>
      <c r="B167" s="258"/>
      <c r="C167" s="259"/>
      <c r="D167" s="260" t="s">
        <v>135</v>
      </c>
      <c r="E167" s="261" t="s">
        <v>1</v>
      </c>
      <c r="F167" s="262" t="s">
        <v>190</v>
      </c>
      <c r="G167" s="259"/>
      <c r="H167" s="263">
        <v>110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135</v>
      </c>
      <c r="AU167" s="269" t="s">
        <v>85</v>
      </c>
      <c r="AV167" s="13" t="s">
        <v>85</v>
      </c>
      <c r="AW167" s="13" t="s">
        <v>31</v>
      </c>
      <c r="AX167" s="13" t="s">
        <v>76</v>
      </c>
      <c r="AY167" s="269" t="s">
        <v>126</v>
      </c>
    </row>
    <row r="168" s="14" customFormat="1">
      <c r="A168" s="14"/>
      <c r="B168" s="270"/>
      <c r="C168" s="271"/>
      <c r="D168" s="260" t="s">
        <v>135</v>
      </c>
      <c r="E168" s="272" t="s">
        <v>1</v>
      </c>
      <c r="F168" s="273" t="s">
        <v>191</v>
      </c>
      <c r="G168" s="271"/>
      <c r="H168" s="274">
        <v>110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135</v>
      </c>
      <c r="AU168" s="280" t="s">
        <v>85</v>
      </c>
      <c r="AV168" s="14" t="s">
        <v>133</v>
      </c>
      <c r="AW168" s="14" t="s">
        <v>31</v>
      </c>
      <c r="AX168" s="14" t="s">
        <v>83</v>
      </c>
      <c r="AY168" s="280" t="s">
        <v>126</v>
      </c>
    </row>
    <row r="169" s="2" customFormat="1" ht="16.5" customHeight="1">
      <c r="A169" s="38"/>
      <c r="B169" s="39"/>
      <c r="C169" s="281" t="s">
        <v>192</v>
      </c>
      <c r="D169" s="281" t="s">
        <v>165</v>
      </c>
      <c r="E169" s="282" t="s">
        <v>193</v>
      </c>
      <c r="F169" s="283" t="s">
        <v>194</v>
      </c>
      <c r="G169" s="284" t="s">
        <v>195</v>
      </c>
      <c r="H169" s="285">
        <v>200</v>
      </c>
      <c r="I169" s="286"/>
      <c r="J169" s="287">
        <f>ROUND(I169*H169,2)</f>
        <v>0</v>
      </c>
      <c r="K169" s="288"/>
      <c r="L169" s="289"/>
      <c r="M169" s="290" t="s">
        <v>1</v>
      </c>
      <c r="N169" s="291" t="s">
        <v>41</v>
      </c>
      <c r="O169" s="91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6" t="s">
        <v>169</v>
      </c>
      <c r="AT169" s="256" t="s">
        <v>165</v>
      </c>
      <c r="AU169" s="256" t="s">
        <v>85</v>
      </c>
      <c r="AY169" s="17" t="s">
        <v>126</v>
      </c>
      <c r="BE169" s="257">
        <f>IF(N169="základní",J169,0)</f>
        <v>0</v>
      </c>
      <c r="BF169" s="257">
        <f>IF(N169="snížená",J169,0)</f>
        <v>0</v>
      </c>
      <c r="BG169" s="257">
        <f>IF(N169="zákl. přenesená",J169,0)</f>
        <v>0</v>
      </c>
      <c r="BH169" s="257">
        <f>IF(N169="sníž. přenesená",J169,0)</f>
        <v>0</v>
      </c>
      <c r="BI169" s="257">
        <f>IF(N169="nulová",J169,0)</f>
        <v>0</v>
      </c>
      <c r="BJ169" s="17" t="s">
        <v>83</v>
      </c>
      <c r="BK169" s="257">
        <f>ROUND(I169*H169,2)</f>
        <v>0</v>
      </c>
      <c r="BL169" s="17" t="s">
        <v>133</v>
      </c>
      <c r="BM169" s="256" t="s">
        <v>196</v>
      </c>
    </row>
    <row r="170" s="15" customFormat="1">
      <c r="A170" s="15"/>
      <c r="B170" s="292"/>
      <c r="C170" s="293"/>
      <c r="D170" s="260" t="s">
        <v>135</v>
      </c>
      <c r="E170" s="294" t="s">
        <v>1</v>
      </c>
      <c r="F170" s="295" t="s">
        <v>177</v>
      </c>
      <c r="G170" s="293"/>
      <c r="H170" s="294" t="s">
        <v>1</v>
      </c>
      <c r="I170" s="296"/>
      <c r="J170" s="293"/>
      <c r="K170" s="293"/>
      <c r="L170" s="297"/>
      <c r="M170" s="298"/>
      <c r="N170" s="299"/>
      <c r="O170" s="299"/>
      <c r="P170" s="299"/>
      <c r="Q170" s="299"/>
      <c r="R170" s="299"/>
      <c r="S170" s="299"/>
      <c r="T170" s="30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301" t="s">
        <v>135</v>
      </c>
      <c r="AU170" s="301" t="s">
        <v>85</v>
      </c>
      <c r="AV170" s="15" t="s">
        <v>83</v>
      </c>
      <c r="AW170" s="15" t="s">
        <v>31</v>
      </c>
      <c r="AX170" s="15" t="s">
        <v>76</v>
      </c>
      <c r="AY170" s="301" t="s">
        <v>126</v>
      </c>
    </row>
    <row r="171" s="13" customFormat="1">
      <c r="A171" s="13"/>
      <c r="B171" s="258"/>
      <c r="C171" s="259"/>
      <c r="D171" s="260" t="s">
        <v>135</v>
      </c>
      <c r="E171" s="261" t="s">
        <v>1</v>
      </c>
      <c r="F171" s="262" t="s">
        <v>197</v>
      </c>
      <c r="G171" s="259"/>
      <c r="H171" s="263">
        <v>200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135</v>
      </c>
      <c r="AU171" s="269" t="s">
        <v>85</v>
      </c>
      <c r="AV171" s="13" t="s">
        <v>85</v>
      </c>
      <c r="AW171" s="13" t="s">
        <v>31</v>
      </c>
      <c r="AX171" s="13" t="s">
        <v>76</v>
      </c>
      <c r="AY171" s="269" t="s">
        <v>126</v>
      </c>
    </row>
    <row r="172" s="14" customFormat="1">
      <c r="A172" s="14"/>
      <c r="B172" s="270"/>
      <c r="C172" s="271"/>
      <c r="D172" s="260" t="s">
        <v>135</v>
      </c>
      <c r="E172" s="272" t="s">
        <v>1</v>
      </c>
      <c r="F172" s="273" t="s">
        <v>137</v>
      </c>
      <c r="G172" s="271"/>
      <c r="H172" s="274">
        <v>200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135</v>
      </c>
      <c r="AU172" s="280" t="s">
        <v>85</v>
      </c>
      <c r="AV172" s="14" t="s">
        <v>133</v>
      </c>
      <c r="AW172" s="14" t="s">
        <v>31</v>
      </c>
      <c r="AX172" s="14" t="s">
        <v>83</v>
      </c>
      <c r="AY172" s="280" t="s">
        <v>126</v>
      </c>
    </row>
    <row r="173" s="2" customFormat="1" ht="145.5" customHeight="1">
      <c r="A173" s="38"/>
      <c r="B173" s="39"/>
      <c r="C173" s="244" t="s">
        <v>198</v>
      </c>
      <c r="D173" s="244" t="s">
        <v>129</v>
      </c>
      <c r="E173" s="245" t="s">
        <v>199</v>
      </c>
      <c r="F173" s="246" t="s">
        <v>200</v>
      </c>
      <c r="G173" s="247" t="s">
        <v>175</v>
      </c>
      <c r="H173" s="248">
        <v>68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41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133</v>
      </c>
      <c r="AT173" s="256" t="s">
        <v>129</v>
      </c>
      <c r="AU173" s="256" t="s">
        <v>85</v>
      </c>
      <c r="AY173" s="17" t="s">
        <v>126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83</v>
      </c>
      <c r="BK173" s="257">
        <f>ROUND(I173*H173,2)</f>
        <v>0</v>
      </c>
      <c r="BL173" s="17" t="s">
        <v>133</v>
      </c>
      <c r="BM173" s="256" t="s">
        <v>201</v>
      </c>
    </row>
    <row r="174" s="13" customFormat="1">
      <c r="A174" s="13"/>
      <c r="B174" s="258"/>
      <c r="C174" s="259"/>
      <c r="D174" s="260" t="s">
        <v>135</v>
      </c>
      <c r="E174" s="261" t="s">
        <v>1</v>
      </c>
      <c r="F174" s="262" t="s">
        <v>202</v>
      </c>
      <c r="G174" s="259"/>
      <c r="H174" s="263">
        <v>68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135</v>
      </c>
      <c r="AU174" s="269" t="s">
        <v>85</v>
      </c>
      <c r="AV174" s="13" t="s">
        <v>85</v>
      </c>
      <c r="AW174" s="13" t="s">
        <v>31</v>
      </c>
      <c r="AX174" s="13" t="s">
        <v>76</v>
      </c>
      <c r="AY174" s="269" t="s">
        <v>126</v>
      </c>
    </row>
    <row r="175" s="14" customFormat="1">
      <c r="A175" s="14"/>
      <c r="B175" s="270"/>
      <c r="C175" s="271"/>
      <c r="D175" s="260" t="s">
        <v>135</v>
      </c>
      <c r="E175" s="272" t="s">
        <v>1</v>
      </c>
      <c r="F175" s="273" t="s">
        <v>137</v>
      </c>
      <c r="G175" s="271"/>
      <c r="H175" s="274">
        <v>68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135</v>
      </c>
      <c r="AU175" s="280" t="s">
        <v>85</v>
      </c>
      <c r="AV175" s="14" t="s">
        <v>133</v>
      </c>
      <c r="AW175" s="14" t="s">
        <v>31</v>
      </c>
      <c r="AX175" s="14" t="s">
        <v>83</v>
      </c>
      <c r="AY175" s="280" t="s">
        <v>126</v>
      </c>
    </row>
    <row r="176" s="2" customFormat="1" ht="78" customHeight="1">
      <c r="A176" s="38"/>
      <c r="B176" s="39"/>
      <c r="C176" s="244" t="s">
        <v>203</v>
      </c>
      <c r="D176" s="244" t="s">
        <v>129</v>
      </c>
      <c r="E176" s="245" t="s">
        <v>204</v>
      </c>
      <c r="F176" s="246" t="s">
        <v>205</v>
      </c>
      <c r="G176" s="247" t="s">
        <v>175</v>
      </c>
      <c r="H176" s="248">
        <v>136</v>
      </c>
      <c r="I176" s="249"/>
      <c r="J176" s="250">
        <f>ROUND(I176*H176,2)</f>
        <v>0</v>
      </c>
      <c r="K176" s="251"/>
      <c r="L176" s="44"/>
      <c r="M176" s="252" t="s">
        <v>1</v>
      </c>
      <c r="N176" s="253" t="s">
        <v>41</v>
      </c>
      <c r="O176" s="91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6" t="s">
        <v>133</v>
      </c>
      <c r="AT176" s="256" t="s">
        <v>129</v>
      </c>
      <c r="AU176" s="256" t="s">
        <v>85</v>
      </c>
      <c r="AY176" s="17" t="s">
        <v>126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7" t="s">
        <v>83</v>
      </c>
      <c r="BK176" s="257">
        <f>ROUND(I176*H176,2)</f>
        <v>0</v>
      </c>
      <c r="BL176" s="17" t="s">
        <v>133</v>
      </c>
      <c r="BM176" s="256" t="s">
        <v>206</v>
      </c>
    </row>
    <row r="177" s="13" customFormat="1">
      <c r="A177" s="13"/>
      <c r="B177" s="258"/>
      <c r="C177" s="259"/>
      <c r="D177" s="260" t="s">
        <v>135</v>
      </c>
      <c r="E177" s="261" t="s">
        <v>1</v>
      </c>
      <c r="F177" s="262" t="s">
        <v>207</v>
      </c>
      <c r="G177" s="259"/>
      <c r="H177" s="263">
        <v>136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135</v>
      </c>
      <c r="AU177" s="269" t="s">
        <v>85</v>
      </c>
      <c r="AV177" s="13" t="s">
        <v>85</v>
      </c>
      <c r="AW177" s="13" t="s">
        <v>31</v>
      </c>
      <c r="AX177" s="13" t="s">
        <v>76</v>
      </c>
      <c r="AY177" s="269" t="s">
        <v>126</v>
      </c>
    </row>
    <row r="178" s="14" customFormat="1">
      <c r="A178" s="14"/>
      <c r="B178" s="270"/>
      <c r="C178" s="271"/>
      <c r="D178" s="260" t="s">
        <v>135</v>
      </c>
      <c r="E178" s="272" t="s">
        <v>1</v>
      </c>
      <c r="F178" s="273" t="s">
        <v>137</v>
      </c>
      <c r="G178" s="271"/>
      <c r="H178" s="274">
        <v>136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135</v>
      </c>
      <c r="AU178" s="280" t="s">
        <v>85</v>
      </c>
      <c r="AV178" s="14" t="s">
        <v>133</v>
      </c>
      <c r="AW178" s="14" t="s">
        <v>31</v>
      </c>
      <c r="AX178" s="14" t="s">
        <v>83</v>
      </c>
      <c r="AY178" s="280" t="s">
        <v>126</v>
      </c>
    </row>
    <row r="179" s="2" customFormat="1" ht="66.75" customHeight="1">
      <c r="A179" s="38"/>
      <c r="B179" s="39"/>
      <c r="C179" s="244" t="s">
        <v>208</v>
      </c>
      <c r="D179" s="244" t="s">
        <v>129</v>
      </c>
      <c r="E179" s="245" t="s">
        <v>209</v>
      </c>
      <c r="F179" s="246" t="s">
        <v>210</v>
      </c>
      <c r="G179" s="247" t="s">
        <v>211</v>
      </c>
      <c r="H179" s="248">
        <v>3.9940000000000002</v>
      </c>
      <c r="I179" s="249"/>
      <c r="J179" s="250">
        <f>ROUND(I179*H179,2)</f>
        <v>0</v>
      </c>
      <c r="K179" s="251"/>
      <c r="L179" s="44"/>
      <c r="M179" s="252" t="s">
        <v>1</v>
      </c>
      <c r="N179" s="253" t="s">
        <v>41</v>
      </c>
      <c r="O179" s="91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6" t="s">
        <v>133</v>
      </c>
      <c r="AT179" s="256" t="s">
        <v>129</v>
      </c>
      <c r="AU179" s="256" t="s">
        <v>85</v>
      </c>
      <c r="AY179" s="17" t="s">
        <v>126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7" t="s">
        <v>83</v>
      </c>
      <c r="BK179" s="257">
        <f>ROUND(I179*H179,2)</f>
        <v>0</v>
      </c>
      <c r="BL179" s="17" t="s">
        <v>133</v>
      </c>
      <c r="BM179" s="256" t="s">
        <v>212</v>
      </c>
    </row>
    <row r="180" s="13" customFormat="1">
      <c r="A180" s="13"/>
      <c r="B180" s="258"/>
      <c r="C180" s="259"/>
      <c r="D180" s="260" t="s">
        <v>135</v>
      </c>
      <c r="E180" s="261" t="s">
        <v>1</v>
      </c>
      <c r="F180" s="262" t="s">
        <v>213</v>
      </c>
      <c r="G180" s="259"/>
      <c r="H180" s="263">
        <v>3.9940000000000002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135</v>
      </c>
      <c r="AU180" s="269" t="s">
        <v>85</v>
      </c>
      <c r="AV180" s="13" t="s">
        <v>85</v>
      </c>
      <c r="AW180" s="13" t="s">
        <v>31</v>
      </c>
      <c r="AX180" s="13" t="s">
        <v>83</v>
      </c>
      <c r="AY180" s="269" t="s">
        <v>126</v>
      </c>
    </row>
    <row r="181" s="2" customFormat="1" ht="78" customHeight="1">
      <c r="A181" s="38"/>
      <c r="B181" s="39"/>
      <c r="C181" s="244" t="s">
        <v>214</v>
      </c>
      <c r="D181" s="244" t="s">
        <v>129</v>
      </c>
      <c r="E181" s="245" t="s">
        <v>215</v>
      </c>
      <c r="F181" s="246" t="s">
        <v>216</v>
      </c>
      <c r="G181" s="247" t="s">
        <v>211</v>
      </c>
      <c r="H181" s="248">
        <v>2.8450000000000002</v>
      </c>
      <c r="I181" s="249"/>
      <c r="J181" s="250">
        <f>ROUND(I181*H181,2)</f>
        <v>0</v>
      </c>
      <c r="K181" s="251"/>
      <c r="L181" s="44"/>
      <c r="M181" s="252" t="s">
        <v>1</v>
      </c>
      <c r="N181" s="253" t="s">
        <v>41</v>
      </c>
      <c r="O181" s="91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6" t="s">
        <v>133</v>
      </c>
      <c r="AT181" s="256" t="s">
        <v>129</v>
      </c>
      <c r="AU181" s="256" t="s">
        <v>85</v>
      </c>
      <c r="AY181" s="17" t="s">
        <v>126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7" t="s">
        <v>83</v>
      </c>
      <c r="BK181" s="257">
        <f>ROUND(I181*H181,2)</f>
        <v>0</v>
      </c>
      <c r="BL181" s="17" t="s">
        <v>133</v>
      </c>
      <c r="BM181" s="256" t="s">
        <v>217</v>
      </c>
    </row>
    <row r="182" s="13" customFormat="1">
      <c r="A182" s="13"/>
      <c r="B182" s="258"/>
      <c r="C182" s="259"/>
      <c r="D182" s="260" t="s">
        <v>135</v>
      </c>
      <c r="E182" s="261" t="s">
        <v>1</v>
      </c>
      <c r="F182" s="262" t="s">
        <v>218</v>
      </c>
      <c r="G182" s="259"/>
      <c r="H182" s="263">
        <v>1.7450000000000001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135</v>
      </c>
      <c r="AU182" s="269" t="s">
        <v>85</v>
      </c>
      <c r="AV182" s="13" t="s">
        <v>85</v>
      </c>
      <c r="AW182" s="13" t="s">
        <v>31</v>
      </c>
      <c r="AX182" s="13" t="s">
        <v>76</v>
      </c>
      <c r="AY182" s="269" t="s">
        <v>126</v>
      </c>
    </row>
    <row r="183" s="13" customFormat="1">
      <c r="A183" s="13"/>
      <c r="B183" s="258"/>
      <c r="C183" s="259"/>
      <c r="D183" s="260" t="s">
        <v>135</v>
      </c>
      <c r="E183" s="261" t="s">
        <v>1</v>
      </c>
      <c r="F183" s="262" t="s">
        <v>219</v>
      </c>
      <c r="G183" s="259"/>
      <c r="H183" s="263">
        <v>0.23000000000000001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135</v>
      </c>
      <c r="AU183" s="269" t="s">
        <v>85</v>
      </c>
      <c r="AV183" s="13" t="s">
        <v>85</v>
      </c>
      <c r="AW183" s="13" t="s">
        <v>31</v>
      </c>
      <c r="AX183" s="13" t="s">
        <v>76</v>
      </c>
      <c r="AY183" s="269" t="s">
        <v>126</v>
      </c>
    </row>
    <row r="184" s="13" customFormat="1">
      <c r="A184" s="13"/>
      <c r="B184" s="258"/>
      <c r="C184" s="259"/>
      <c r="D184" s="260" t="s">
        <v>135</v>
      </c>
      <c r="E184" s="261" t="s">
        <v>1</v>
      </c>
      <c r="F184" s="262" t="s">
        <v>220</v>
      </c>
      <c r="G184" s="259"/>
      <c r="H184" s="263">
        <v>0.40999999999999998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135</v>
      </c>
      <c r="AU184" s="269" t="s">
        <v>85</v>
      </c>
      <c r="AV184" s="13" t="s">
        <v>85</v>
      </c>
      <c r="AW184" s="13" t="s">
        <v>31</v>
      </c>
      <c r="AX184" s="13" t="s">
        <v>76</v>
      </c>
      <c r="AY184" s="269" t="s">
        <v>126</v>
      </c>
    </row>
    <row r="185" s="13" customFormat="1">
      <c r="A185" s="13"/>
      <c r="B185" s="258"/>
      <c r="C185" s="259"/>
      <c r="D185" s="260" t="s">
        <v>135</v>
      </c>
      <c r="E185" s="261" t="s">
        <v>1</v>
      </c>
      <c r="F185" s="262" t="s">
        <v>221</v>
      </c>
      <c r="G185" s="259"/>
      <c r="H185" s="263">
        <v>0.46000000000000002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135</v>
      </c>
      <c r="AU185" s="269" t="s">
        <v>85</v>
      </c>
      <c r="AV185" s="13" t="s">
        <v>85</v>
      </c>
      <c r="AW185" s="13" t="s">
        <v>31</v>
      </c>
      <c r="AX185" s="13" t="s">
        <v>76</v>
      </c>
      <c r="AY185" s="269" t="s">
        <v>126</v>
      </c>
    </row>
    <row r="186" s="14" customFormat="1">
      <c r="A186" s="14"/>
      <c r="B186" s="270"/>
      <c r="C186" s="271"/>
      <c r="D186" s="260" t="s">
        <v>135</v>
      </c>
      <c r="E186" s="272" t="s">
        <v>1</v>
      </c>
      <c r="F186" s="273" t="s">
        <v>137</v>
      </c>
      <c r="G186" s="271"/>
      <c r="H186" s="274">
        <v>2.8450000000000002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135</v>
      </c>
      <c r="AU186" s="280" t="s">
        <v>85</v>
      </c>
      <c r="AV186" s="14" t="s">
        <v>133</v>
      </c>
      <c r="AW186" s="14" t="s">
        <v>31</v>
      </c>
      <c r="AX186" s="14" t="s">
        <v>83</v>
      </c>
      <c r="AY186" s="280" t="s">
        <v>126</v>
      </c>
    </row>
    <row r="187" s="2" customFormat="1" ht="78" customHeight="1">
      <c r="A187" s="38"/>
      <c r="B187" s="39"/>
      <c r="C187" s="244" t="s">
        <v>8</v>
      </c>
      <c r="D187" s="244" t="s">
        <v>129</v>
      </c>
      <c r="E187" s="245" t="s">
        <v>222</v>
      </c>
      <c r="F187" s="246" t="s">
        <v>223</v>
      </c>
      <c r="G187" s="247" t="s">
        <v>211</v>
      </c>
      <c r="H187" s="248">
        <v>1.149</v>
      </c>
      <c r="I187" s="249"/>
      <c r="J187" s="250">
        <f>ROUND(I187*H187,2)</f>
        <v>0</v>
      </c>
      <c r="K187" s="251"/>
      <c r="L187" s="44"/>
      <c r="M187" s="252" t="s">
        <v>1</v>
      </c>
      <c r="N187" s="253" t="s">
        <v>41</v>
      </c>
      <c r="O187" s="91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6" t="s">
        <v>133</v>
      </c>
      <c r="AT187" s="256" t="s">
        <v>129</v>
      </c>
      <c r="AU187" s="256" t="s">
        <v>85</v>
      </c>
      <c r="AY187" s="17" t="s">
        <v>126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7" t="s">
        <v>83</v>
      </c>
      <c r="BK187" s="257">
        <f>ROUND(I187*H187,2)</f>
        <v>0</v>
      </c>
      <c r="BL187" s="17" t="s">
        <v>133</v>
      </c>
      <c r="BM187" s="256" t="s">
        <v>224</v>
      </c>
    </row>
    <row r="188" s="13" customFormat="1">
      <c r="A188" s="13"/>
      <c r="B188" s="258"/>
      <c r="C188" s="259"/>
      <c r="D188" s="260" t="s">
        <v>135</v>
      </c>
      <c r="E188" s="261" t="s">
        <v>1</v>
      </c>
      <c r="F188" s="262" t="s">
        <v>225</v>
      </c>
      <c r="G188" s="259"/>
      <c r="H188" s="263">
        <v>0.46000000000000002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135</v>
      </c>
      <c r="AU188" s="269" t="s">
        <v>85</v>
      </c>
      <c r="AV188" s="13" t="s">
        <v>85</v>
      </c>
      <c r="AW188" s="13" t="s">
        <v>31</v>
      </c>
      <c r="AX188" s="13" t="s">
        <v>76</v>
      </c>
      <c r="AY188" s="269" t="s">
        <v>126</v>
      </c>
    </row>
    <row r="189" s="13" customFormat="1">
      <c r="A189" s="13"/>
      <c r="B189" s="258"/>
      <c r="C189" s="259"/>
      <c r="D189" s="260" t="s">
        <v>135</v>
      </c>
      <c r="E189" s="261" t="s">
        <v>1</v>
      </c>
      <c r="F189" s="262" t="s">
        <v>226</v>
      </c>
      <c r="G189" s="259"/>
      <c r="H189" s="263">
        <v>0.58399999999999996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135</v>
      </c>
      <c r="AU189" s="269" t="s">
        <v>85</v>
      </c>
      <c r="AV189" s="13" t="s">
        <v>85</v>
      </c>
      <c r="AW189" s="13" t="s">
        <v>31</v>
      </c>
      <c r="AX189" s="13" t="s">
        <v>76</v>
      </c>
      <c r="AY189" s="269" t="s">
        <v>126</v>
      </c>
    </row>
    <row r="190" s="13" customFormat="1">
      <c r="A190" s="13"/>
      <c r="B190" s="258"/>
      <c r="C190" s="259"/>
      <c r="D190" s="260" t="s">
        <v>135</v>
      </c>
      <c r="E190" s="261" t="s">
        <v>1</v>
      </c>
      <c r="F190" s="262" t="s">
        <v>227</v>
      </c>
      <c r="G190" s="259"/>
      <c r="H190" s="263">
        <v>0.20000000000000001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135</v>
      </c>
      <c r="AU190" s="269" t="s">
        <v>85</v>
      </c>
      <c r="AV190" s="13" t="s">
        <v>85</v>
      </c>
      <c r="AW190" s="13" t="s">
        <v>31</v>
      </c>
      <c r="AX190" s="13" t="s">
        <v>76</v>
      </c>
      <c r="AY190" s="269" t="s">
        <v>126</v>
      </c>
    </row>
    <row r="191" s="13" customFormat="1">
      <c r="A191" s="13"/>
      <c r="B191" s="258"/>
      <c r="C191" s="259"/>
      <c r="D191" s="260" t="s">
        <v>135</v>
      </c>
      <c r="E191" s="261" t="s">
        <v>1</v>
      </c>
      <c r="F191" s="262" t="s">
        <v>228</v>
      </c>
      <c r="G191" s="259"/>
      <c r="H191" s="263">
        <v>-0.095000000000000001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135</v>
      </c>
      <c r="AU191" s="269" t="s">
        <v>85</v>
      </c>
      <c r="AV191" s="13" t="s">
        <v>85</v>
      </c>
      <c r="AW191" s="13" t="s">
        <v>31</v>
      </c>
      <c r="AX191" s="13" t="s">
        <v>76</v>
      </c>
      <c r="AY191" s="269" t="s">
        <v>126</v>
      </c>
    </row>
    <row r="192" s="14" customFormat="1">
      <c r="A192" s="14"/>
      <c r="B192" s="270"/>
      <c r="C192" s="271"/>
      <c r="D192" s="260" t="s">
        <v>135</v>
      </c>
      <c r="E192" s="272" t="s">
        <v>1</v>
      </c>
      <c r="F192" s="273" t="s">
        <v>137</v>
      </c>
      <c r="G192" s="271"/>
      <c r="H192" s="274">
        <v>1.149</v>
      </c>
      <c r="I192" s="275"/>
      <c r="J192" s="271"/>
      <c r="K192" s="271"/>
      <c r="L192" s="276"/>
      <c r="M192" s="277"/>
      <c r="N192" s="278"/>
      <c r="O192" s="278"/>
      <c r="P192" s="278"/>
      <c r="Q192" s="278"/>
      <c r="R192" s="278"/>
      <c r="S192" s="278"/>
      <c r="T192" s="27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0" t="s">
        <v>135</v>
      </c>
      <c r="AU192" s="280" t="s">
        <v>85</v>
      </c>
      <c r="AV192" s="14" t="s">
        <v>133</v>
      </c>
      <c r="AW192" s="14" t="s">
        <v>31</v>
      </c>
      <c r="AX192" s="14" t="s">
        <v>83</v>
      </c>
      <c r="AY192" s="280" t="s">
        <v>126</v>
      </c>
    </row>
    <row r="193" s="2" customFormat="1" ht="100.5" customHeight="1">
      <c r="A193" s="38"/>
      <c r="B193" s="39"/>
      <c r="C193" s="244" t="s">
        <v>229</v>
      </c>
      <c r="D193" s="244" t="s">
        <v>129</v>
      </c>
      <c r="E193" s="245" t="s">
        <v>230</v>
      </c>
      <c r="F193" s="246" t="s">
        <v>231</v>
      </c>
      <c r="G193" s="247" t="s">
        <v>195</v>
      </c>
      <c r="H193" s="248">
        <v>7900</v>
      </c>
      <c r="I193" s="249"/>
      <c r="J193" s="250">
        <f>ROUND(I193*H193,2)</f>
        <v>0</v>
      </c>
      <c r="K193" s="251"/>
      <c r="L193" s="44"/>
      <c r="M193" s="252" t="s">
        <v>1</v>
      </c>
      <c r="N193" s="253" t="s">
        <v>41</v>
      </c>
      <c r="O193" s="91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6" t="s">
        <v>133</v>
      </c>
      <c r="AT193" s="256" t="s">
        <v>129</v>
      </c>
      <c r="AU193" s="256" t="s">
        <v>85</v>
      </c>
      <c r="AY193" s="17" t="s">
        <v>126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7" t="s">
        <v>83</v>
      </c>
      <c r="BK193" s="257">
        <f>ROUND(I193*H193,2)</f>
        <v>0</v>
      </c>
      <c r="BL193" s="17" t="s">
        <v>133</v>
      </c>
      <c r="BM193" s="256" t="s">
        <v>232</v>
      </c>
    </row>
    <row r="194" s="13" customFormat="1">
      <c r="A194" s="13"/>
      <c r="B194" s="258"/>
      <c r="C194" s="259"/>
      <c r="D194" s="260" t="s">
        <v>135</v>
      </c>
      <c r="E194" s="261" t="s">
        <v>1</v>
      </c>
      <c r="F194" s="262" t="s">
        <v>233</v>
      </c>
      <c r="G194" s="259"/>
      <c r="H194" s="263">
        <v>4380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135</v>
      </c>
      <c r="AU194" s="269" t="s">
        <v>85</v>
      </c>
      <c r="AV194" s="13" t="s">
        <v>85</v>
      </c>
      <c r="AW194" s="13" t="s">
        <v>31</v>
      </c>
      <c r="AX194" s="13" t="s">
        <v>76</v>
      </c>
      <c r="AY194" s="269" t="s">
        <v>126</v>
      </c>
    </row>
    <row r="195" s="13" customFormat="1">
      <c r="A195" s="13"/>
      <c r="B195" s="258"/>
      <c r="C195" s="259"/>
      <c r="D195" s="260" t="s">
        <v>135</v>
      </c>
      <c r="E195" s="261" t="s">
        <v>1</v>
      </c>
      <c r="F195" s="262" t="s">
        <v>234</v>
      </c>
      <c r="G195" s="259"/>
      <c r="H195" s="263">
        <v>2600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135</v>
      </c>
      <c r="AU195" s="269" t="s">
        <v>85</v>
      </c>
      <c r="AV195" s="13" t="s">
        <v>85</v>
      </c>
      <c r="AW195" s="13" t="s">
        <v>31</v>
      </c>
      <c r="AX195" s="13" t="s">
        <v>76</v>
      </c>
      <c r="AY195" s="269" t="s">
        <v>126</v>
      </c>
    </row>
    <row r="196" s="13" customFormat="1">
      <c r="A196" s="13"/>
      <c r="B196" s="258"/>
      <c r="C196" s="259"/>
      <c r="D196" s="260" t="s">
        <v>135</v>
      </c>
      <c r="E196" s="261" t="s">
        <v>1</v>
      </c>
      <c r="F196" s="262" t="s">
        <v>149</v>
      </c>
      <c r="G196" s="259"/>
      <c r="H196" s="263">
        <v>920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135</v>
      </c>
      <c r="AU196" s="269" t="s">
        <v>85</v>
      </c>
      <c r="AV196" s="13" t="s">
        <v>85</v>
      </c>
      <c r="AW196" s="13" t="s">
        <v>31</v>
      </c>
      <c r="AX196" s="13" t="s">
        <v>76</v>
      </c>
      <c r="AY196" s="269" t="s">
        <v>126</v>
      </c>
    </row>
    <row r="197" s="14" customFormat="1">
      <c r="A197" s="14"/>
      <c r="B197" s="270"/>
      <c r="C197" s="271"/>
      <c r="D197" s="260" t="s">
        <v>135</v>
      </c>
      <c r="E197" s="272" t="s">
        <v>1</v>
      </c>
      <c r="F197" s="273" t="s">
        <v>137</v>
      </c>
      <c r="G197" s="271"/>
      <c r="H197" s="274">
        <v>7900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135</v>
      </c>
      <c r="AU197" s="280" t="s">
        <v>85</v>
      </c>
      <c r="AV197" s="14" t="s">
        <v>133</v>
      </c>
      <c r="AW197" s="14" t="s">
        <v>31</v>
      </c>
      <c r="AX197" s="14" t="s">
        <v>83</v>
      </c>
      <c r="AY197" s="280" t="s">
        <v>126</v>
      </c>
    </row>
    <row r="198" s="2" customFormat="1" ht="78" customHeight="1">
      <c r="A198" s="38"/>
      <c r="B198" s="39"/>
      <c r="C198" s="244" t="s">
        <v>235</v>
      </c>
      <c r="D198" s="244" t="s">
        <v>129</v>
      </c>
      <c r="E198" s="245" t="s">
        <v>236</v>
      </c>
      <c r="F198" s="246" t="s">
        <v>237</v>
      </c>
      <c r="G198" s="247" t="s">
        <v>195</v>
      </c>
      <c r="H198" s="248">
        <v>5674</v>
      </c>
      <c r="I198" s="249"/>
      <c r="J198" s="250">
        <f>ROUND(I198*H198,2)</f>
        <v>0</v>
      </c>
      <c r="K198" s="251"/>
      <c r="L198" s="44"/>
      <c r="M198" s="252" t="s">
        <v>1</v>
      </c>
      <c r="N198" s="253" t="s">
        <v>41</v>
      </c>
      <c r="O198" s="91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6" t="s">
        <v>133</v>
      </c>
      <c r="AT198" s="256" t="s">
        <v>129</v>
      </c>
      <c r="AU198" s="256" t="s">
        <v>85</v>
      </c>
      <c r="AY198" s="17" t="s">
        <v>126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7" t="s">
        <v>83</v>
      </c>
      <c r="BK198" s="257">
        <f>ROUND(I198*H198,2)</f>
        <v>0</v>
      </c>
      <c r="BL198" s="17" t="s">
        <v>133</v>
      </c>
      <c r="BM198" s="256" t="s">
        <v>238</v>
      </c>
    </row>
    <row r="199" s="2" customFormat="1">
      <c r="A199" s="38"/>
      <c r="B199" s="39"/>
      <c r="C199" s="40"/>
      <c r="D199" s="260" t="s">
        <v>239</v>
      </c>
      <c r="E199" s="40"/>
      <c r="F199" s="302" t="s">
        <v>240</v>
      </c>
      <c r="G199" s="40"/>
      <c r="H199" s="40"/>
      <c r="I199" s="154"/>
      <c r="J199" s="40"/>
      <c r="K199" s="40"/>
      <c r="L199" s="44"/>
      <c r="M199" s="303"/>
      <c r="N199" s="304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239</v>
      </c>
      <c r="AU199" s="17" t="s">
        <v>85</v>
      </c>
    </row>
    <row r="200" s="13" customFormat="1">
      <c r="A200" s="13"/>
      <c r="B200" s="258"/>
      <c r="C200" s="259"/>
      <c r="D200" s="260" t="s">
        <v>135</v>
      </c>
      <c r="E200" s="261" t="s">
        <v>1</v>
      </c>
      <c r="F200" s="262" t="s">
        <v>241</v>
      </c>
      <c r="G200" s="259"/>
      <c r="H200" s="263">
        <v>820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135</v>
      </c>
      <c r="AU200" s="269" t="s">
        <v>85</v>
      </c>
      <c r="AV200" s="13" t="s">
        <v>85</v>
      </c>
      <c r="AW200" s="13" t="s">
        <v>31</v>
      </c>
      <c r="AX200" s="13" t="s">
        <v>76</v>
      </c>
      <c r="AY200" s="269" t="s">
        <v>126</v>
      </c>
    </row>
    <row r="201" s="13" customFormat="1">
      <c r="A201" s="13"/>
      <c r="B201" s="258"/>
      <c r="C201" s="259"/>
      <c r="D201" s="260" t="s">
        <v>135</v>
      </c>
      <c r="E201" s="261" t="s">
        <v>1</v>
      </c>
      <c r="F201" s="262" t="s">
        <v>242</v>
      </c>
      <c r="G201" s="259"/>
      <c r="H201" s="263">
        <v>3400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135</v>
      </c>
      <c r="AU201" s="269" t="s">
        <v>85</v>
      </c>
      <c r="AV201" s="13" t="s">
        <v>85</v>
      </c>
      <c r="AW201" s="13" t="s">
        <v>31</v>
      </c>
      <c r="AX201" s="13" t="s">
        <v>76</v>
      </c>
      <c r="AY201" s="269" t="s">
        <v>126</v>
      </c>
    </row>
    <row r="202" s="13" customFormat="1">
      <c r="A202" s="13"/>
      <c r="B202" s="258"/>
      <c r="C202" s="259"/>
      <c r="D202" s="260" t="s">
        <v>135</v>
      </c>
      <c r="E202" s="261" t="s">
        <v>1</v>
      </c>
      <c r="F202" s="262" t="s">
        <v>243</v>
      </c>
      <c r="G202" s="259"/>
      <c r="H202" s="263">
        <v>1454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135</v>
      </c>
      <c r="AU202" s="269" t="s">
        <v>85</v>
      </c>
      <c r="AV202" s="13" t="s">
        <v>85</v>
      </c>
      <c r="AW202" s="13" t="s">
        <v>31</v>
      </c>
      <c r="AX202" s="13" t="s">
        <v>76</v>
      </c>
      <c r="AY202" s="269" t="s">
        <v>126</v>
      </c>
    </row>
    <row r="203" s="14" customFormat="1">
      <c r="A203" s="14"/>
      <c r="B203" s="270"/>
      <c r="C203" s="271"/>
      <c r="D203" s="260" t="s">
        <v>135</v>
      </c>
      <c r="E203" s="272" t="s">
        <v>1</v>
      </c>
      <c r="F203" s="273" t="s">
        <v>137</v>
      </c>
      <c r="G203" s="271"/>
      <c r="H203" s="274">
        <v>5674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0" t="s">
        <v>135</v>
      </c>
      <c r="AU203" s="280" t="s">
        <v>85</v>
      </c>
      <c r="AV203" s="14" t="s">
        <v>133</v>
      </c>
      <c r="AW203" s="14" t="s">
        <v>31</v>
      </c>
      <c r="AX203" s="14" t="s">
        <v>83</v>
      </c>
      <c r="AY203" s="280" t="s">
        <v>126</v>
      </c>
    </row>
    <row r="204" s="2" customFormat="1" ht="44.25" customHeight="1">
      <c r="A204" s="38"/>
      <c r="B204" s="39"/>
      <c r="C204" s="244" t="s">
        <v>244</v>
      </c>
      <c r="D204" s="244" t="s">
        <v>129</v>
      </c>
      <c r="E204" s="245" t="s">
        <v>245</v>
      </c>
      <c r="F204" s="246" t="s">
        <v>246</v>
      </c>
      <c r="G204" s="247" t="s">
        <v>175</v>
      </c>
      <c r="H204" s="248">
        <v>455</v>
      </c>
      <c r="I204" s="249"/>
      <c r="J204" s="250">
        <f>ROUND(I204*H204,2)</f>
        <v>0</v>
      </c>
      <c r="K204" s="251"/>
      <c r="L204" s="44"/>
      <c r="M204" s="252" t="s">
        <v>1</v>
      </c>
      <c r="N204" s="253" t="s">
        <v>41</v>
      </c>
      <c r="O204" s="91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6" t="s">
        <v>133</v>
      </c>
      <c r="AT204" s="256" t="s">
        <v>129</v>
      </c>
      <c r="AU204" s="256" t="s">
        <v>85</v>
      </c>
      <c r="AY204" s="17" t="s">
        <v>126</v>
      </c>
      <c r="BE204" s="257">
        <f>IF(N204="základní",J204,0)</f>
        <v>0</v>
      </c>
      <c r="BF204" s="257">
        <f>IF(N204="snížená",J204,0)</f>
        <v>0</v>
      </c>
      <c r="BG204" s="257">
        <f>IF(N204="zákl. přenesená",J204,0)</f>
        <v>0</v>
      </c>
      <c r="BH204" s="257">
        <f>IF(N204="sníž. přenesená",J204,0)</f>
        <v>0</v>
      </c>
      <c r="BI204" s="257">
        <f>IF(N204="nulová",J204,0)</f>
        <v>0</v>
      </c>
      <c r="BJ204" s="17" t="s">
        <v>83</v>
      </c>
      <c r="BK204" s="257">
        <f>ROUND(I204*H204,2)</f>
        <v>0</v>
      </c>
      <c r="BL204" s="17" t="s">
        <v>133</v>
      </c>
      <c r="BM204" s="256" t="s">
        <v>247</v>
      </c>
    </row>
    <row r="205" s="2" customFormat="1">
      <c r="A205" s="38"/>
      <c r="B205" s="39"/>
      <c r="C205" s="40"/>
      <c r="D205" s="260" t="s">
        <v>239</v>
      </c>
      <c r="E205" s="40"/>
      <c r="F205" s="302" t="s">
        <v>248</v>
      </c>
      <c r="G205" s="40"/>
      <c r="H205" s="40"/>
      <c r="I205" s="154"/>
      <c r="J205" s="40"/>
      <c r="K205" s="40"/>
      <c r="L205" s="44"/>
      <c r="M205" s="303"/>
      <c r="N205" s="30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239</v>
      </c>
      <c r="AU205" s="17" t="s">
        <v>85</v>
      </c>
    </row>
    <row r="206" s="13" customFormat="1">
      <c r="A206" s="13"/>
      <c r="B206" s="258"/>
      <c r="C206" s="259"/>
      <c r="D206" s="260" t="s">
        <v>135</v>
      </c>
      <c r="E206" s="261" t="s">
        <v>1</v>
      </c>
      <c r="F206" s="262" t="s">
        <v>249</v>
      </c>
      <c r="G206" s="259"/>
      <c r="H206" s="263">
        <v>66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135</v>
      </c>
      <c r="AU206" s="269" t="s">
        <v>85</v>
      </c>
      <c r="AV206" s="13" t="s">
        <v>85</v>
      </c>
      <c r="AW206" s="13" t="s">
        <v>31</v>
      </c>
      <c r="AX206" s="13" t="s">
        <v>76</v>
      </c>
      <c r="AY206" s="269" t="s">
        <v>126</v>
      </c>
    </row>
    <row r="207" s="13" customFormat="1">
      <c r="A207" s="13"/>
      <c r="B207" s="258"/>
      <c r="C207" s="259"/>
      <c r="D207" s="260" t="s">
        <v>135</v>
      </c>
      <c r="E207" s="261" t="s">
        <v>1</v>
      </c>
      <c r="F207" s="262" t="s">
        <v>250</v>
      </c>
      <c r="G207" s="259"/>
      <c r="H207" s="263">
        <v>272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135</v>
      </c>
      <c r="AU207" s="269" t="s">
        <v>85</v>
      </c>
      <c r="AV207" s="13" t="s">
        <v>85</v>
      </c>
      <c r="AW207" s="13" t="s">
        <v>31</v>
      </c>
      <c r="AX207" s="13" t="s">
        <v>76</v>
      </c>
      <c r="AY207" s="269" t="s">
        <v>126</v>
      </c>
    </row>
    <row r="208" s="13" customFormat="1">
      <c r="A208" s="13"/>
      <c r="B208" s="258"/>
      <c r="C208" s="259"/>
      <c r="D208" s="260" t="s">
        <v>135</v>
      </c>
      <c r="E208" s="261" t="s">
        <v>1</v>
      </c>
      <c r="F208" s="262" t="s">
        <v>251</v>
      </c>
      <c r="G208" s="259"/>
      <c r="H208" s="263">
        <v>116.31999999999999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135</v>
      </c>
      <c r="AU208" s="269" t="s">
        <v>85</v>
      </c>
      <c r="AV208" s="13" t="s">
        <v>85</v>
      </c>
      <c r="AW208" s="13" t="s">
        <v>31</v>
      </c>
      <c r="AX208" s="13" t="s">
        <v>76</v>
      </c>
      <c r="AY208" s="269" t="s">
        <v>126</v>
      </c>
    </row>
    <row r="209" s="13" customFormat="1">
      <c r="A209" s="13"/>
      <c r="B209" s="258"/>
      <c r="C209" s="259"/>
      <c r="D209" s="260" t="s">
        <v>135</v>
      </c>
      <c r="E209" s="261" t="s">
        <v>1</v>
      </c>
      <c r="F209" s="262" t="s">
        <v>252</v>
      </c>
      <c r="G209" s="259"/>
      <c r="H209" s="263">
        <v>0.68000000000000005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135</v>
      </c>
      <c r="AU209" s="269" t="s">
        <v>85</v>
      </c>
      <c r="AV209" s="13" t="s">
        <v>85</v>
      </c>
      <c r="AW209" s="13" t="s">
        <v>31</v>
      </c>
      <c r="AX209" s="13" t="s">
        <v>76</v>
      </c>
      <c r="AY209" s="269" t="s">
        <v>126</v>
      </c>
    </row>
    <row r="210" s="14" customFormat="1">
      <c r="A210" s="14"/>
      <c r="B210" s="270"/>
      <c r="C210" s="271"/>
      <c r="D210" s="260" t="s">
        <v>135</v>
      </c>
      <c r="E210" s="272" t="s">
        <v>1</v>
      </c>
      <c r="F210" s="273" t="s">
        <v>137</v>
      </c>
      <c r="G210" s="271"/>
      <c r="H210" s="274">
        <v>455</v>
      </c>
      <c r="I210" s="275"/>
      <c r="J210" s="271"/>
      <c r="K210" s="271"/>
      <c r="L210" s="276"/>
      <c r="M210" s="277"/>
      <c r="N210" s="278"/>
      <c r="O210" s="278"/>
      <c r="P210" s="278"/>
      <c r="Q210" s="278"/>
      <c r="R210" s="278"/>
      <c r="S210" s="278"/>
      <c r="T210" s="27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0" t="s">
        <v>135</v>
      </c>
      <c r="AU210" s="280" t="s">
        <v>85</v>
      </c>
      <c r="AV210" s="14" t="s">
        <v>133</v>
      </c>
      <c r="AW210" s="14" t="s">
        <v>31</v>
      </c>
      <c r="AX210" s="14" t="s">
        <v>83</v>
      </c>
      <c r="AY210" s="280" t="s">
        <v>126</v>
      </c>
    </row>
    <row r="211" s="2" customFormat="1" ht="111.75" customHeight="1">
      <c r="A211" s="38"/>
      <c r="B211" s="39"/>
      <c r="C211" s="244" t="s">
        <v>253</v>
      </c>
      <c r="D211" s="244" t="s">
        <v>129</v>
      </c>
      <c r="E211" s="245" t="s">
        <v>254</v>
      </c>
      <c r="F211" s="246" t="s">
        <v>255</v>
      </c>
      <c r="G211" s="247" t="s">
        <v>211</v>
      </c>
      <c r="H211" s="248">
        <v>18.065999999999999</v>
      </c>
      <c r="I211" s="249"/>
      <c r="J211" s="250">
        <f>ROUND(I211*H211,2)</f>
        <v>0</v>
      </c>
      <c r="K211" s="251"/>
      <c r="L211" s="44"/>
      <c r="M211" s="252" t="s">
        <v>1</v>
      </c>
      <c r="N211" s="253" t="s">
        <v>41</v>
      </c>
      <c r="O211" s="91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6" t="s">
        <v>133</v>
      </c>
      <c r="AT211" s="256" t="s">
        <v>129</v>
      </c>
      <c r="AU211" s="256" t="s">
        <v>85</v>
      </c>
      <c r="AY211" s="17" t="s">
        <v>126</v>
      </c>
      <c r="BE211" s="257">
        <f>IF(N211="základní",J211,0)</f>
        <v>0</v>
      </c>
      <c r="BF211" s="257">
        <f>IF(N211="snížená",J211,0)</f>
        <v>0</v>
      </c>
      <c r="BG211" s="257">
        <f>IF(N211="zákl. přenesená",J211,0)</f>
        <v>0</v>
      </c>
      <c r="BH211" s="257">
        <f>IF(N211="sníž. přenesená",J211,0)</f>
        <v>0</v>
      </c>
      <c r="BI211" s="257">
        <f>IF(N211="nulová",J211,0)</f>
        <v>0</v>
      </c>
      <c r="BJ211" s="17" t="s">
        <v>83</v>
      </c>
      <c r="BK211" s="257">
        <f>ROUND(I211*H211,2)</f>
        <v>0</v>
      </c>
      <c r="BL211" s="17" t="s">
        <v>133</v>
      </c>
      <c r="BM211" s="256" t="s">
        <v>256</v>
      </c>
    </row>
    <row r="212" s="2" customFormat="1">
      <c r="A212" s="38"/>
      <c r="B212" s="39"/>
      <c r="C212" s="40"/>
      <c r="D212" s="260" t="s">
        <v>239</v>
      </c>
      <c r="E212" s="40"/>
      <c r="F212" s="302" t="s">
        <v>257</v>
      </c>
      <c r="G212" s="40"/>
      <c r="H212" s="40"/>
      <c r="I212" s="154"/>
      <c r="J212" s="40"/>
      <c r="K212" s="40"/>
      <c r="L212" s="44"/>
      <c r="M212" s="303"/>
      <c r="N212" s="30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239</v>
      </c>
      <c r="AU212" s="17" t="s">
        <v>85</v>
      </c>
    </row>
    <row r="213" s="13" customFormat="1">
      <c r="A213" s="13"/>
      <c r="B213" s="258"/>
      <c r="C213" s="259"/>
      <c r="D213" s="260" t="s">
        <v>135</v>
      </c>
      <c r="E213" s="261" t="s">
        <v>1</v>
      </c>
      <c r="F213" s="262" t="s">
        <v>258</v>
      </c>
      <c r="G213" s="259"/>
      <c r="H213" s="263">
        <v>11.832000000000001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135</v>
      </c>
      <c r="AU213" s="269" t="s">
        <v>85</v>
      </c>
      <c r="AV213" s="13" t="s">
        <v>85</v>
      </c>
      <c r="AW213" s="13" t="s">
        <v>31</v>
      </c>
      <c r="AX213" s="13" t="s">
        <v>76</v>
      </c>
      <c r="AY213" s="269" t="s">
        <v>126</v>
      </c>
    </row>
    <row r="214" s="13" customFormat="1">
      <c r="A214" s="13"/>
      <c r="B214" s="258"/>
      <c r="C214" s="259"/>
      <c r="D214" s="260" t="s">
        <v>135</v>
      </c>
      <c r="E214" s="261" t="s">
        <v>1</v>
      </c>
      <c r="F214" s="262" t="s">
        <v>259</v>
      </c>
      <c r="G214" s="259"/>
      <c r="H214" s="263">
        <v>1.3799999999999999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135</v>
      </c>
      <c r="AU214" s="269" t="s">
        <v>85</v>
      </c>
      <c r="AV214" s="13" t="s">
        <v>85</v>
      </c>
      <c r="AW214" s="13" t="s">
        <v>31</v>
      </c>
      <c r="AX214" s="13" t="s">
        <v>76</v>
      </c>
      <c r="AY214" s="269" t="s">
        <v>126</v>
      </c>
    </row>
    <row r="215" s="13" customFormat="1">
      <c r="A215" s="13"/>
      <c r="B215" s="258"/>
      <c r="C215" s="259"/>
      <c r="D215" s="260" t="s">
        <v>135</v>
      </c>
      <c r="E215" s="261" t="s">
        <v>1</v>
      </c>
      <c r="F215" s="262" t="s">
        <v>260</v>
      </c>
      <c r="G215" s="259"/>
      <c r="H215" s="263">
        <v>3.3999999999999999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135</v>
      </c>
      <c r="AU215" s="269" t="s">
        <v>85</v>
      </c>
      <c r="AV215" s="13" t="s">
        <v>85</v>
      </c>
      <c r="AW215" s="13" t="s">
        <v>31</v>
      </c>
      <c r="AX215" s="13" t="s">
        <v>76</v>
      </c>
      <c r="AY215" s="269" t="s">
        <v>126</v>
      </c>
    </row>
    <row r="216" s="13" customFormat="1">
      <c r="A216" s="13"/>
      <c r="B216" s="258"/>
      <c r="C216" s="259"/>
      <c r="D216" s="260" t="s">
        <v>135</v>
      </c>
      <c r="E216" s="261" t="s">
        <v>1</v>
      </c>
      <c r="F216" s="262" t="s">
        <v>261</v>
      </c>
      <c r="G216" s="259"/>
      <c r="H216" s="263">
        <v>1.454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135</v>
      </c>
      <c r="AU216" s="269" t="s">
        <v>85</v>
      </c>
      <c r="AV216" s="13" t="s">
        <v>85</v>
      </c>
      <c r="AW216" s="13" t="s">
        <v>31</v>
      </c>
      <c r="AX216" s="13" t="s">
        <v>76</v>
      </c>
      <c r="AY216" s="269" t="s">
        <v>126</v>
      </c>
    </row>
    <row r="217" s="14" customFormat="1">
      <c r="A217" s="14"/>
      <c r="B217" s="270"/>
      <c r="C217" s="271"/>
      <c r="D217" s="260" t="s">
        <v>135</v>
      </c>
      <c r="E217" s="272" t="s">
        <v>1</v>
      </c>
      <c r="F217" s="273" t="s">
        <v>137</v>
      </c>
      <c r="G217" s="271"/>
      <c r="H217" s="274">
        <v>18.065999999999999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0" t="s">
        <v>135</v>
      </c>
      <c r="AU217" s="280" t="s">
        <v>85</v>
      </c>
      <c r="AV217" s="14" t="s">
        <v>133</v>
      </c>
      <c r="AW217" s="14" t="s">
        <v>31</v>
      </c>
      <c r="AX217" s="14" t="s">
        <v>83</v>
      </c>
      <c r="AY217" s="280" t="s">
        <v>126</v>
      </c>
    </row>
    <row r="218" s="2" customFormat="1" ht="100.5" customHeight="1">
      <c r="A218" s="38"/>
      <c r="B218" s="39"/>
      <c r="C218" s="244" t="s">
        <v>262</v>
      </c>
      <c r="D218" s="244" t="s">
        <v>129</v>
      </c>
      <c r="E218" s="245" t="s">
        <v>263</v>
      </c>
      <c r="F218" s="246" t="s">
        <v>264</v>
      </c>
      <c r="G218" s="247" t="s">
        <v>265</v>
      </c>
      <c r="H218" s="248">
        <v>395</v>
      </c>
      <c r="I218" s="249"/>
      <c r="J218" s="250">
        <f>ROUND(I218*H218,2)</f>
        <v>0</v>
      </c>
      <c r="K218" s="251"/>
      <c r="L218" s="44"/>
      <c r="M218" s="252" t="s">
        <v>1</v>
      </c>
      <c r="N218" s="253" t="s">
        <v>41</v>
      </c>
      <c r="O218" s="91"/>
      <c r="P218" s="254">
        <f>O218*H218</f>
        <v>0</v>
      </c>
      <c r="Q218" s="254">
        <v>0</v>
      </c>
      <c r="R218" s="254">
        <f>Q218*H218</f>
        <v>0</v>
      </c>
      <c r="S218" s="254">
        <v>0</v>
      </c>
      <c r="T218" s="25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6" t="s">
        <v>133</v>
      </c>
      <c r="AT218" s="256" t="s">
        <v>129</v>
      </c>
      <c r="AU218" s="256" t="s">
        <v>85</v>
      </c>
      <c r="AY218" s="17" t="s">
        <v>126</v>
      </c>
      <c r="BE218" s="257">
        <f>IF(N218="základní",J218,0)</f>
        <v>0</v>
      </c>
      <c r="BF218" s="257">
        <f>IF(N218="snížená",J218,0)</f>
        <v>0</v>
      </c>
      <c r="BG218" s="257">
        <f>IF(N218="zákl. přenesená",J218,0)</f>
        <v>0</v>
      </c>
      <c r="BH218" s="257">
        <f>IF(N218="sníž. přenesená",J218,0)</f>
        <v>0</v>
      </c>
      <c r="BI218" s="257">
        <f>IF(N218="nulová",J218,0)</f>
        <v>0</v>
      </c>
      <c r="BJ218" s="17" t="s">
        <v>83</v>
      </c>
      <c r="BK218" s="257">
        <f>ROUND(I218*H218,2)</f>
        <v>0</v>
      </c>
      <c r="BL218" s="17" t="s">
        <v>133</v>
      </c>
      <c r="BM218" s="256" t="s">
        <v>266</v>
      </c>
    </row>
    <row r="219" s="13" customFormat="1">
      <c r="A219" s="13"/>
      <c r="B219" s="258"/>
      <c r="C219" s="259"/>
      <c r="D219" s="260" t="s">
        <v>135</v>
      </c>
      <c r="E219" s="261" t="s">
        <v>1</v>
      </c>
      <c r="F219" s="262" t="s">
        <v>267</v>
      </c>
      <c r="G219" s="259"/>
      <c r="H219" s="263">
        <v>41</v>
      </c>
      <c r="I219" s="264"/>
      <c r="J219" s="259"/>
      <c r="K219" s="259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135</v>
      </c>
      <c r="AU219" s="269" t="s">
        <v>85</v>
      </c>
      <c r="AV219" s="13" t="s">
        <v>85</v>
      </c>
      <c r="AW219" s="13" t="s">
        <v>31</v>
      </c>
      <c r="AX219" s="13" t="s">
        <v>76</v>
      </c>
      <c r="AY219" s="269" t="s">
        <v>126</v>
      </c>
    </row>
    <row r="220" s="13" customFormat="1">
      <c r="A220" s="13"/>
      <c r="B220" s="258"/>
      <c r="C220" s="259"/>
      <c r="D220" s="260" t="s">
        <v>135</v>
      </c>
      <c r="E220" s="261" t="s">
        <v>1</v>
      </c>
      <c r="F220" s="262" t="s">
        <v>268</v>
      </c>
      <c r="G220" s="259"/>
      <c r="H220" s="263">
        <v>170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135</v>
      </c>
      <c r="AU220" s="269" t="s">
        <v>85</v>
      </c>
      <c r="AV220" s="13" t="s">
        <v>85</v>
      </c>
      <c r="AW220" s="13" t="s">
        <v>31</v>
      </c>
      <c r="AX220" s="13" t="s">
        <v>76</v>
      </c>
      <c r="AY220" s="269" t="s">
        <v>126</v>
      </c>
    </row>
    <row r="221" s="13" customFormat="1">
      <c r="A221" s="13"/>
      <c r="B221" s="258"/>
      <c r="C221" s="259"/>
      <c r="D221" s="260" t="s">
        <v>135</v>
      </c>
      <c r="E221" s="261" t="s">
        <v>1</v>
      </c>
      <c r="F221" s="262" t="s">
        <v>269</v>
      </c>
      <c r="G221" s="259"/>
      <c r="H221" s="263">
        <v>74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135</v>
      </c>
      <c r="AU221" s="269" t="s">
        <v>85</v>
      </c>
      <c r="AV221" s="13" t="s">
        <v>85</v>
      </c>
      <c r="AW221" s="13" t="s">
        <v>31</v>
      </c>
      <c r="AX221" s="13" t="s">
        <v>76</v>
      </c>
      <c r="AY221" s="269" t="s">
        <v>126</v>
      </c>
    </row>
    <row r="222" s="13" customFormat="1">
      <c r="A222" s="13"/>
      <c r="B222" s="258"/>
      <c r="C222" s="259"/>
      <c r="D222" s="260" t="s">
        <v>135</v>
      </c>
      <c r="E222" s="261" t="s">
        <v>1</v>
      </c>
      <c r="F222" s="262" t="s">
        <v>270</v>
      </c>
      <c r="G222" s="259"/>
      <c r="H222" s="263">
        <v>110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135</v>
      </c>
      <c r="AU222" s="269" t="s">
        <v>85</v>
      </c>
      <c r="AV222" s="13" t="s">
        <v>85</v>
      </c>
      <c r="AW222" s="13" t="s">
        <v>31</v>
      </c>
      <c r="AX222" s="13" t="s">
        <v>76</v>
      </c>
      <c r="AY222" s="269" t="s">
        <v>126</v>
      </c>
    </row>
    <row r="223" s="14" customFormat="1">
      <c r="A223" s="14"/>
      <c r="B223" s="270"/>
      <c r="C223" s="271"/>
      <c r="D223" s="260" t="s">
        <v>135</v>
      </c>
      <c r="E223" s="272" t="s">
        <v>1</v>
      </c>
      <c r="F223" s="273" t="s">
        <v>137</v>
      </c>
      <c r="G223" s="271"/>
      <c r="H223" s="274">
        <v>395</v>
      </c>
      <c r="I223" s="275"/>
      <c r="J223" s="271"/>
      <c r="K223" s="271"/>
      <c r="L223" s="276"/>
      <c r="M223" s="277"/>
      <c r="N223" s="278"/>
      <c r="O223" s="278"/>
      <c r="P223" s="278"/>
      <c r="Q223" s="278"/>
      <c r="R223" s="278"/>
      <c r="S223" s="278"/>
      <c r="T223" s="27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0" t="s">
        <v>135</v>
      </c>
      <c r="AU223" s="280" t="s">
        <v>85</v>
      </c>
      <c r="AV223" s="14" t="s">
        <v>133</v>
      </c>
      <c r="AW223" s="14" t="s">
        <v>31</v>
      </c>
      <c r="AX223" s="14" t="s">
        <v>83</v>
      </c>
      <c r="AY223" s="280" t="s">
        <v>126</v>
      </c>
    </row>
    <row r="224" s="2" customFormat="1" ht="89.25" customHeight="1">
      <c r="A224" s="38"/>
      <c r="B224" s="39"/>
      <c r="C224" s="244" t="s">
        <v>7</v>
      </c>
      <c r="D224" s="244" t="s">
        <v>129</v>
      </c>
      <c r="E224" s="245" t="s">
        <v>271</v>
      </c>
      <c r="F224" s="246" t="s">
        <v>272</v>
      </c>
      <c r="G224" s="247" t="s">
        <v>195</v>
      </c>
      <c r="H224" s="248">
        <v>13852</v>
      </c>
      <c r="I224" s="249"/>
      <c r="J224" s="250">
        <f>ROUND(I224*H224,2)</f>
        <v>0</v>
      </c>
      <c r="K224" s="251"/>
      <c r="L224" s="44"/>
      <c r="M224" s="252" t="s">
        <v>1</v>
      </c>
      <c r="N224" s="253" t="s">
        <v>41</v>
      </c>
      <c r="O224" s="91"/>
      <c r="P224" s="254">
        <f>O224*H224</f>
        <v>0</v>
      </c>
      <c r="Q224" s="254">
        <v>0</v>
      </c>
      <c r="R224" s="254">
        <f>Q224*H224</f>
        <v>0</v>
      </c>
      <c r="S224" s="254">
        <v>0</v>
      </c>
      <c r="T224" s="25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6" t="s">
        <v>133</v>
      </c>
      <c r="AT224" s="256" t="s">
        <v>129</v>
      </c>
      <c r="AU224" s="256" t="s">
        <v>85</v>
      </c>
      <c r="AY224" s="17" t="s">
        <v>126</v>
      </c>
      <c r="BE224" s="257">
        <f>IF(N224="základní",J224,0)</f>
        <v>0</v>
      </c>
      <c r="BF224" s="257">
        <f>IF(N224="snížená",J224,0)</f>
        <v>0</v>
      </c>
      <c r="BG224" s="257">
        <f>IF(N224="zákl. přenesená",J224,0)</f>
        <v>0</v>
      </c>
      <c r="BH224" s="257">
        <f>IF(N224="sníž. přenesená",J224,0)</f>
        <v>0</v>
      </c>
      <c r="BI224" s="257">
        <f>IF(N224="nulová",J224,0)</f>
        <v>0</v>
      </c>
      <c r="BJ224" s="17" t="s">
        <v>83</v>
      </c>
      <c r="BK224" s="257">
        <f>ROUND(I224*H224,2)</f>
        <v>0</v>
      </c>
      <c r="BL224" s="17" t="s">
        <v>133</v>
      </c>
      <c r="BM224" s="256" t="s">
        <v>273</v>
      </c>
    </row>
    <row r="225" s="2" customFormat="1">
      <c r="A225" s="38"/>
      <c r="B225" s="39"/>
      <c r="C225" s="40"/>
      <c r="D225" s="260" t="s">
        <v>239</v>
      </c>
      <c r="E225" s="40"/>
      <c r="F225" s="302" t="s">
        <v>240</v>
      </c>
      <c r="G225" s="40"/>
      <c r="H225" s="40"/>
      <c r="I225" s="154"/>
      <c r="J225" s="40"/>
      <c r="K225" s="40"/>
      <c r="L225" s="44"/>
      <c r="M225" s="303"/>
      <c r="N225" s="304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239</v>
      </c>
      <c r="AU225" s="17" t="s">
        <v>85</v>
      </c>
    </row>
    <row r="226" s="13" customFormat="1">
      <c r="A226" s="13"/>
      <c r="B226" s="258"/>
      <c r="C226" s="259"/>
      <c r="D226" s="260" t="s">
        <v>135</v>
      </c>
      <c r="E226" s="261" t="s">
        <v>1</v>
      </c>
      <c r="F226" s="262" t="s">
        <v>274</v>
      </c>
      <c r="G226" s="259"/>
      <c r="H226" s="263">
        <v>13922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135</v>
      </c>
      <c r="AU226" s="269" t="s">
        <v>85</v>
      </c>
      <c r="AV226" s="13" t="s">
        <v>85</v>
      </c>
      <c r="AW226" s="13" t="s">
        <v>31</v>
      </c>
      <c r="AX226" s="13" t="s">
        <v>76</v>
      </c>
      <c r="AY226" s="269" t="s">
        <v>126</v>
      </c>
    </row>
    <row r="227" s="13" customFormat="1">
      <c r="A227" s="13"/>
      <c r="B227" s="258"/>
      <c r="C227" s="259"/>
      <c r="D227" s="260" t="s">
        <v>135</v>
      </c>
      <c r="E227" s="261" t="s">
        <v>1</v>
      </c>
      <c r="F227" s="262" t="s">
        <v>275</v>
      </c>
      <c r="G227" s="259"/>
      <c r="H227" s="263">
        <v>-70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135</v>
      </c>
      <c r="AU227" s="269" t="s">
        <v>85</v>
      </c>
      <c r="AV227" s="13" t="s">
        <v>85</v>
      </c>
      <c r="AW227" s="13" t="s">
        <v>31</v>
      </c>
      <c r="AX227" s="13" t="s">
        <v>76</v>
      </c>
      <c r="AY227" s="269" t="s">
        <v>126</v>
      </c>
    </row>
    <row r="228" s="14" customFormat="1">
      <c r="A228" s="14"/>
      <c r="B228" s="270"/>
      <c r="C228" s="271"/>
      <c r="D228" s="260" t="s">
        <v>135</v>
      </c>
      <c r="E228" s="272" t="s">
        <v>1</v>
      </c>
      <c r="F228" s="273" t="s">
        <v>137</v>
      </c>
      <c r="G228" s="271"/>
      <c r="H228" s="274">
        <v>13852</v>
      </c>
      <c r="I228" s="275"/>
      <c r="J228" s="271"/>
      <c r="K228" s="271"/>
      <c r="L228" s="276"/>
      <c r="M228" s="277"/>
      <c r="N228" s="278"/>
      <c r="O228" s="278"/>
      <c r="P228" s="278"/>
      <c r="Q228" s="278"/>
      <c r="R228" s="278"/>
      <c r="S228" s="278"/>
      <c r="T228" s="27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0" t="s">
        <v>135</v>
      </c>
      <c r="AU228" s="280" t="s">
        <v>85</v>
      </c>
      <c r="AV228" s="14" t="s">
        <v>133</v>
      </c>
      <c r="AW228" s="14" t="s">
        <v>31</v>
      </c>
      <c r="AX228" s="14" t="s">
        <v>83</v>
      </c>
      <c r="AY228" s="280" t="s">
        <v>126</v>
      </c>
    </row>
    <row r="229" s="2" customFormat="1" ht="66.75" customHeight="1">
      <c r="A229" s="38"/>
      <c r="B229" s="39"/>
      <c r="C229" s="244" t="s">
        <v>276</v>
      </c>
      <c r="D229" s="244" t="s">
        <v>129</v>
      </c>
      <c r="E229" s="245" t="s">
        <v>277</v>
      </c>
      <c r="F229" s="246" t="s">
        <v>278</v>
      </c>
      <c r="G229" s="247" t="s">
        <v>140</v>
      </c>
      <c r="H229" s="248">
        <v>4098.6000000000004</v>
      </c>
      <c r="I229" s="249"/>
      <c r="J229" s="250">
        <f>ROUND(I229*H229,2)</f>
        <v>0</v>
      </c>
      <c r="K229" s="251"/>
      <c r="L229" s="44"/>
      <c r="M229" s="252" t="s">
        <v>1</v>
      </c>
      <c r="N229" s="253" t="s">
        <v>41</v>
      </c>
      <c r="O229" s="91"/>
      <c r="P229" s="254">
        <f>O229*H229</f>
        <v>0</v>
      </c>
      <c r="Q229" s="254">
        <v>0</v>
      </c>
      <c r="R229" s="254">
        <f>Q229*H229</f>
        <v>0</v>
      </c>
      <c r="S229" s="254">
        <v>0</v>
      </c>
      <c r="T229" s="25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6" t="s">
        <v>133</v>
      </c>
      <c r="AT229" s="256" t="s">
        <v>129</v>
      </c>
      <c r="AU229" s="256" t="s">
        <v>85</v>
      </c>
      <c r="AY229" s="17" t="s">
        <v>126</v>
      </c>
      <c r="BE229" s="257">
        <f>IF(N229="základní",J229,0)</f>
        <v>0</v>
      </c>
      <c r="BF229" s="257">
        <f>IF(N229="snížená",J229,0)</f>
        <v>0</v>
      </c>
      <c r="BG229" s="257">
        <f>IF(N229="zákl. přenesená",J229,0)</f>
        <v>0</v>
      </c>
      <c r="BH229" s="257">
        <f>IF(N229="sníž. přenesená",J229,0)</f>
        <v>0</v>
      </c>
      <c r="BI229" s="257">
        <f>IF(N229="nulová",J229,0)</f>
        <v>0</v>
      </c>
      <c r="BJ229" s="17" t="s">
        <v>83</v>
      </c>
      <c r="BK229" s="257">
        <f>ROUND(I229*H229,2)</f>
        <v>0</v>
      </c>
      <c r="BL229" s="17" t="s">
        <v>133</v>
      </c>
      <c r="BM229" s="256" t="s">
        <v>279</v>
      </c>
    </row>
    <row r="230" s="13" customFormat="1">
      <c r="A230" s="13"/>
      <c r="B230" s="258"/>
      <c r="C230" s="259"/>
      <c r="D230" s="260" t="s">
        <v>135</v>
      </c>
      <c r="E230" s="261" t="s">
        <v>1</v>
      </c>
      <c r="F230" s="262" t="s">
        <v>280</v>
      </c>
      <c r="G230" s="259"/>
      <c r="H230" s="263">
        <v>4098.6000000000004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135</v>
      </c>
      <c r="AU230" s="269" t="s">
        <v>85</v>
      </c>
      <c r="AV230" s="13" t="s">
        <v>85</v>
      </c>
      <c r="AW230" s="13" t="s">
        <v>31</v>
      </c>
      <c r="AX230" s="13" t="s">
        <v>76</v>
      </c>
      <c r="AY230" s="269" t="s">
        <v>126</v>
      </c>
    </row>
    <row r="231" s="14" customFormat="1">
      <c r="A231" s="14"/>
      <c r="B231" s="270"/>
      <c r="C231" s="271"/>
      <c r="D231" s="260" t="s">
        <v>135</v>
      </c>
      <c r="E231" s="272" t="s">
        <v>1</v>
      </c>
      <c r="F231" s="273" t="s">
        <v>137</v>
      </c>
      <c r="G231" s="271"/>
      <c r="H231" s="274">
        <v>4098.6000000000004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0" t="s">
        <v>135</v>
      </c>
      <c r="AU231" s="280" t="s">
        <v>85</v>
      </c>
      <c r="AV231" s="14" t="s">
        <v>133</v>
      </c>
      <c r="AW231" s="14" t="s">
        <v>31</v>
      </c>
      <c r="AX231" s="14" t="s">
        <v>83</v>
      </c>
      <c r="AY231" s="280" t="s">
        <v>126</v>
      </c>
    </row>
    <row r="232" s="2" customFormat="1" ht="44.25" customHeight="1">
      <c r="A232" s="38"/>
      <c r="B232" s="39"/>
      <c r="C232" s="244" t="s">
        <v>281</v>
      </c>
      <c r="D232" s="244" t="s">
        <v>129</v>
      </c>
      <c r="E232" s="245" t="s">
        <v>282</v>
      </c>
      <c r="F232" s="246" t="s">
        <v>283</v>
      </c>
      <c r="G232" s="247" t="s">
        <v>132</v>
      </c>
      <c r="H232" s="248">
        <v>1000</v>
      </c>
      <c r="I232" s="249"/>
      <c r="J232" s="250">
        <f>ROUND(I232*H232,2)</f>
        <v>0</v>
      </c>
      <c r="K232" s="251"/>
      <c r="L232" s="44"/>
      <c r="M232" s="252" t="s">
        <v>1</v>
      </c>
      <c r="N232" s="253" t="s">
        <v>41</v>
      </c>
      <c r="O232" s="91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6" t="s">
        <v>133</v>
      </c>
      <c r="AT232" s="256" t="s">
        <v>129</v>
      </c>
      <c r="AU232" s="256" t="s">
        <v>85</v>
      </c>
      <c r="AY232" s="17" t="s">
        <v>126</v>
      </c>
      <c r="BE232" s="257">
        <f>IF(N232="základní",J232,0)</f>
        <v>0</v>
      </c>
      <c r="BF232" s="257">
        <f>IF(N232="snížená",J232,0)</f>
        <v>0</v>
      </c>
      <c r="BG232" s="257">
        <f>IF(N232="zákl. přenesená",J232,0)</f>
        <v>0</v>
      </c>
      <c r="BH232" s="257">
        <f>IF(N232="sníž. přenesená",J232,0)</f>
        <v>0</v>
      </c>
      <c r="BI232" s="257">
        <f>IF(N232="nulová",J232,0)</f>
        <v>0</v>
      </c>
      <c r="BJ232" s="17" t="s">
        <v>83</v>
      </c>
      <c r="BK232" s="257">
        <f>ROUND(I232*H232,2)</f>
        <v>0</v>
      </c>
      <c r="BL232" s="17" t="s">
        <v>133</v>
      </c>
      <c r="BM232" s="256" t="s">
        <v>284</v>
      </c>
    </row>
    <row r="233" s="13" customFormat="1">
      <c r="A233" s="13"/>
      <c r="B233" s="258"/>
      <c r="C233" s="259"/>
      <c r="D233" s="260" t="s">
        <v>135</v>
      </c>
      <c r="E233" s="261" t="s">
        <v>1</v>
      </c>
      <c r="F233" s="262" t="s">
        <v>285</v>
      </c>
      <c r="G233" s="259"/>
      <c r="H233" s="263">
        <v>1000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135</v>
      </c>
      <c r="AU233" s="269" t="s">
        <v>85</v>
      </c>
      <c r="AV233" s="13" t="s">
        <v>85</v>
      </c>
      <c r="AW233" s="13" t="s">
        <v>31</v>
      </c>
      <c r="AX233" s="13" t="s">
        <v>76</v>
      </c>
      <c r="AY233" s="269" t="s">
        <v>126</v>
      </c>
    </row>
    <row r="234" s="14" customFormat="1">
      <c r="A234" s="14"/>
      <c r="B234" s="270"/>
      <c r="C234" s="271"/>
      <c r="D234" s="260" t="s">
        <v>135</v>
      </c>
      <c r="E234" s="272" t="s">
        <v>1</v>
      </c>
      <c r="F234" s="273" t="s">
        <v>137</v>
      </c>
      <c r="G234" s="271"/>
      <c r="H234" s="274">
        <v>1000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0" t="s">
        <v>135</v>
      </c>
      <c r="AU234" s="280" t="s">
        <v>85</v>
      </c>
      <c r="AV234" s="14" t="s">
        <v>133</v>
      </c>
      <c r="AW234" s="14" t="s">
        <v>31</v>
      </c>
      <c r="AX234" s="14" t="s">
        <v>83</v>
      </c>
      <c r="AY234" s="280" t="s">
        <v>126</v>
      </c>
    </row>
    <row r="235" s="2" customFormat="1" ht="66.75" customHeight="1">
      <c r="A235" s="38"/>
      <c r="B235" s="39"/>
      <c r="C235" s="244" t="s">
        <v>286</v>
      </c>
      <c r="D235" s="244" t="s">
        <v>129</v>
      </c>
      <c r="E235" s="245" t="s">
        <v>287</v>
      </c>
      <c r="F235" s="246" t="s">
        <v>288</v>
      </c>
      <c r="G235" s="247" t="s">
        <v>168</v>
      </c>
      <c r="H235" s="248">
        <v>732.07500000000005</v>
      </c>
      <c r="I235" s="249"/>
      <c r="J235" s="250">
        <f>ROUND(I235*H235,2)</f>
        <v>0</v>
      </c>
      <c r="K235" s="251"/>
      <c r="L235" s="44"/>
      <c r="M235" s="252" t="s">
        <v>1</v>
      </c>
      <c r="N235" s="253" t="s">
        <v>41</v>
      </c>
      <c r="O235" s="91"/>
      <c r="P235" s="254">
        <f>O235*H235</f>
        <v>0</v>
      </c>
      <c r="Q235" s="254">
        <v>0</v>
      </c>
      <c r="R235" s="254">
        <f>Q235*H235</f>
        <v>0</v>
      </c>
      <c r="S235" s="254">
        <v>0</v>
      </c>
      <c r="T235" s="25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6" t="s">
        <v>133</v>
      </c>
      <c r="AT235" s="256" t="s">
        <v>129</v>
      </c>
      <c r="AU235" s="256" t="s">
        <v>85</v>
      </c>
      <c r="AY235" s="17" t="s">
        <v>126</v>
      </c>
      <c r="BE235" s="257">
        <f>IF(N235="základní",J235,0)</f>
        <v>0</v>
      </c>
      <c r="BF235" s="257">
        <f>IF(N235="snížená",J235,0)</f>
        <v>0</v>
      </c>
      <c r="BG235" s="257">
        <f>IF(N235="zákl. přenesená",J235,0)</f>
        <v>0</v>
      </c>
      <c r="BH235" s="257">
        <f>IF(N235="sníž. přenesená",J235,0)</f>
        <v>0</v>
      </c>
      <c r="BI235" s="257">
        <f>IF(N235="nulová",J235,0)</f>
        <v>0</v>
      </c>
      <c r="BJ235" s="17" t="s">
        <v>83</v>
      </c>
      <c r="BK235" s="257">
        <f>ROUND(I235*H235,2)</f>
        <v>0</v>
      </c>
      <c r="BL235" s="17" t="s">
        <v>133</v>
      </c>
      <c r="BM235" s="256" t="s">
        <v>289</v>
      </c>
    </row>
    <row r="236" s="13" customFormat="1">
      <c r="A236" s="13"/>
      <c r="B236" s="258"/>
      <c r="C236" s="259"/>
      <c r="D236" s="260" t="s">
        <v>135</v>
      </c>
      <c r="E236" s="261" t="s">
        <v>1</v>
      </c>
      <c r="F236" s="262" t="s">
        <v>290</v>
      </c>
      <c r="G236" s="259"/>
      <c r="H236" s="263">
        <v>732.07500000000005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135</v>
      </c>
      <c r="AU236" s="269" t="s">
        <v>85</v>
      </c>
      <c r="AV236" s="13" t="s">
        <v>85</v>
      </c>
      <c r="AW236" s="13" t="s">
        <v>31</v>
      </c>
      <c r="AX236" s="13" t="s">
        <v>76</v>
      </c>
      <c r="AY236" s="269" t="s">
        <v>126</v>
      </c>
    </row>
    <row r="237" s="14" customFormat="1">
      <c r="A237" s="14"/>
      <c r="B237" s="270"/>
      <c r="C237" s="271"/>
      <c r="D237" s="260" t="s">
        <v>135</v>
      </c>
      <c r="E237" s="272" t="s">
        <v>1</v>
      </c>
      <c r="F237" s="273" t="s">
        <v>137</v>
      </c>
      <c r="G237" s="271"/>
      <c r="H237" s="274">
        <v>732.07500000000005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135</v>
      </c>
      <c r="AU237" s="280" t="s">
        <v>85</v>
      </c>
      <c r="AV237" s="14" t="s">
        <v>133</v>
      </c>
      <c r="AW237" s="14" t="s">
        <v>31</v>
      </c>
      <c r="AX237" s="14" t="s">
        <v>83</v>
      </c>
      <c r="AY237" s="280" t="s">
        <v>126</v>
      </c>
    </row>
    <row r="238" s="2" customFormat="1" ht="66.75" customHeight="1">
      <c r="A238" s="38"/>
      <c r="B238" s="39"/>
      <c r="C238" s="244" t="s">
        <v>291</v>
      </c>
      <c r="D238" s="244" t="s">
        <v>129</v>
      </c>
      <c r="E238" s="245" t="s">
        <v>292</v>
      </c>
      <c r="F238" s="246" t="s">
        <v>293</v>
      </c>
      <c r="G238" s="247" t="s">
        <v>168</v>
      </c>
      <c r="H238" s="248">
        <v>591.04600000000005</v>
      </c>
      <c r="I238" s="249"/>
      <c r="J238" s="250">
        <f>ROUND(I238*H238,2)</f>
        <v>0</v>
      </c>
      <c r="K238" s="251"/>
      <c r="L238" s="44"/>
      <c r="M238" s="252" t="s">
        <v>1</v>
      </c>
      <c r="N238" s="253" t="s">
        <v>41</v>
      </c>
      <c r="O238" s="91"/>
      <c r="P238" s="254">
        <f>O238*H238</f>
        <v>0</v>
      </c>
      <c r="Q238" s="254">
        <v>0</v>
      </c>
      <c r="R238" s="254">
        <f>Q238*H238</f>
        <v>0</v>
      </c>
      <c r="S238" s="254">
        <v>0</v>
      </c>
      <c r="T238" s="25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6" t="s">
        <v>133</v>
      </c>
      <c r="AT238" s="256" t="s">
        <v>129</v>
      </c>
      <c r="AU238" s="256" t="s">
        <v>85</v>
      </c>
      <c r="AY238" s="17" t="s">
        <v>126</v>
      </c>
      <c r="BE238" s="257">
        <f>IF(N238="základní",J238,0)</f>
        <v>0</v>
      </c>
      <c r="BF238" s="257">
        <f>IF(N238="snížená",J238,0)</f>
        <v>0</v>
      </c>
      <c r="BG238" s="257">
        <f>IF(N238="zákl. přenesená",J238,0)</f>
        <v>0</v>
      </c>
      <c r="BH238" s="257">
        <f>IF(N238="sníž. přenesená",J238,0)</f>
        <v>0</v>
      </c>
      <c r="BI238" s="257">
        <f>IF(N238="nulová",J238,0)</f>
        <v>0</v>
      </c>
      <c r="BJ238" s="17" t="s">
        <v>83</v>
      </c>
      <c r="BK238" s="257">
        <f>ROUND(I238*H238,2)</f>
        <v>0</v>
      </c>
      <c r="BL238" s="17" t="s">
        <v>133</v>
      </c>
      <c r="BM238" s="256" t="s">
        <v>294</v>
      </c>
    </row>
    <row r="239" s="13" customFormat="1">
      <c r="A239" s="13"/>
      <c r="B239" s="258"/>
      <c r="C239" s="259"/>
      <c r="D239" s="260" t="s">
        <v>135</v>
      </c>
      <c r="E239" s="261" t="s">
        <v>1</v>
      </c>
      <c r="F239" s="262" t="s">
        <v>295</v>
      </c>
      <c r="G239" s="259"/>
      <c r="H239" s="263">
        <v>591.04600000000005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135</v>
      </c>
      <c r="AU239" s="269" t="s">
        <v>85</v>
      </c>
      <c r="AV239" s="13" t="s">
        <v>85</v>
      </c>
      <c r="AW239" s="13" t="s">
        <v>31</v>
      </c>
      <c r="AX239" s="13" t="s">
        <v>76</v>
      </c>
      <c r="AY239" s="269" t="s">
        <v>126</v>
      </c>
    </row>
    <row r="240" s="14" customFormat="1">
      <c r="A240" s="14"/>
      <c r="B240" s="270"/>
      <c r="C240" s="271"/>
      <c r="D240" s="260" t="s">
        <v>135</v>
      </c>
      <c r="E240" s="272" t="s">
        <v>1</v>
      </c>
      <c r="F240" s="273" t="s">
        <v>137</v>
      </c>
      <c r="G240" s="271"/>
      <c r="H240" s="274">
        <v>591.04600000000005</v>
      </c>
      <c r="I240" s="275"/>
      <c r="J240" s="271"/>
      <c r="K240" s="271"/>
      <c r="L240" s="276"/>
      <c r="M240" s="277"/>
      <c r="N240" s="278"/>
      <c r="O240" s="278"/>
      <c r="P240" s="278"/>
      <c r="Q240" s="278"/>
      <c r="R240" s="278"/>
      <c r="S240" s="278"/>
      <c r="T240" s="27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80" t="s">
        <v>135</v>
      </c>
      <c r="AU240" s="280" t="s">
        <v>85</v>
      </c>
      <c r="AV240" s="14" t="s">
        <v>133</v>
      </c>
      <c r="AW240" s="14" t="s">
        <v>31</v>
      </c>
      <c r="AX240" s="14" t="s">
        <v>83</v>
      </c>
      <c r="AY240" s="280" t="s">
        <v>126</v>
      </c>
    </row>
    <row r="241" s="2" customFormat="1" ht="55.5" customHeight="1">
      <c r="A241" s="38"/>
      <c r="B241" s="39"/>
      <c r="C241" s="244" t="s">
        <v>296</v>
      </c>
      <c r="D241" s="244" t="s">
        <v>129</v>
      </c>
      <c r="E241" s="245" t="s">
        <v>297</v>
      </c>
      <c r="F241" s="246" t="s">
        <v>298</v>
      </c>
      <c r="G241" s="247" t="s">
        <v>168</v>
      </c>
      <c r="H241" s="248">
        <v>2469.4099999999999</v>
      </c>
      <c r="I241" s="249"/>
      <c r="J241" s="250">
        <f>ROUND(I241*H241,2)</f>
        <v>0</v>
      </c>
      <c r="K241" s="251"/>
      <c r="L241" s="44"/>
      <c r="M241" s="252" t="s">
        <v>1</v>
      </c>
      <c r="N241" s="253" t="s">
        <v>41</v>
      </c>
      <c r="O241" s="91"/>
      <c r="P241" s="254">
        <f>O241*H241</f>
        <v>0</v>
      </c>
      <c r="Q241" s="254">
        <v>0</v>
      </c>
      <c r="R241" s="254">
        <f>Q241*H241</f>
        <v>0</v>
      </c>
      <c r="S241" s="254">
        <v>0</v>
      </c>
      <c r="T241" s="25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6" t="s">
        <v>133</v>
      </c>
      <c r="AT241" s="256" t="s">
        <v>129</v>
      </c>
      <c r="AU241" s="256" t="s">
        <v>85</v>
      </c>
      <c r="AY241" s="17" t="s">
        <v>126</v>
      </c>
      <c r="BE241" s="257">
        <f>IF(N241="základní",J241,0)</f>
        <v>0</v>
      </c>
      <c r="BF241" s="257">
        <f>IF(N241="snížená",J241,0)</f>
        <v>0</v>
      </c>
      <c r="BG241" s="257">
        <f>IF(N241="zákl. přenesená",J241,0)</f>
        <v>0</v>
      </c>
      <c r="BH241" s="257">
        <f>IF(N241="sníž. přenesená",J241,0)</f>
        <v>0</v>
      </c>
      <c r="BI241" s="257">
        <f>IF(N241="nulová",J241,0)</f>
        <v>0</v>
      </c>
      <c r="BJ241" s="17" t="s">
        <v>83</v>
      </c>
      <c r="BK241" s="257">
        <f>ROUND(I241*H241,2)</f>
        <v>0</v>
      </c>
      <c r="BL241" s="17" t="s">
        <v>133</v>
      </c>
      <c r="BM241" s="256" t="s">
        <v>299</v>
      </c>
    </row>
    <row r="242" s="13" customFormat="1">
      <c r="A242" s="13"/>
      <c r="B242" s="258"/>
      <c r="C242" s="259"/>
      <c r="D242" s="260" t="s">
        <v>135</v>
      </c>
      <c r="E242" s="261" t="s">
        <v>1</v>
      </c>
      <c r="F242" s="262" t="s">
        <v>300</v>
      </c>
      <c r="G242" s="259"/>
      <c r="H242" s="263">
        <v>2469.4099999999999</v>
      </c>
      <c r="I242" s="264"/>
      <c r="J242" s="259"/>
      <c r="K242" s="259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135</v>
      </c>
      <c r="AU242" s="269" t="s">
        <v>85</v>
      </c>
      <c r="AV242" s="13" t="s">
        <v>85</v>
      </c>
      <c r="AW242" s="13" t="s">
        <v>31</v>
      </c>
      <c r="AX242" s="13" t="s">
        <v>76</v>
      </c>
      <c r="AY242" s="269" t="s">
        <v>126</v>
      </c>
    </row>
    <row r="243" s="14" customFormat="1">
      <c r="A243" s="14"/>
      <c r="B243" s="270"/>
      <c r="C243" s="271"/>
      <c r="D243" s="260" t="s">
        <v>135</v>
      </c>
      <c r="E243" s="272" t="s">
        <v>1</v>
      </c>
      <c r="F243" s="273" t="s">
        <v>137</v>
      </c>
      <c r="G243" s="271"/>
      <c r="H243" s="274">
        <v>2469.4099999999999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0" t="s">
        <v>135</v>
      </c>
      <c r="AU243" s="280" t="s">
        <v>85</v>
      </c>
      <c r="AV243" s="14" t="s">
        <v>133</v>
      </c>
      <c r="AW243" s="14" t="s">
        <v>31</v>
      </c>
      <c r="AX243" s="14" t="s">
        <v>83</v>
      </c>
      <c r="AY243" s="280" t="s">
        <v>126</v>
      </c>
    </row>
    <row r="244" s="12" customFormat="1" ht="25.92" customHeight="1">
      <c r="A244" s="12"/>
      <c r="B244" s="228"/>
      <c r="C244" s="229"/>
      <c r="D244" s="230" t="s">
        <v>75</v>
      </c>
      <c r="E244" s="231" t="s">
        <v>301</v>
      </c>
      <c r="F244" s="231" t="s">
        <v>302</v>
      </c>
      <c r="G244" s="229"/>
      <c r="H244" s="229"/>
      <c r="I244" s="232"/>
      <c r="J244" s="233">
        <f>BK244</f>
        <v>0</v>
      </c>
      <c r="K244" s="229"/>
      <c r="L244" s="234"/>
      <c r="M244" s="235"/>
      <c r="N244" s="236"/>
      <c r="O244" s="236"/>
      <c r="P244" s="237">
        <f>SUM(P245:P256)</f>
        <v>0</v>
      </c>
      <c r="Q244" s="236"/>
      <c r="R244" s="237">
        <f>SUM(R245:R256)</f>
        <v>0</v>
      </c>
      <c r="S244" s="236"/>
      <c r="T244" s="238">
        <f>SUM(T245:T256)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39" t="s">
        <v>133</v>
      </c>
      <c r="AT244" s="240" t="s">
        <v>75</v>
      </c>
      <c r="AU244" s="240" t="s">
        <v>76</v>
      </c>
      <c r="AY244" s="239" t="s">
        <v>126</v>
      </c>
      <c r="BK244" s="241">
        <f>SUM(BK245:BK256)</f>
        <v>0</v>
      </c>
    </row>
    <row r="245" s="2" customFormat="1" ht="189.75" customHeight="1">
      <c r="A245" s="38"/>
      <c r="B245" s="39"/>
      <c r="C245" s="244" t="s">
        <v>303</v>
      </c>
      <c r="D245" s="244" t="s">
        <v>129</v>
      </c>
      <c r="E245" s="245" t="s">
        <v>304</v>
      </c>
      <c r="F245" s="246" t="s">
        <v>305</v>
      </c>
      <c r="G245" s="247" t="s">
        <v>168</v>
      </c>
      <c r="H245" s="248">
        <v>1260</v>
      </c>
      <c r="I245" s="249"/>
      <c r="J245" s="250">
        <f>ROUND(I245*H245,2)</f>
        <v>0</v>
      </c>
      <c r="K245" s="251"/>
      <c r="L245" s="44"/>
      <c r="M245" s="252" t="s">
        <v>1</v>
      </c>
      <c r="N245" s="253" t="s">
        <v>41</v>
      </c>
      <c r="O245" s="91"/>
      <c r="P245" s="254">
        <f>O245*H245</f>
        <v>0</v>
      </c>
      <c r="Q245" s="254">
        <v>0</v>
      </c>
      <c r="R245" s="254">
        <f>Q245*H245</f>
        <v>0</v>
      </c>
      <c r="S245" s="254">
        <v>0</v>
      </c>
      <c r="T245" s="25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6" t="s">
        <v>306</v>
      </c>
      <c r="AT245" s="256" t="s">
        <v>129</v>
      </c>
      <c r="AU245" s="256" t="s">
        <v>83</v>
      </c>
      <c r="AY245" s="17" t="s">
        <v>126</v>
      </c>
      <c r="BE245" s="257">
        <f>IF(N245="základní",J245,0)</f>
        <v>0</v>
      </c>
      <c r="BF245" s="257">
        <f>IF(N245="snížená",J245,0)</f>
        <v>0</v>
      </c>
      <c r="BG245" s="257">
        <f>IF(N245="zákl. přenesená",J245,0)</f>
        <v>0</v>
      </c>
      <c r="BH245" s="257">
        <f>IF(N245="sníž. přenesená",J245,0)</f>
        <v>0</v>
      </c>
      <c r="BI245" s="257">
        <f>IF(N245="nulová",J245,0)</f>
        <v>0</v>
      </c>
      <c r="BJ245" s="17" t="s">
        <v>83</v>
      </c>
      <c r="BK245" s="257">
        <f>ROUND(I245*H245,2)</f>
        <v>0</v>
      </c>
      <c r="BL245" s="17" t="s">
        <v>306</v>
      </c>
      <c r="BM245" s="256" t="s">
        <v>307</v>
      </c>
    </row>
    <row r="246" s="13" customFormat="1">
      <c r="A246" s="13"/>
      <c r="B246" s="258"/>
      <c r="C246" s="259"/>
      <c r="D246" s="260" t="s">
        <v>135</v>
      </c>
      <c r="E246" s="261" t="s">
        <v>1</v>
      </c>
      <c r="F246" s="262" t="s">
        <v>308</v>
      </c>
      <c r="G246" s="259"/>
      <c r="H246" s="263">
        <v>1260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135</v>
      </c>
      <c r="AU246" s="269" t="s">
        <v>83</v>
      </c>
      <c r="AV246" s="13" t="s">
        <v>85</v>
      </c>
      <c r="AW246" s="13" t="s">
        <v>31</v>
      </c>
      <c r="AX246" s="13" t="s">
        <v>76</v>
      </c>
      <c r="AY246" s="269" t="s">
        <v>126</v>
      </c>
    </row>
    <row r="247" s="14" customFormat="1">
      <c r="A247" s="14"/>
      <c r="B247" s="270"/>
      <c r="C247" s="271"/>
      <c r="D247" s="260" t="s">
        <v>135</v>
      </c>
      <c r="E247" s="272" t="s">
        <v>1</v>
      </c>
      <c r="F247" s="273" t="s">
        <v>137</v>
      </c>
      <c r="G247" s="271"/>
      <c r="H247" s="274">
        <v>1260</v>
      </c>
      <c r="I247" s="275"/>
      <c r="J247" s="271"/>
      <c r="K247" s="271"/>
      <c r="L247" s="276"/>
      <c r="M247" s="277"/>
      <c r="N247" s="278"/>
      <c r="O247" s="278"/>
      <c r="P247" s="278"/>
      <c r="Q247" s="278"/>
      <c r="R247" s="278"/>
      <c r="S247" s="278"/>
      <c r="T247" s="27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0" t="s">
        <v>135</v>
      </c>
      <c r="AU247" s="280" t="s">
        <v>83</v>
      </c>
      <c r="AV247" s="14" t="s">
        <v>133</v>
      </c>
      <c r="AW247" s="14" t="s">
        <v>31</v>
      </c>
      <c r="AX247" s="14" t="s">
        <v>83</v>
      </c>
      <c r="AY247" s="280" t="s">
        <v>126</v>
      </c>
    </row>
    <row r="248" s="2" customFormat="1" ht="189.75" customHeight="1">
      <c r="A248" s="38"/>
      <c r="B248" s="39"/>
      <c r="C248" s="244" t="s">
        <v>309</v>
      </c>
      <c r="D248" s="244" t="s">
        <v>129</v>
      </c>
      <c r="E248" s="245" t="s">
        <v>310</v>
      </c>
      <c r="F248" s="246" t="s">
        <v>311</v>
      </c>
      <c r="G248" s="247" t="s">
        <v>168</v>
      </c>
      <c r="H248" s="248">
        <v>13161.06</v>
      </c>
      <c r="I248" s="249"/>
      <c r="J248" s="250">
        <f>ROUND(I248*H248,2)</f>
        <v>0</v>
      </c>
      <c r="K248" s="251"/>
      <c r="L248" s="44"/>
      <c r="M248" s="252" t="s">
        <v>1</v>
      </c>
      <c r="N248" s="253" t="s">
        <v>41</v>
      </c>
      <c r="O248" s="91"/>
      <c r="P248" s="254">
        <f>O248*H248</f>
        <v>0</v>
      </c>
      <c r="Q248" s="254">
        <v>0</v>
      </c>
      <c r="R248" s="254">
        <f>Q248*H248</f>
        <v>0</v>
      </c>
      <c r="S248" s="254">
        <v>0</v>
      </c>
      <c r="T248" s="25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6" t="s">
        <v>306</v>
      </c>
      <c r="AT248" s="256" t="s">
        <v>129</v>
      </c>
      <c r="AU248" s="256" t="s">
        <v>83</v>
      </c>
      <c r="AY248" s="17" t="s">
        <v>126</v>
      </c>
      <c r="BE248" s="257">
        <f>IF(N248="základní",J248,0)</f>
        <v>0</v>
      </c>
      <c r="BF248" s="257">
        <f>IF(N248="snížená",J248,0)</f>
        <v>0</v>
      </c>
      <c r="BG248" s="257">
        <f>IF(N248="zákl. přenesená",J248,0)</f>
        <v>0</v>
      </c>
      <c r="BH248" s="257">
        <f>IF(N248="sníž. přenesená",J248,0)</f>
        <v>0</v>
      </c>
      <c r="BI248" s="257">
        <f>IF(N248="nulová",J248,0)</f>
        <v>0</v>
      </c>
      <c r="BJ248" s="17" t="s">
        <v>83</v>
      </c>
      <c r="BK248" s="257">
        <f>ROUND(I248*H248,2)</f>
        <v>0</v>
      </c>
      <c r="BL248" s="17" t="s">
        <v>306</v>
      </c>
      <c r="BM248" s="256" t="s">
        <v>312</v>
      </c>
    </row>
    <row r="249" s="13" customFormat="1">
      <c r="A249" s="13"/>
      <c r="B249" s="258"/>
      <c r="C249" s="259"/>
      <c r="D249" s="260" t="s">
        <v>135</v>
      </c>
      <c r="E249" s="261" t="s">
        <v>1</v>
      </c>
      <c r="F249" s="262" t="s">
        <v>313</v>
      </c>
      <c r="G249" s="259"/>
      <c r="H249" s="263">
        <v>13161.06</v>
      </c>
      <c r="I249" s="264"/>
      <c r="J249" s="259"/>
      <c r="K249" s="259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135</v>
      </c>
      <c r="AU249" s="269" t="s">
        <v>83</v>
      </c>
      <c r="AV249" s="13" t="s">
        <v>85</v>
      </c>
      <c r="AW249" s="13" t="s">
        <v>31</v>
      </c>
      <c r="AX249" s="13" t="s">
        <v>76</v>
      </c>
      <c r="AY249" s="269" t="s">
        <v>126</v>
      </c>
    </row>
    <row r="250" s="14" customFormat="1">
      <c r="A250" s="14"/>
      <c r="B250" s="270"/>
      <c r="C250" s="271"/>
      <c r="D250" s="260" t="s">
        <v>135</v>
      </c>
      <c r="E250" s="272" t="s">
        <v>1</v>
      </c>
      <c r="F250" s="273" t="s">
        <v>137</v>
      </c>
      <c r="G250" s="271"/>
      <c r="H250" s="274">
        <v>13161.06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0" t="s">
        <v>135</v>
      </c>
      <c r="AU250" s="280" t="s">
        <v>83</v>
      </c>
      <c r="AV250" s="14" t="s">
        <v>133</v>
      </c>
      <c r="AW250" s="14" t="s">
        <v>31</v>
      </c>
      <c r="AX250" s="14" t="s">
        <v>83</v>
      </c>
      <c r="AY250" s="280" t="s">
        <v>126</v>
      </c>
    </row>
    <row r="251" s="2" customFormat="1" ht="201" customHeight="1">
      <c r="A251" s="38"/>
      <c r="B251" s="39"/>
      <c r="C251" s="244" t="s">
        <v>314</v>
      </c>
      <c r="D251" s="244" t="s">
        <v>129</v>
      </c>
      <c r="E251" s="245" t="s">
        <v>315</v>
      </c>
      <c r="F251" s="246" t="s">
        <v>316</v>
      </c>
      <c r="G251" s="247" t="s">
        <v>168</v>
      </c>
      <c r="H251" s="248">
        <v>407.46800000000002</v>
      </c>
      <c r="I251" s="249"/>
      <c r="J251" s="250">
        <f>ROUND(I251*H251,2)</f>
        <v>0</v>
      </c>
      <c r="K251" s="251"/>
      <c r="L251" s="44"/>
      <c r="M251" s="252" t="s">
        <v>1</v>
      </c>
      <c r="N251" s="253" t="s">
        <v>41</v>
      </c>
      <c r="O251" s="91"/>
      <c r="P251" s="254">
        <f>O251*H251</f>
        <v>0</v>
      </c>
      <c r="Q251" s="254">
        <v>0</v>
      </c>
      <c r="R251" s="254">
        <f>Q251*H251</f>
        <v>0</v>
      </c>
      <c r="S251" s="254">
        <v>0</v>
      </c>
      <c r="T251" s="25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6" t="s">
        <v>306</v>
      </c>
      <c r="AT251" s="256" t="s">
        <v>129</v>
      </c>
      <c r="AU251" s="256" t="s">
        <v>83</v>
      </c>
      <c r="AY251" s="17" t="s">
        <v>126</v>
      </c>
      <c r="BE251" s="257">
        <f>IF(N251="základní",J251,0)</f>
        <v>0</v>
      </c>
      <c r="BF251" s="257">
        <f>IF(N251="snížená",J251,0)</f>
        <v>0</v>
      </c>
      <c r="BG251" s="257">
        <f>IF(N251="zákl. přenesená",J251,0)</f>
        <v>0</v>
      </c>
      <c r="BH251" s="257">
        <f>IF(N251="sníž. přenesená",J251,0)</f>
        <v>0</v>
      </c>
      <c r="BI251" s="257">
        <f>IF(N251="nulová",J251,0)</f>
        <v>0</v>
      </c>
      <c r="BJ251" s="17" t="s">
        <v>83</v>
      </c>
      <c r="BK251" s="257">
        <f>ROUND(I251*H251,2)</f>
        <v>0</v>
      </c>
      <c r="BL251" s="17" t="s">
        <v>306</v>
      </c>
      <c r="BM251" s="256" t="s">
        <v>317</v>
      </c>
    </row>
    <row r="252" s="13" customFormat="1">
      <c r="A252" s="13"/>
      <c r="B252" s="258"/>
      <c r="C252" s="259"/>
      <c r="D252" s="260" t="s">
        <v>135</v>
      </c>
      <c r="E252" s="261" t="s">
        <v>1</v>
      </c>
      <c r="F252" s="262" t="s">
        <v>318</v>
      </c>
      <c r="G252" s="259"/>
      <c r="H252" s="263">
        <v>407.46800000000002</v>
      </c>
      <c r="I252" s="264"/>
      <c r="J252" s="259"/>
      <c r="K252" s="259"/>
      <c r="L252" s="265"/>
      <c r="M252" s="266"/>
      <c r="N252" s="267"/>
      <c r="O252" s="267"/>
      <c r="P252" s="267"/>
      <c r="Q252" s="267"/>
      <c r="R252" s="267"/>
      <c r="S252" s="267"/>
      <c r="T252" s="26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9" t="s">
        <v>135</v>
      </c>
      <c r="AU252" s="269" t="s">
        <v>83</v>
      </c>
      <c r="AV252" s="13" t="s">
        <v>85</v>
      </c>
      <c r="AW252" s="13" t="s">
        <v>31</v>
      </c>
      <c r="AX252" s="13" t="s">
        <v>76</v>
      </c>
      <c r="AY252" s="269" t="s">
        <v>126</v>
      </c>
    </row>
    <row r="253" s="14" customFormat="1">
      <c r="A253" s="14"/>
      <c r="B253" s="270"/>
      <c r="C253" s="271"/>
      <c r="D253" s="260" t="s">
        <v>135</v>
      </c>
      <c r="E253" s="272" t="s">
        <v>1</v>
      </c>
      <c r="F253" s="273" t="s">
        <v>137</v>
      </c>
      <c r="G253" s="271"/>
      <c r="H253" s="274">
        <v>407.46800000000002</v>
      </c>
      <c r="I253" s="275"/>
      <c r="J253" s="271"/>
      <c r="K253" s="271"/>
      <c r="L253" s="276"/>
      <c r="M253" s="277"/>
      <c r="N253" s="278"/>
      <c r="O253" s="278"/>
      <c r="P253" s="278"/>
      <c r="Q253" s="278"/>
      <c r="R253" s="278"/>
      <c r="S253" s="278"/>
      <c r="T253" s="27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0" t="s">
        <v>135</v>
      </c>
      <c r="AU253" s="280" t="s">
        <v>83</v>
      </c>
      <c r="AV253" s="14" t="s">
        <v>133</v>
      </c>
      <c r="AW253" s="14" t="s">
        <v>31</v>
      </c>
      <c r="AX253" s="14" t="s">
        <v>83</v>
      </c>
      <c r="AY253" s="280" t="s">
        <v>126</v>
      </c>
    </row>
    <row r="254" s="2" customFormat="1" ht="78" customHeight="1">
      <c r="A254" s="38"/>
      <c r="B254" s="39"/>
      <c r="C254" s="244" t="s">
        <v>319</v>
      </c>
      <c r="D254" s="244" t="s">
        <v>129</v>
      </c>
      <c r="E254" s="245" t="s">
        <v>320</v>
      </c>
      <c r="F254" s="246" t="s">
        <v>321</v>
      </c>
      <c r="G254" s="247" t="s">
        <v>175</v>
      </c>
      <c r="H254" s="248">
        <v>5</v>
      </c>
      <c r="I254" s="249"/>
      <c r="J254" s="250">
        <f>ROUND(I254*H254,2)</f>
        <v>0</v>
      </c>
      <c r="K254" s="251"/>
      <c r="L254" s="44"/>
      <c r="M254" s="252" t="s">
        <v>1</v>
      </c>
      <c r="N254" s="253" t="s">
        <v>41</v>
      </c>
      <c r="O254" s="91"/>
      <c r="P254" s="254">
        <f>O254*H254</f>
        <v>0</v>
      </c>
      <c r="Q254" s="254">
        <v>0</v>
      </c>
      <c r="R254" s="254">
        <f>Q254*H254</f>
        <v>0</v>
      </c>
      <c r="S254" s="254">
        <v>0</v>
      </c>
      <c r="T254" s="25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6" t="s">
        <v>306</v>
      </c>
      <c r="AT254" s="256" t="s">
        <v>129</v>
      </c>
      <c r="AU254" s="256" t="s">
        <v>83</v>
      </c>
      <c r="AY254" s="17" t="s">
        <v>126</v>
      </c>
      <c r="BE254" s="257">
        <f>IF(N254="základní",J254,0)</f>
        <v>0</v>
      </c>
      <c r="BF254" s="257">
        <f>IF(N254="snížená",J254,0)</f>
        <v>0</v>
      </c>
      <c r="BG254" s="257">
        <f>IF(N254="zákl. přenesená",J254,0)</f>
        <v>0</v>
      </c>
      <c r="BH254" s="257">
        <f>IF(N254="sníž. přenesená",J254,0)</f>
        <v>0</v>
      </c>
      <c r="BI254" s="257">
        <f>IF(N254="nulová",J254,0)</f>
        <v>0</v>
      </c>
      <c r="BJ254" s="17" t="s">
        <v>83</v>
      </c>
      <c r="BK254" s="257">
        <f>ROUND(I254*H254,2)</f>
        <v>0</v>
      </c>
      <c r="BL254" s="17" t="s">
        <v>306</v>
      </c>
      <c r="BM254" s="256" t="s">
        <v>322</v>
      </c>
    </row>
    <row r="255" s="13" customFormat="1">
      <c r="A255" s="13"/>
      <c r="B255" s="258"/>
      <c r="C255" s="259"/>
      <c r="D255" s="260" t="s">
        <v>135</v>
      </c>
      <c r="E255" s="261" t="s">
        <v>1</v>
      </c>
      <c r="F255" s="262" t="s">
        <v>127</v>
      </c>
      <c r="G255" s="259"/>
      <c r="H255" s="263">
        <v>5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135</v>
      </c>
      <c r="AU255" s="269" t="s">
        <v>83</v>
      </c>
      <c r="AV255" s="13" t="s">
        <v>85</v>
      </c>
      <c r="AW255" s="13" t="s">
        <v>31</v>
      </c>
      <c r="AX255" s="13" t="s">
        <v>76</v>
      </c>
      <c r="AY255" s="269" t="s">
        <v>126</v>
      </c>
    </row>
    <row r="256" s="14" customFormat="1">
      <c r="A256" s="14"/>
      <c r="B256" s="270"/>
      <c r="C256" s="271"/>
      <c r="D256" s="260" t="s">
        <v>135</v>
      </c>
      <c r="E256" s="272" t="s">
        <v>1</v>
      </c>
      <c r="F256" s="273" t="s">
        <v>137</v>
      </c>
      <c r="G256" s="271"/>
      <c r="H256" s="274">
        <v>5</v>
      </c>
      <c r="I256" s="275"/>
      <c r="J256" s="271"/>
      <c r="K256" s="271"/>
      <c r="L256" s="276"/>
      <c r="M256" s="305"/>
      <c r="N256" s="306"/>
      <c r="O256" s="306"/>
      <c r="P256" s="306"/>
      <c r="Q256" s="306"/>
      <c r="R256" s="306"/>
      <c r="S256" s="306"/>
      <c r="T256" s="30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0" t="s">
        <v>135</v>
      </c>
      <c r="AU256" s="280" t="s">
        <v>83</v>
      </c>
      <c r="AV256" s="14" t="s">
        <v>133</v>
      </c>
      <c r="AW256" s="14" t="s">
        <v>31</v>
      </c>
      <c r="AX256" s="14" t="s">
        <v>83</v>
      </c>
      <c r="AY256" s="280" t="s">
        <v>126</v>
      </c>
    </row>
    <row r="257" s="2" customFormat="1" ht="6.96" customHeight="1">
      <c r="A257" s="38"/>
      <c r="B257" s="66"/>
      <c r="C257" s="67"/>
      <c r="D257" s="67"/>
      <c r="E257" s="67"/>
      <c r="F257" s="67"/>
      <c r="G257" s="67"/>
      <c r="H257" s="67"/>
      <c r="I257" s="192"/>
      <c r="J257" s="67"/>
      <c r="K257" s="67"/>
      <c r="L257" s="44"/>
      <c r="M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</sheetData>
  <sheetProtection sheet="1" autoFilter="0" formatColumns="0" formatRows="0" objects="1" scenarios="1" spinCount="100000" saltValue="iWA5DE9GirU8f5PGHr6Q9V5mTmOZ7xmfZE9BD3aPL+GhiiGehaAzrpSH5Phxiz4HP7QQatHsVFpIvLBgnvv3Yg==" hashValue="EhFAlrNnOcsPs2ECQOH+w+SZ4ekfRGQO6WHOKfRRgbkdOZHfYatwFIpIEmD9gN1dTC4L50002+RWSmA1rqEkVg==" algorithmName="SHA-512" password="CC35"/>
  <autoFilter ref="C122:K2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98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13 - Oprava trati v úseku Rakovník - Domoušice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99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323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101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324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29. 1. 2020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27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32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36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38</v>
      </c>
      <c r="G34" s="38"/>
      <c r="H34" s="38"/>
      <c r="I34" s="168" t="s">
        <v>37</v>
      </c>
      <c r="J34" s="167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40</v>
      </c>
      <c r="E35" s="152" t="s">
        <v>41</v>
      </c>
      <c r="F35" s="170">
        <f>ROUND((SUM(BE124:BE216)),  2)</f>
        <v>0</v>
      </c>
      <c r="G35" s="38"/>
      <c r="H35" s="38"/>
      <c r="I35" s="171">
        <v>0.20999999999999999</v>
      </c>
      <c r="J35" s="170">
        <f>ROUND(((SUM(BE124:BE216))*I35),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70">
        <f>ROUND((SUM(BF124:BF216)),  2)</f>
        <v>0</v>
      </c>
      <c r="G36" s="38"/>
      <c r="H36" s="38"/>
      <c r="I36" s="171">
        <v>0.14999999999999999</v>
      </c>
      <c r="J36" s="170">
        <f>ROUND(((SUM(BF124:BF216))*I36),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70">
        <f>ROUND((SUM(BG124:BG216)),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70">
        <f>ROUND((SUM(BH124:BH216)),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70">
        <f>ROUND((SUM(BI124:BI216)),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46</v>
      </c>
      <c r="E41" s="174"/>
      <c r="F41" s="174"/>
      <c r="G41" s="175" t="s">
        <v>47</v>
      </c>
      <c r="H41" s="176" t="s">
        <v>48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13 - Oprava trati v úseku Rakovník - Domoušice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99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323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101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Oprava žel. svršku Svojetín - Mutějovice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6" t="s">
        <v>22</v>
      </c>
      <c r="J91" s="79" t="str">
        <f>IF(J14="","",J14)</f>
        <v>29. 1. 2020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Ing. Aleš Bednář</v>
      </c>
      <c r="G93" s="40"/>
      <c r="H93" s="40"/>
      <c r="I93" s="156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32</v>
      </c>
      <c r="J94" s="36" t="str">
        <f>E26</f>
        <v>Jan Marušák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104</v>
      </c>
      <c r="D96" s="198"/>
      <c r="E96" s="198"/>
      <c r="F96" s="198"/>
      <c r="G96" s="198"/>
      <c r="H96" s="198"/>
      <c r="I96" s="199"/>
      <c r="J96" s="200" t="s">
        <v>105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106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202"/>
      <c r="C99" s="203"/>
      <c r="D99" s="204" t="s">
        <v>108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109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2"/>
      <c r="C101" s="203"/>
      <c r="D101" s="204" t="s">
        <v>110</v>
      </c>
      <c r="E101" s="205"/>
      <c r="F101" s="205"/>
      <c r="G101" s="205"/>
      <c r="H101" s="205"/>
      <c r="I101" s="206"/>
      <c r="J101" s="207">
        <f>J199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325</v>
      </c>
      <c r="E102" s="205"/>
      <c r="F102" s="205"/>
      <c r="G102" s="205"/>
      <c r="H102" s="205"/>
      <c r="I102" s="206"/>
      <c r="J102" s="207">
        <f>J213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13 - Oprava trati v úseku Rakovník - Domoušice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99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323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01 - Oprava žel. svršku Svojetín - Mutějovice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156" t="s">
        <v>22</v>
      </c>
      <c r="J118" s="79" t="str">
        <f>IF(J14="","",J14)</f>
        <v>29. 1. 2020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>Ing. Aleš Bednář</v>
      </c>
      <c r="G120" s="40"/>
      <c r="H120" s="40"/>
      <c r="I120" s="156" t="s">
        <v>30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156" t="s">
        <v>32</v>
      </c>
      <c r="J121" s="36" t="str">
        <f>E26</f>
        <v>Jan Marušák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112</v>
      </c>
      <c r="D123" s="218" t="s">
        <v>61</v>
      </c>
      <c r="E123" s="218" t="s">
        <v>57</v>
      </c>
      <c r="F123" s="218" t="s">
        <v>58</v>
      </c>
      <c r="G123" s="218" t="s">
        <v>113</v>
      </c>
      <c r="H123" s="218" t="s">
        <v>114</v>
      </c>
      <c r="I123" s="219" t="s">
        <v>115</v>
      </c>
      <c r="J123" s="220" t="s">
        <v>105</v>
      </c>
      <c r="K123" s="221" t="s">
        <v>116</v>
      </c>
      <c r="L123" s="222"/>
      <c r="M123" s="100" t="s">
        <v>1</v>
      </c>
      <c r="N123" s="101" t="s">
        <v>40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154"/>
      <c r="J124" s="223">
        <f>BK124</f>
        <v>0</v>
      </c>
      <c r="K124" s="40"/>
      <c r="L124" s="44"/>
      <c r="M124" s="103"/>
      <c r="N124" s="224"/>
      <c r="O124" s="104"/>
      <c r="P124" s="225">
        <f>P125+P199+P213</f>
        <v>0</v>
      </c>
      <c r="Q124" s="104"/>
      <c r="R124" s="225">
        <f>R125+R199+R213</f>
        <v>12298.843499999999</v>
      </c>
      <c r="S124" s="104"/>
      <c r="T124" s="226">
        <f>T125+T199+T213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107</v>
      </c>
      <c r="BK124" s="227">
        <f>BK125+BK199+BK213</f>
        <v>0</v>
      </c>
    </row>
    <row r="125" s="12" customFormat="1" ht="25.92" customHeight="1">
      <c r="A125" s="12"/>
      <c r="B125" s="228"/>
      <c r="C125" s="229"/>
      <c r="D125" s="230" t="s">
        <v>75</v>
      </c>
      <c r="E125" s="231" t="s">
        <v>124</v>
      </c>
      <c r="F125" s="231" t="s">
        <v>125</v>
      </c>
      <c r="G125" s="229"/>
      <c r="H125" s="229"/>
      <c r="I125" s="232"/>
      <c r="J125" s="233">
        <f>BK125</f>
        <v>0</v>
      </c>
      <c r="K125" s="229"/>
      <c r="L125" s="234"/>
      <c r="M125" s="235"/>
      <c r="N125" s="236"/>
      <c r="O125" s="236"/>
      <c r="P125" s="237">
        <f>P126</f>
        <v>0</v>
      </c>
      <c r="Q125" s="236"/>
      <c r="R125" s="237">
        <f>R126</f>
        <v>12298.843499999999</v>
      </c>
      <c r="S125" s="236"/>
      <c r="T125" s="23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9" t="s">
        <v>83</v>
      </c>
      <c r="AT125" s="240" t="s">
        <v>75</v>
      </c>
      <c r="AU125" s="240" t="s">
        <v>76</v>
      </c>
      <c r="AY125" s="239" t="s">
        <v>126</v>
      </c>
      <c r="BK125" s="241">
        <f>BK126</f>
        <v>0</v>
      </c>
    </row>
    <row r="126" s="12" customFormat="1" ht="22.8" customHeight="1">
      <c r="A126" s="12"/>
      <c r="B126" s="228"/>
      <c r="C126" s="229"/>
      <c r="D126" s="230" t="s">
        <v>75</v>
      </c>
      <c r="E126" s="242" t="s">
        <v>127</v>
      </c>
      <c r="F126" s="242" t="s">
        <v>128</v>
      </c>
      <c r="G126" s="229"/>
      <c r="H126" s="229"/>
      <c r="I126" s="232"/>
      <c r="J126" s="243">
        <f>BK126</f>
        <v>0</v>
      </c>
      <c r="K126" s="229"/>
      <c r="L126" s="234"/>
      <c r="M126" s="235"/>
      <c r="N126" s="236"/>
      <c r="O126" s="236"/>
      <c r="P126" s="237">
        <f>SUM(P127:P198)</f>
        <v>0</v>
      </c>
      <c r="Q126" s="236"/>
      <c r="R126" s="237">
        <f>SUM(R127:R198)</f>
        <v>12298.843499999999</v>
      </c>
      <c r="S126" s="236"/>
      <c r="T126" s="238">
        <f>SUM(T127:T198)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83</v>
      </c>
      <c r="AT126" s="240" t="s">
        <v>75</v>
      </c>
      <c r="AU126" s="240" t="s">
        <v>83</v>
      </c>
      <c r="AY126" s="239" t="s">
        <v>126</v>
      </c>
      <c r="BK126" s="241">
        <f>SUM(BK127:BK198)</f>
        <v>0</v>
      </c>
    </row>
    <row r="127" s="2" customFormat="1" ht="55.5" customHeight="1">
      <c r="A127" s="38"/>
      <c r="B127" s="39"/>
      <c r="C127" s="244" t="s">
        <v>83</v>
      </c>
      <c r="D127" s="244" t="s">
        <v>129</v>
      </c>
      <c r="E127" s="245" t="s">
        <v>130</v>
      </c>
      <c r="F127" s="246" t="s">
        <v>131</v>
      </c>
      <c r="G127" s="247" t="s">
        <v>132</v>
      </c>
      <c r="H127" s="248">
        <v>2835</v>
      </c>
      <c r="I127" s="249"/>
      <c r="J127" s="250">
        <f>ROUND(I127*H127,2)</f>
        <v>0</v>
      </c>
      <c r="K127" s="251"/>
      <c r="L127" s="44"/>
      <c r="M127" s="252" t="s">
        <v>1</v>
      </c>
      <c r="N127" s="253" t="s">
        <v>41</v>
      </c>
      <c r="O127" s="91"/>
      <c r="P127" s="254">
        <f>O127*H127</f>
        <v>0</v>
      </c>
      <c r="Q127" s="254">
        <v>0</v>
      </c>
      <c r="R127" s="254">
        <f>Q127*H127</f>
        <v>0</v>
      </c>
      <c r="S127" s="254">
        <v>0</v>
      </c>
      <c r="T127" s="25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6" t="s">
        <v>133</v>
      </c>
      <c r="AT127" s="256" t="s">
        <v>129</v>
      </c>
      <c r="AU127" s="256" t="s">
        <v>85</v>
      </c>
      <c r="AY127" s="17" t="s">
        <v>126</v>
      </c>
      <c r="BE127" s="257">
        <f>IF(N127="základní",J127,0)</f>
        <v>0</v>
      </c>
      <c r="BF127" s="257">
        <f>IF(N127="snížená",J127,0)</f>
        <v>0</v>
      </c>
      <c r="BG127" s="257">
        <f>IF(N127="zákl. přenesená",J127,0)</f>
        <v>0</v>
      </c>
      <c r="BH127" s="257">
        <f>IF(N127="sníž. přenesená",J127,0)</f>
        <v>0</v>
      </c>
      <c r="BI127" s="257">
        <f>IF(N127="nulová",J127,0)</f>
        <v>0</v>
      </c>
      <c r="BJ127" s="17" t="s">
        <v>83</v>
      </c>
      <c r="BK127" s="257">
        <f>ROUND(I127*H127,2)</f>
        <v>0</v>
      </c>
      <c r="BL127" s="17" t="s">
        <v>133</v>
      </c>
      <c r="BM127" s="256" t="s">
        <v>326</v>
      </c>
    </row>
    <row r="128" s="13" customFormat="1">
      <c r="A128" s="13"/>
      <c r="B128" s="258"/>
      <c r="C128" s="259"/>
      <c r="D128" s="260" t="s">
        <v>135</v>
      </c>
      <c r="E128" s="261" t="s">
        <v>1</v>
      </c>
      <c r="F128" s="262" t="s">
        <v>327</v>
      </c>
      <c r="G128" s="259"/>
      <c r="H128" s="263">
        <v>2835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135</v>
      </c>
      <c r="AU128" s="269" t="s">
        <v>85</v>
      </c>
      <c r="AV128" s="13" t="s">
        <v>85</v>
      </c>
      <c r="AW128" s="13" t="s">
        <v>31</v>
      </c>
      <c r="AX128" s="13" t="s">
        <v>76</v>
      </c>
      <c r="AY128" s="269" t="s">
        <v>126</v>
      </c>
    </row>
    <row r="129" s="14" customFormat="1">
      <c r="A129" s="14"/>
      <c r="B129" s="270"/>
      <c r="C129" s="271"/>
      <c r="D129" s="260" t="s">
        <v>135</v>
      </c>
      <c r="E129" s="272" t="s">
        <v>1</v>
      </c>
      <c r="F129" s="273" t="s">
        <v>137</v>
      </c>
      <c r="G129" s="271"/>
      <c r="H129" s="274">
        <v>2835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135</v>
      </c>
      <c r="AU129" s="280" t="s">
        <v>85</v>
      </c>
      <c r="AV129" s="14" t="s">
        <v>133</v>
      </c>
      <c r="AW129" s="14" t="s">
        <v>31</v>
      </c>
      <c r="AX129" s="14" t="s">
        <v>83</v>
      </c>
      <c r="AY129" s="280" t="s">
        <v>126</v>
      </c>
    </row>
    <row r="130" s="2" customFormat="1" ht="100.5" customHeight="1">
      <c r="A130" s="38"/>
      <c r="B130" s="39"/>
      <c r="C130" s="244" t="s">
        <v>85</v>
      </c>
      <c r="D130" s="244" t="s">
        <v>129</v>
      </c>
      <c r="E130" s="245" t="s">
        <v>144</v>
      </c>
      <c r="F130" s="246" t="s">
        <v>145</v>
      </c>
      <c r="G130" s="247" t="s">
        <v>140</v>
      </c>
      <c r="H130" s="248">
        <v>5780</v>
      </c>
      <c r="I130" s="249"/>
      <c r="J130" s="250">
        <f>ROUND(I130*H130,2)</f>
        <v>0</v>
      </c>
      <c r="K130" s="251"/>
      <c r="L130" s="44"/>
      <c r="M130" s="252" t="s">
        <v>1</v>
      </c>
      <c r="N130" s="253" t="s">
        <v>41</v>
      </c>
      <c r="O130" s="91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6" t="s">
        <v>133</v>
      </c>
      <c r="AT130" s="256" t="s">
        <v>129</v>
      </c>
      <c r="AU130" s="256" t="s">
        <v>85</v>
      </c>
      <c r="AY130" s="17" t="s">
        <v>126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7" t="s">
        <v>83</v>
      </c>
      <c r="BK130" s="257">
        <f>ROUND(I130*H130,2)</f>
        <v>0</v>
      </c>
      <c r="BL130" s="17" t="s">
        <v>133</v>
      </c>
      <c r="BM130" s="256" t="s">
        <v>328</v>
      </c>
    </row>
    <row r="131" s="13" customFormat="1">
      <c r="A131" s="13"/>
      <c r="B131" s="258"/>
      <c r="C131" s="259"/>
      <c r="D131" s="260" t="s">
        <v>135</v>
      </c>
      <c r="E131" s="261" t="s">
        <v>1</v>
      </c>
      <c r="F131" s="262" t="s">
        <v>329</v>
      </c>
      <c r="G131" s="259"/>
      <c r="H131" s="263">
        <v>5670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135</v>
      </c>
      <c r="AU131" s="269" t="s">
        <v>85</v>
      </c>
      <c r="AV131" s="13" t="s">
        <v>85</v>
      </c>
      <c r="AW131" s="13" t="s">
        <v>31</v>
      </c>
      <c r="AX131" s="13" t="s">
        <v>76</v>
      </c>
      <c r="AY131" s="269" t="s">
        <v>126</v>
      </c>
    </row>
    <row r="132" s="13" customFormat="1">
      <c r="A132" s="13"/>
      <c r="B132" s="258"/>
      <c r="C132" s="259"/>
      <c r="D132" s="260" t="s">
        <v>135</v>
      </c>
      <c r="E132" s="261" t="s">
        <v>1</v>
      </c>
      <c r="F132" s="262" t="s">
        <v>330</v>
      </c>
      <c r="G132" s="259"/>
      <c r="H132" s="263">
        <v>110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135</v>
      </c>
      <c r="AU132" s="269" t="s">
        <v>85</v>
      </c>
      <c r="AV132" s="13" t="s">
        <v>85</v>
      </c>
      <c r="AW132" s="13" t="s">
        <v>31</v>
      </c>
      <c r="AX132" s="13" t="s">
        <v>76</v>
      </c>
      <c r="AY132" s="269" t="s">
        <v>126</v>
      </c>
    </row>
    <row r="133" s="14" customFormat="1">
      <c r="A133" s="14"/>
      <c r="B133" s="270"/>
      <c r="C133" s="271"/>
      <c r="D133" s="260" t="s">
        <v>135</v>
      </c>
      <c r="E133" s="272" t="s">
        <v>1</v>
      </c>
      <c r="F133" s="273" t="s">
        <v>137</v>
      </c>
      <c r="G133" s="271"/>
      <c r="H133" s="274">
        <v>5780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135</v>
      </c>
      <c r="AU133" s="280" t="s">
        <v>85</v>
      </c>
      <c r="AV133" s="14" t="s">
        <v>133</v>
      </c>
      <c r="AW133" s="14" t="s">
        <v>31</v>
      </c>
      <c r="AX133" s="14" t="s">
        <v>83</v>
      </c>
      <c r="AY133" s="280" t="s">
        <v>126</v>
      </c>
    </row>
    <row r="134" s="2" customFormat="1" ht="55.5" customHeight="1">
      <c r="A134" s="38"/>
      <c r="B134" s="39"/>
      <c r="C134" s="244" t="s">
        <v>143</v>
      </c>
      <c r="D134" s="244" t="s">
        <v>129</v>
      </c>
      <c r="E134" s="245" t="s">
        <v>150</v>
      </c>
      <c r="F134" s="246" t="s">
        <v>151</v>
      </c>
      <c r="G134" s="247" t="s">
        <v>132</v>
      </c>
      <c r="H134" s="248">
        <v>9809</v>
      </c>
      <c r="I134" s="249"/>
      <c r="J134" s="250">
        <f>ROUND(I134*H134,2)</f>
        <v>0</v>
      </c>
      <c r="K134" s="251"/>
      <c r="L134" s="44"/>
      <c r="M134" s="252" t="s">
        <v>1</v>
      </c>
      <c r="N134" s="253" t="s">
        <v>41</v>
      </c>
      <c r="O134" s="91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6" t="s">
        <v>133</v>
      </c>
      <c r="AT134" s="256" t="s">
        <v>129</v>
      </c>
      <c r="AU134" s="256" t="s">
        <v>85</v>
      </c>
      <c r="AY134" s="17" t="s">
        <v>126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7" t="s">
        <v>83</v>
      </c>
      <c r="BK134" s="257">
        <f>ROUND(I134*H134,2)</f>
        <v>0</v>
      </c>
      <c r="BL134" s="17" t="s">
        <v>133</v>
      </c>
      <c r="BM134" s="256" t="s">
        <v>331</v>
      </c>
    </row>
    <row r="135" s="13" customFormat="1">
      <c r="A135" s="13"/>
      <c r="B135" s="258"/>
      <c r="C135" s="259"/>
      <c r="D135" s="260" t="s">
        <v>135</v>
      </c>
      <c r="E135" s="261" t="s">
        <v>1</v>
      </c>
      <c r="F135" s="262" t="s">
        <v>332</v>
      </c>
      <c r="G135" s="259"/>
      <c r="H135" s="263">
        <v>9639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135</v>
      </c>
      <c r="AU135" s="269" t="s">
        <v>85</v>
      </c>
      <c r="AV135" s="13" t="s">
        <v>85</v>
      </c>
      <c r="AW135" s="13" t="s">
        <v>31</v>
      </c>
      <c r="AX135" s="13" t="s">
        <v>76</v>
      </c>
      <c r="AY135" s="269" t="s">
        <v>126</v>
      </c>
    </row>
    <row r="136" s="13" customFormat="1">
      <c r="A136" s="13"/>
      <c r="B136" s="258"/>
      <c r="C136" s="259"/>
      <c r="D136" s="260" t="s">
        <v>135</v>
      </c>
      <c r="E136" s="261" t="s">
        <v>1</v>
      </c>
      <c r="F136" s="262" t="s">
        <v>333</v>
      </c>
      <c r="G136" s="259"/>
      <c r="H136" s="263">
        <v>170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135</v>
      </c>
      <c r="AU136" s="269" t="s">
        <v>85</v>
      </c>
      <c r="AV136" s="13" t="s">
        <v>85</v>
      </c>
      <c r="AW136" s="13" t="s">
        <v>31</v>
      </c>
      <c r="AX136" s="13" t="s">
        <v>76</v>
      </c>
      <c r="AY136" s="269" t="s">
        <v>126</v>
      </c>
    </row>
    <row r="137" s="14" customFormat="1">
      <c r="A137" s="14"/>
      <c r="B137" s="270"/>
      <c r="C137" s="271"/>
      <c r="D137" s="260" t="s">
        <v>135</v>
      </c>
      <c r="E137" s="272" t="s">
        <v>1</v>
      </c>
      <c r="F137" s="273" t="s">
        <v>137</v>
      </c>
      <c r="G137" s="271"/>
      <c r="H137" s="274">
        <v>9809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135</v>
      </c>
      <c r="AU137" s="280" t="s">
        <v>85</v>
      </c>
      <c r="AV137" s="14" t="s">
        <v>133</v>
      </c>
      <c r="AW137" s="14" t="s">
        <v>31</v>
      </c>
      <c r="AX137" s="14" t="s">
        <v>83</v>
      </c>
      <c r="AY137" s="280" t="s">
        <v>126</v>
      </c>
    </row>
    <row r="138" s="2" customFormat="1" ht="66.75" customHeight="1">
      <c r="A138" s="38"/>
      <c r="B138" s="39"/>
      <c r="C138" s="244" t="s">
        <v>133</v>
      </c>
      <c r="D138" s="244" t="s">
        <v>129</v>
      </c>
      <c r="E138" s="245" t="s">
        <v>156</v>
      </c>
      <c r="F138" s="246" t="s">
        <v>157</v>
      </c>
      <c r="G138" s="247" t="s">
        <v>140</v>
      </c>
      <c r="H138" s="248">
        <v>5790</v>
      </c>
      <c r="I138" s="249"/>
      <c r="J138" s="250">
        <f>ROUND(I138*H138,2)</f>
        <v>0</v>
      </c>
      <c r="K138" s="251"/>
      <c r="L138" s="44"/>
      <c r="M138" s="252" t="s">
        <v>1</v>
      </c>
      <c r="N138" s="253" t="s">
        <v>41</v>
      </c>
      <c r="O138" s="91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6" t="s">
        <v>133</v>
      </c>
      <c r="AT138" s="256" t="s">
        <v>129</v>
      </c>
      <c r="AU138" s="256" t="s">
        <v>85</v>
      </c>
      <c r="AY138" s="17" t="s">
        <v>126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7" t="s">
        <v>83</v>
      </c>
      <c r="BK138" s="257">
        <f>ROUND(I138*H138,2)</f>
        <v>0</v>
      </c>
      <c r="BL138" s="17" t="s">
        <v>133</v>
      </c>
      <c r="BM138" s="256" t="s">
        <v>334</v>
      </c>
    </row>
    <row r="139" s="13" customFormat="1">
      <c r="A139" s="13"/>
      <c r="B139" s="258"/>
      <c r="C139" s="259"/>
      <c r="D139" s="260" t="s">
        <v>135</v>
      </c>
      <c r="E139" s="261" t="s">
        <v>1</v>
      </c>
      <c r="F139" s="262" t="s">
        <v>329</v>
      </c>
      <c r="G139" s="259"/>
      <c r="H139" s="263">
        <v>5670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135</v>
      </c>
      <c r="AU139" s="269" t="s">
        <v>85</v>
      </c>
      <c r="AV139" s="13" t="s">
        <v>85</v>
      </c>
      <c r="AW139" s="13" t="s">
        <v>31</v>
      </c>
      <c r="AX139" s="13" t="s">
        <v>76</v>
      </c>
      <c r="AY139" s="269" t="s">
        <v>126</v>
      </c>
    </row>
    <row r="140" s="13" customFormat="1">
      <c r="A140" s="13"/>
      <c r="B140" s="258"/>
      <c r="C140" s="259"/>
      <c r="D140" s="260" t="s">
        <v>135</v>
      </c>
      <c r="E140" s="261" t="s">
        <v>1</v>
      </c>
      <c r="F140" s="262" t="s">
        <v>335</v>
      </c>
      <c r="G140" s="259"/>
      <c r="H140" s="263">
        <v>120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135</v>
      </c>
      <c r="AU140" s="269" t="s">
        <v>85</v>
      </c>
      <c r="AV140" s="13" t="s">
        <v>85</v>
      </c>
      <c r="AW140" s="13" t="s">
        <v>31</v>
      </c>
      <c r="AX140" s="13" t="s">
        <v>76</v>
      </c>
      <c r="AY140" s="269" t="s">
        <v>126</v>
      </c>
    </row>
    <row r="141" s="14" customFormat="1">
      <c r="A141" s="14"/>
      <c r="B141" s="270"/>
      <c r="C141" s="271"/>
      <c r="D141" s="260" t="s">
        <v>135</v>
      </c>
      <c r="E141" s="272" t="s">
        <v>1</v>
      </c>
      <c r="F141" s="273" t="s">
        <v>137</v>
      </c>
      <c r="G141" s="271"/>
      <c r="H141" s="274">
        <v>5790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135</v>
      </c>
      <c r="AU141" s="280" t="s">
        <v>85</v>
      </c>
      <c r="AV141" s="14" t="s">
        <v>133</v>
      </c>
      <c r="AW141" s="14" t="s">
        <v>31</v>
      </c>
      <c r="AX141" s="14" t="s">
        <v>83</v>
      </c>
      <c r="AY141" s="280" t="s">
        <v>126</v>
      </c>
    </row>
    <row r="142" s="2" customFormat="1" ht="16.5" customHeight="1">
      <c r="A142" s="38"/>
      <c r="B142" s="39"/>
      <c r="C142" s="281" t="s">
        <v>127</v>
      </c>
      <c r="D142" s="281" t="s">
        <v>165</v>
      </c>
      <c r="E142" s="282" t="s">
        <v>166</v>
      </c>
      <c r="F142" s="283" t="s">
        <v>167</v>
      </c>
      <c r="G142" s="284" t="s">
        <v>168</v>
      </c>
      <c r="H142" s="285">
        <v>10422</v>
      </c>
      <c r="I142" s="286"/>
      <c r="J142" s="287">
        <f>ROUND(I142*H142,2)</f>
        <v>0</v>
      </c>
      <c r="K142" s="288"/>
      <c r="L142" s="289"/>
      <c r="M142" s="290" t="s">
        <v>1</v>
      </c>
      <c r="N142" s="291" t="s">
        <v>41</v>
      </c>
      <c r="O142" s="91"/>
      <c r="P142" s="254">
        <f>O142*H142</f>
        <v>0</v>
      </c>
      <c r="Q142" s="254">
        <v>1</v>
      </c>
      <c r="R142" s="254">
        <f>Q142*H142</f>
        <v>10422</v>
      </c>
      <c r="S142" s="254">
        <v>0</v>
      </c>
      <c r="T142" s="25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6" t="s">
        <v>169</v>
      </c>
      <c r="AT142" s="256" t="s">
        <v>165</v>
      </c>
      <c r="AU142" s="256" t="s">
        <v>85</v>
      </c>
      <c r="AY142" s="17" t="s">
        <v>126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7" t="s">
        <v>83</v>
      </c>
      <c r="BK142" s="257">
        <f>ROUND(I142*H142,2)</f>
        <v>0</v>
      </c>
      <c r="BL142" s="17" t="s">
        <v>133</v>
      </c>
      <c r="BM142" s="256" t="s">
        <v>336</v>
      </c>
    </row>
    <row r="143" s="13" customFormat="1">
      <c r="A143" s="13"/>
      <c r="B143" s="258"/>
      <c r="C143" s="259"/>
      <c r="D143" s="260" t="s">
        <v>135</v>
      </c>
      <c r="E143" s="261" t="s">
        <v>1</v>
      </c>
      <c r="F143" s="262" t="s">
        <v>337</v>
      </c>
      <c r="G143" s="259"/>
      <c r="H143" s="263">
        <v>10422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135</v>
      </c>
      <c r="AU143" s="269" t="s">
        <v>85</v>
      </c>
      <c r="AV143" s="13" t="s">
        <v>85</v>
      </c>
      <c r="AW143" s="13" t="s">
        <v>31</v>
      </c>
      <c r="AX143" s="13" t="s">
        <v>76</v>
      </c>
      <c r="AY143" s="269" t="s">
        <v>126</v>
      </c>
    </row>
    <row r="144" s="14" customFormat="1">
      <c r="A144" s="14"/>
      <c r="B144" s="270"/>
      <c r="C144" s="271"/>
      <c r="D144" s="260" t="s">
        <v>135</v>
      </c>
      <c r="E144" s="272" t="s">
        <v>1</v>
      </c>
      <c r="F144" s="273" t="s">
        <v>137</v>
      </c>
      <c r="G144" s="271"/>
      <c r="H144" s="274">
        <v>10422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135</v>
      </c>
      <c r="AU144" s="280" t="s">
        <v>85</v>
      </c>
      <c r="AV144" s="14" t="s">
        <v>133</v>
      </c>
      <c r="AW144" s="14" t="s">
        <v>31</v>
      </c>
      <c r="AX144" s="14" t="s">
        <v>83</v>
      </c>
      <c r="AY144" s="280" t="s">
        <v>126</v>
      </c>
    </row>
    <row r="145" s="2" customFormat="1" ht="21.75" customHeight="1">
      <c r="A145" s="38"/>
      <c r="B145" s="39"/>
      <c r="C145" s="281" t="s">
        <v>164</v>
      </c>
      <c r="D145" s="281" t="s">
        <v>165</v>
      </c>
      <c r="E145" s="282" t="s">
        <v>173</v>
      </c>
      <c r="F145" s="283" t="s">
        <v>174</v>
      </c>
      <c r="G145" s="284" t="s">
        <v>175</v>
      </c>
      <c r="H145" s="285">
        <v>4856</v>
      </c>
      <c r="I145" s="286"/>
      <c r="J145" s="287">
        <f>ROUND(I145*H145,2)</f>
        <v>0</v>
      </c>
      <c r="K145" s="288"/>
      <c r="L145" s="289"/>
      <c r="M145" s="290" t="s">
        <v>1</v>
      </c>
      <c r="N145" s="291" t="s">
        <v>41</v>
      </c>
      <c r="O145" s="91"/>
      <c r="P145" s="254">
        <f>O145*H145</f>
        <v>0</v>
      </c>
      <c r="Q145" s="254">
        <v>0.32700000000000001</v>
      </c>
      <c r="R145" s="254">
        <f>Q145*H145</f>
        <v>1587.912</v>
      </c>
      <c r="S145" s="254">
        <v>0</v>
      </c>
      <c r="T145" s="25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6" t="s">
        <v>169</v>
      </c>
      <c r="AT145" s="256" t="s">
        <v>165</v>
      </c>
      <c r="AU145" s="256" t="s">
        <v>85</v>
      </c>
      <c r="AY145" s="17" t="s">
        <v>126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7" t="s">
        <v>83</v>
      </c>
      <c r="BK145" s="257">
        <f>ROUND(I145*H145,2)</f>
        <v>0</v>
      </c>
      <c r="BL145" s="17" t="s">
        <v>133</v>
      </c>
      <c r="BM145" s="256" t="s">
        <v>338</v>
      </c>
    </row>
    <row r="146" s="15" customFormat="1">
      <c r="A146" s="15"/>
      <c r="B146" s="292"/>
      <c r="C146" s="293"/>
      <c r="D146" s="260" t="s">
        <v>135</v>
      </c>
      <c r="E146" s="294" t="s">
        <v>1</v>
      </c>
      <c r="F146" s="295" t="s">
        <v>177</v>
      </c>
      <c r="G146" s="293"/>
      <c r="H146" s="294" t="s">
        <v>1</v>
      </c>
      <c r="I146" s="296"/>
      <c r="J146" s="293"/>
      <c r="K146" s="293"/>
      <c r="L146" s="297"/>
      <c r="M146" s="298"/>
      <c r="N146" s="299"/>
      <c r="O146" s="299"/>
      <c r="P146" s="299"/>
      <c r="Q146" s="299"/>
      <c r="R146" s="299"/>
      <c r="S146" s="299"/>
      <c r="T146" s="30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301" t="s">
        <v>135</v>
      </c>
      <c r="AU146" s="301" t="s">
        <v>85</v>
      </c>
      <c r="AV146" s="15" t="s">
        <v>83</v>
      </c>
      <c r="AW146" s="15" t="s">
        <v>31</v>
      </c>
      <c r="AX146" s="15" t="s">
        <v>76</v>
      </c>
      <c r="AY146" s="301" t="s">
        <v>126</v>
      </c>
    </row>
    <row r="147" s="13" customFormat="1">
      <c r="A147" s="13"/>
      <c r="B147" s="258"/>
      <c r="C147" s="259"/>
      <c r="D147" s="260" t="s">
        <v>135</v>
      </c>
      <c r="E147" s="261" t="s">
        <v>1</v>
      </c>
      <c r="F147" s="262" t="s">
        <v>339</v>
      </c>
      <c r="G147" s="259"/>
      <c r="H147" s="263">
        <v>4763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135</v>
      </c>
      <c r="AU147" s="269" t="s">
        <v>85</v>
      </c>
      <c r="AV147" s="13" t="s">
        <v>85</v>
      </c>
      <c r="AW147" s="13" t="s">
        <v>31</v>
      </c>
      <c r="AX147" s="13" t="s">
        <v>76</v>
      </c>
      <c r="AY147" s="269" t="s">
        <v>126</v>
      </c>
    </row>
    <row r="148" s="13" customFormat="1">
      <c r="A148" s="13"/>
      <c r="B148" s="258"/>
      <c r="C148" s="259"/>
      <c r="D148" s="260" t="s">
        <v>135</v>
      </c>
      <c r="E148" s="261" t="s">
        <v>1</v>
      </c>
      <c r="F148" s="262" t="s">
        <v>340</v>
      </c>
      <c r="G148" s="259"/>
      <c r="H148" s="263">
        <v>93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135</v>
      </c>
      <c r="AU148" s="269" t="s">
        <v>85</v>
      </c>
      <c r="AV148" s="13" t="s">
        <v>85</v>
      </c>
      <c r="AW148" s="13" t="s">
        <v>31</v>
      </c>
      <c r="AX148" s="13" t="s">
        <v>76</v>
      </c>
      <c r="AY148" s="269" t="s">
        <v>126</v>
      </c>
    </row>
    <row r="149" s="14" customFormat="1">
      <c r="A149" s="14"/>
      <c r="B149" s="270"/>
      <c r="C149" s="271"/>
      <c r="D149" s="260" t="s">
        <v>135</v>
      </c>
      <c r="E149" s="272" t="s">
        <v>1</v>
      </c>
      <c r="F149" s="273" t="s">
        <v>137</v>
      </c>
      <c r="G149" s="271"/>
      <c r="H149" s="274">
        <v>4856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0" t="s">
        <v>135</v>
      </c>
      <c r="AU149" s="280" t="s">
        <v>85</v>
      </c>
      <c r="AV149" s="14" t="s">
        <v>133</v>
      </c>
      <c r="AW149" s="14" t="s">
        <v>31</v>
      </c>
      <c r="AX149" s="14" t="s">
        <v>83</v>
      </c>
      <c r="AY149" s="280" t="s">
        <v>126</v>
      </c>
    </row>
    <row r="150" s="2" customFormat="1" ht="16.5" customHeight="1">
      <c r="A150" s="38"/>
      <c r="B150" s="39"/>
      <c r="C150" s="281" t="s">
        <v>172</v>
      </c>
      <c r="D150" s="281" t="s">
        <v>165</v>
      </c>
      <c r="E150" s="282" t="s">
        <v>187</v>
      </c>
      <c r="F150" s="283" t="s">
        <v>188</v>
      </c>
      <c r="G150" s="284" t="s">
        <v>175</v>
      </c>
      <c r="H150" s="285">
        <v>78</v>
      </c>
      <c r="I150" s="286"/>
      <c r="J150" s="287">
        <f>ROUND(I150*H150,2)</f>
        <v>0</v>
      </c>
      <c r="K150" s="288"/>
      <c r="L150" s="289"/>
      <c r="M150" s="290" t="s">
        <v>1</v>
      </c>
      <c r="N150" s="291" t="s">
        <v>41</v>
      </c>
      <c r="O150" s="91"/>
      <c r="P150" s="254">
        <f>O150*H150</f>
        <v>0</v>
      </c>
      <c r="Q150" s="254">
        <v>3.70425</v>
      </c>
      <c r="R150" s="254">
        <f>Q150*H150</f>
        <v>288.93150000000003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6" t="s">
        <v>169</v>
      </c>
      <c r="AT150" s="256" t="s">
        <v>165</v>
      </c>
      <c r="AU150" s="256" t="s">
        <v>85</v>
      </c>
      <c r="AY150" s="17" t="s">
        <v>126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7" t="s">
        <v>83</v>
      </c>
      <c r="BK150" s="257">
        <f>ROUND(I150*H150,2)</f>
        <v>0</v>
      </c>
      <c r="BL150" s="17" t="s">
        <v>133</v>
      </c>
      <c r="BM150" s="256" t="s">
        <v>341</v>
      </c>
    </row>
    <row r="151" s="15" customFormat="1">
      <c r="A151" s="15"/>
      <c r="B151" s="292"/>
      <c r="C151" s="293"/>
      <c r="D151" s="260" t="s">
        <v>135</v>
      </c>
      <c r="E151" s="294" t="s">
        <v>1</v>
      </c>
      <c r="F151" s="295" t="s">
        <v>177</v>
      </c>
      <c r="G151" s="293"/>
      <c r="H151" s="294" t="s">
        <v>1</v>
      </c>
      <c r="I151" s="296"/>
      <c r="J151" s="293"/>
      <c r="K151" s="293"/>
      <c r="L151" s="297"/>
      <c r="M151" s="298"/>
      <c r="N151" s="299"/>
      <c r="O151" s="299"/>
      <c r="P151" s="299"/>
      <c r="Q151" s="299"/>
      <c r="R151" s="299"/>
      <c r="S151" s="299"/>
      <c r="T151" s="30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301" t="s">
        <v>135</v>
      </c>
      <c r="AU151" s="301" t="s">
        <v>85</v>
      </c>
      <c r="AV151" s="15" t="s">
        <v>83</v>
      </c>
      <c r="AW151" s="15" t="s">
        <v>31</v>
      </c>
      <c r="AX151" s="15" t="s">
        <v>76</v>
      </c>
      <c r="AY151" s="301" t="s">
        <v>126</v>
      </c>
    </row>
    <row r="152" s="13" customFormat="1">
      <c r="A152" s="13"/>
      <c r="B152" s="258"/>
      <c r="C152" s="259"/>
      <c r="D152" s="260" t="s">
        <v>135</v>
      </c>
      <c r="E152" s="261" t="s">
        <v>1</v>
      </c>
      <c r="F152" s="262" t="s">
        <v>342</v>
      </c>
      <c r="G152" s="259"/>
      <c r="H152" s="263">
        <v>78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135</v>
      </c>
      <c r="AU152" s="269" t="s">
        <v>85</v>
      </c>
      <c r="AV152" s="13" t="s">
        <v>85</v>
      </c>
      <c r="AW152" s="13" t="s">
        <v>31</v>
      </c>
      <c r="AX152" s="13" t="s">
        <v>76</v>
      </c>
      <c r="AY152" s="269" t="s">
        <v>126</v>
      </c>
    </row>
    <row r="153" s="14" customFormat="1">
      <c r="A153" s="14"/>
      <c r="B153" s="270"/>
      <c r="C153" s="271"/>
      <c r="D153" s="260" t="s">
        <v>135</v>
      </c>
      <c r="E153" s="272" t="s">
        <v>1</v>
      </c>
      <c r="F153" s="273" t="s">
        <v>137</v>
      </c>
      <c r="G153" s="271"/>
      <c r="H153" s="274">
        <v>78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135</v>
      </c>
      <c r="AU153" s="280" t="s">
        <v>85</v>
      </c>
      <c r="AV153" s="14" t="s">
        <v>133</v>
      </c>
      <c r="AW153" s="14" t="s">
        <v>31</v>
      </c>
      <c r="AX153" s="14" t="s">
        <v>83</v>
      </c>
      <c r="AY153" s="280" t="s">
        <v>126</v>
      </c>
    </row>
    <row r="154" s="2" customFormat="1" ht="16.5" customHeight="1">
      <c r="A154" s="38"/>
      <c r="B154" s="39"/>
      <c r="C154" s="281" t="s">
        <v>169</v>
      </c>
      <c r="D154" s="281" t="s">
        <v>165</v>
      </c>
      <c r="E154" s="282" t="s">
        <v>193</v>
      </c>
      <c r="F154" s="283" t="s">
        <v>194</v>
      </c>
      <c r="G154" s="284" t="s">
        <v>195</v>
      </c>
      <c r="H154" s="285">
        <v>200</v>
      </c>
      <c r="I154" s="286"/>
      <c r="J154" s="287">
        <f>ROUND(I154*H154,2)</f>
        <v>0</v>
      </c>
      <c r="K154" s="288"/>
      <c r="L154" s="289"/>
      <c r="M154" s="290" t="s">
        <v>1</v>
      </c>
      <c r="N154" s="291" t="s">
        <v>41</v>
      </c>
      <c r="O154" s="91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6" t="s">
        <v>169</v>
      </c>
      <c r="AT154" s="256" t="s">
        <v>165</v>
      </c>
      <c r="AU154" s="256" t="s">
        <v>85</v>
      </c>
      <c r="AY154" s="17" t="s">
        <v>126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7" t="s">
        <v>83</v>
      </c>
      <c r="BK154" s="257">
        <f>ROUND(I154*H154,2)</f>
        <v>0</v>
      </c>
      <c r="BL154" s="17" t="s">
        <v>133</v>
      </c>
      <c r="BM154" s="256" t="s">
        <v>343</v>
      </c>
    </row>
    <row r="155" s="15" customFormat="1">
      <c r="A155" s="15"/>
      <c r="B155" s="292"/>
      <c r="C155" s="293"/>
      <c r="D155" s="260" t="s">
        <v>135</v>
      </c>
      <c r="E155" s="294" t="s">
        <v>1</v>
      </c>
      <c r="F155" s="295" t="s">
        <v>177</v>
      </c>
      <c r="G155" s="293"/>
      <c r="H155" s="294" t="s">
        <v>1</v>
      </c>
      <c r="I155" s="296"/>
      <c r="J155" s="293"/>
      <c r="K155" s="293"/>
      <c r="L155" s="297"/>
      <c r="M155" s="298"/>
      <c r="N155" s="299"/>
      <c r="O155" s="299"/>
      <c r="P155" s="299"/>
      <c r="Q155" s="299"/>
      <c r="R155" s="299"/>
      <c r="S155" s="299"/>
      <c r="T155" s="30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301" t="s">
        <v>135</v>
      </c>
      <c r="AU155" s="301" t="s">
        <v>85</v>
      </c>
      <c r="AV155" s="15" t="s">
        <v>83</v>
      </c>
      <c r="AW155" s="15" t="s">
        <v>31</v>
      </c>
      <c r="AX155" s="15" t="s">
        <v>76</v>
      </c>
      <c r="AY155" s="301" t="s">
        <v>126</v>
      </c>
    </row>
    <row r="156" s="13" customFormat="1">
      <c r="A156" s="13"/>
      <c r="B156" s="258"/>
      <c r="C156" s="259"/>
      <c r="D156" s="260" t="s">
        <v>135</v>
      </c>
      <c r="E156" s="261" t="s">
        <v>1</v>
      </c>
      <c r="F156" s="262" t="s">
        <v>197</v>
      </c>
      <c r="G156" s="259"/>
      <c r="H156" s="263">
        <v>200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135</v>
      </c>
      <c r="AU156" s="269" t="s">
        <v>85</v>
      </c>
      <c r="AV156" s="13" t="s">
        <v>85</v>
      </c>
      <c r="AW156" s="13" t="s">
        <v>31</v>
      </c>
      <c r="AX156" s="13" t="s">
        <v>76</v>
      </c>
      <c r="AY156" s="269" t="s">
        <v>126</v>
      </c>
    </row>
    <row r="157" s="14" customFormat="1">
      <c r="A157" s="14"/>
      <c r="B157" s="270"/>
      <c r="C157" s="271"/>
      <c r="D157" s="260" t="s">
        <v>135</v>
      </c>
      <c r="E157" s="272" t="s">
        <v>1</v>
      </c>
      <c r="F157" s="273" t="s">
        <v>137</v>
      </c>
      <c r="G157" s="271"/>
      <c r="H157" s="274">
        <v>200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135</v>
      </c>
      <c r="AU157" s="280" t="s">
        <v>85</v>
      </c>
      <c r="AV157" s="14" t="s">
        <v>133</v>
      </c>
      <c r="AW157" s="14" t="s">
        <v>31</v>
      </c>
      <c r="AX157" s="14" t="s">
        <v>83</v>
      </c>
      <c r="AY157" s="280" t="s">
        <v>126</v>
      </c>
    </row>
    <row r="158" s="2" customFormat="1" ht="66.75" customHeight="1">
      <c r="A158" s="38"/>
      <c r="B158" s="39"/>
      <c r="C158" s="244" t="s">
        <v>186</v>
      </c>
      <c r="D158" s="244" t="s">
        <v>129</v>
      </c>
      <c r="E158" s="245" t="s">
        <v>209</v>
      </c>
      <c r="F158" s="246" t="s">
        <v>210</v>
      </c>
      <c r="G158" s="247" t="s">
        <v>211</v>
      </c>
      <c r="H158" s="248">
        <v>2.8849999999999998</v>
      </c>
      <c r="I158" s="249"/>
      <c r="J158" s="250">
        <f>ROUND(I158*H158,2)</f>
        <v>0</v>
      </c>
      <c r="K158" s="251"/>
      <c r="L158" s="44"/>
      <c r="M158" s="252" t="s">
        <v>1</v>
      </c>
      <c r="N158" s="253" t="s">
        <v>41</v>
      </c>
      <c r="O158" s="91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6" t="s">
        <v>133</v>
      </c>
      <c r="AT158" s="256" t="s">
        <v>129</v>
      </c>
      <c r="AU158" s="256" t="s">
        <v>85</v>
      </c>
      <c r="AY158" s="17" t="s">
        <v>126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7" t="s">
        <v>83</v>
      </c>
      <c r="BK158" s="257">
        <f>ROUND(I158*H158,2)</f>
        <v>0</v>
      </c>
      <c r="BL158" s="17" t="s">
        <v>133</v>
      </c>
      <c r="BM158" s="256" t="s">
        <v>344</v>
      </c>
    </row>
    <row r="159" s="13" customFormat="1">
      <c r="A159" s="13"/>
      <c r="B159" s="258"/>
      <c r="C159" s="259"/>
      <c r="D159" s="260" t="s">
        <v>135</v>
      </c>
      <c r="E159" s="261" t="s">
        <v>1</v>
      </c>
      <c r="F159" s="262" t="s">
        <v>345</v>
      </c>
      <c r="G159" s="259"/>
      <c r="H159" s="263">
        <v>2.8849999999999998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135</v>
      </c>
      <c r="AU159" s="269" t="s">
        <v>85</v>
      </c>
      <c r="AV159" s="13" t="s">
        <v>85</v>
      </c>
      <c r="AW159" s="13" t="s">
        <v>31</v>
      </c>
      <c r="AX159" s="13" t="s">
        <v>83</v>
      </c>
      <c r="AY159" s="269" t="s">
        <v>126</v>
      </c>
    </row>
    <row r="160" s="2" customFormat="1" ht="78" customHeight="1">
      <c r="A160" s="38"/>
      <c r="B160" s="39"/>
      <c r="C160" s="244" t="s">
        <v>192</v>
      </c>
      <c r="D160" s="244" t="s">
        <v>129</v>
      </c>
      <c r="E160" s="245" t="s">
        <v>215</v>
      </c>
      <c r="F160" s="246" t="s">
        <v>216</v>
      </c>
      <c r="G160" s="247" t="s">
        <v>211</v>
      </c>
      <c r="H160" s="248">
        <v>2.8849999999999998</v>
      </c>
      <c r="I160" s="249"/>
      <c r="J160" s="250">
        <f>ROUND(I160*H160,2)</f>
        <v>0</v>
      </c>
      <c r="K160" s="251"/>
      <c r="L160" s="44"/>
      <c r="M160" s="252" t="s">
        <v>1</v>
      </c>
      <c r="N160" s="253" t="s">
        <v>41</v>
      </c>
      <c r="O160" s="91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6" t="s">
        <v>133</v>
      </c>
      <c r="AT160" s="256" t="s">
        <v>129</v>
      </c>
      <c r="AU160" s="256" t="s">
        <v>85</v>
      </c>
      <c r="AY160" s="17" t="s">
        <v>126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7" t="s">
        <v>83</v>
      </c>
      <c r="BK160" s="257">
        <f>ROUND(I160*H160,2)</f>
        <v>0</v>
      </c>
      <c r="BL160" s="17" t="s">
        <v>133</v>
      </c>
      <c r="BM160" s="256" t="s">
        <v>346</v>
      </c>
    </row>
    <row r="161" s="13" customFormat="1">
      <c r="A161" s="13"/>
      <c r="B161" s="258"/>
      <c r="C161" s="259"/>
      <c r="D161" s="260" t="s">
        <v>135</v>
      </c>
      <c r="E161" s="261" t="s">
        <v>1</v>
      </c>
      <c r="F161" s="262" t="s">
        <v>347</v>
      </c>
      <c r="G161" s="259"/>
      <c r="H161" s="263">
        <v>0.050000000000000003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135</v>
      </c>
      <c r="AU161" s="269" t="s">
        <v>85</v>
      </c>
      <c r="AV161" s="13" t="s">
        <v>85</v>
      </c>
      <c r="AW161" s="13" t="s">
        <v>31</v>
      </c>
      <c r="AX161" s="13" t="s">
        <v>76</v>
      </c>
      <c r="AY161" s="269" t="s">
        <v>126</v>
      </c>
    </row>
    <row r="162" s="13" customFormat="1">
      <c r="A162" s="13"/>
      <c r="B162" s="258"/>
      <c r="C162" s="259"/>
      <c r="D162" s="260" t="s">
        <v>135</v>
      </c>
      <c r="E162" s="261" t="s">
        <v>1</v>
      </c>
      <c r="F162" s="262" t="s">
        <v>348</v>
      </c>
      <c r="G162" s="259"/>
      <c r="H162" s="263">
        <v>2.835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135</v>
      </c>
      <c r="AU162" s="269" t="s">
        <v>85</v>
      </c>
      <c r="AV162" s="13" t="s">
        <v>85</v>
      </c>
      <c r="AW162" s="13" t="s">
        <v>31</v>
      </c>
      <c r="AX162" s="13" t="s">
        <v>76</v>
      </c>
      <c r="AY162" s="269" t="s">
        <v>126</v>
      </c>
    </row>
    <row r="163" s="14" customFormat="1">
      <c r="A163" s="14"/>
      <c r="B163" s="270"/>
      <c r="C163" s="271"/>
      <c r="D163" s="260" t="s">
        <v>135</v>
      </c>
      <c r="E163" s="272" t="s">
        <v>1</v>
      </c>
      <c r="F163" s="273" t="s">
        <v>137</v>
      </c>
      <c r="G163" s="271"/>
      <c r="H163" s="274">
        <v>2.8849999999999998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135</v>
      </c>
      <c r="AU163" s="280" t="s">
        <v>85</v>
      </c>
      <c r="AV163" s="14" t="s">
        <v>133</v>
      </c>
      <c r="AW163" s="14" t="s">
        <v>31</v>
      </c>
      <c r="AX163" s="14" t="s">
        <v>83</v>
      </c>
      <c r="AY163" s="280" t="s">
        <v>126</v>
      </c>
    </row>
    <row r="164" s="2" customFormat="1" ht="100.5" customHeight="1">
      <c r="A164" s="38"/>
      <c r="B164" s="39"/>
      <c r="C164" s="244" t="s">
        <v>198</v>
      </c>
      <c r="D164" s="244" t="s">
        <v>129</v>
      </c>
      <c r="E164" s="245" t="s">
        <v>230</v>
      </c>
      <c r="F164" s="246" t="s">
        <v>231</v>
      </c>
      <c r="G164" s="247" t="s">
        <v>195</v>
      </c>
      <c r="H164" s="248">
        <v>5780</v>
      </c>
      <c r="I164" s="249"/>
      <c r="J164" s="250">
        <f>ROUND(I164*H164,2)</f>
        <v>0</v>
      </c>
      <c r="K164" s="251"/>
      <c r="L164" s="44"/>
      <c r="M164" s="252" t="s">
        <v>1</v>
      </c>
      <c r="N164" s="253" t="s">
        <v>41</v>
      </c>
      <c r="O164" s="91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6" t="s">
        <v>133</v>
      </c>
      <c r="AT164" s="256" t="s">
        <v>129</v>
      </c>
      <c r="AU164" s="256" t="s">
        <v>85</v>
      </c>
      <c r="AY164" s="17" t="s">
        <v>126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7" t="s">
        <v>83</v>
      </c>
      <c r="BK164" s="257">
        <f>ROUND(I164*H164,2)</f>
        <v>0</v>
      </c>
      <c r="BL164" s="17" t="s">
        <v>133</v>
      </c>
      <c r="BM164" s="256" t="s">
        <v>349</v>
      </c>
    </row>
    <row r="165" s="13" customFormat="1">
      <c r="A165" s="13"/>
      <c r="B165" s="258"/>
      <c r="C165" s="259"/>
      <c r="D165" s="260" t="s">
        <v>135</v>
      </c>
      <c r="E165" s="261" t="s">
        <v>1</v>
      </c>
      <c r="F165" s="262" t="s">
        <v>329</v>
      </c>
      <c r="G165" s="259"/>
      <c r="H165" s="263">
        <v>5670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135</v>
      </c>
      <c r="AU165" s="269" t="s">
        <v>85</v>
      </c>
      <c r="AV165" s="13" t="s">
        <v>85</v>
      </c>
      <c r="AW165" s="13" t="s">
        <v>31</v>
      </c>
      <c r="AX165" s="13" t="s">
        <v>76</v>
      </c>
      <c r="AY165" s="269" t="s">
        <v>126</v>
      </c>
    </row>
    <row r="166" s="13" customFormat="1">
      <c r="A166" s="13"/>
      <c r="B166" s="258"/>
      <c r="C166" s="259"/>
      <c r="D166" s="260" t="s">
        <v>135</v>
      </c>
      <c r="E166" s="261" t="s">
        <v>1</v>
      </c>
      <c r="F166" s="262" t="s">
        <v>330</v>
      </c>
      <c r="G166" s="259"/>
      <c r="H166" s="263">
        <v>110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135</v>
      </c>
      <c r="AU166" s="269" t="s">
        <v>85</v>
      </c>
      <c r="AV166" s="13" t="s">
        <v>85</v>
      </c>
      <c r="AW166" s="13" t="s">
        <v>31</v>
      </c>
      <c r="AX166" s="13" t="s">
        <v>76</v>
      </c>
      <c r="AY166" s="269" t="s">
        <v>126</v>
      </c>
    </row>
    <row r="167" s="14" customFormat="1">
      <c r="A167" s="14"/>
      <c r="B167" s="270"/>
      <c r="C167" s="271"/>
      <c r="D167" s="260" t="s">
        <v>135</v>
      </c>
      <c r="E167" s="272" t="s">
        <v>1</v>
      </c>
      <c r="F167" s="273" t="s">
        <v>137</v>
      </c>
      <c r="G167" s="271"/>
      <c r="H167" s="274">
        <v>5780</v>
      </c>
      <c r="I167" s="275"/>
      <c r="J167" s="271"/>
      <c r="K167" s="271"/>
      <c r="L167" s="276"/>
      <c r="M167" s="277"/>
      <c r="N167" s="278"/>
      <c r="O167" s="278"/>
      <c r="P167" s="278"/>
      <c r="Q167" s="278"/>
      <c r="R167" s="278"/>
      <c r="S167" s="278"/>
      <c r="T167" s="27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0" t="s">
        <v>135</v>
      </c>
      <c r="AU167" s="280" t="s">
        <v>85</v>
      </c>
      <c r="AV167" s="14" t="s">
        <v>133</v>
      </c>
      <c r="AW167" s="14" t="s">
        <v>31</v>
      </c>
      <c r="AX167" s="14" t="s">
        <v>83</v>
      </c>
      <c r="AY167" s="280" t="s">
        <v>126</v>
      </c>
    </row>
    <row r="168" s="2" customFormat="1" ht="111.75" customHeight="1">
      <c r="A168" s="38"/>
      <c r="B168" s="39"/>
      <c r="C168" s="244" t="s">
        <v>203</v>
      </c>
      <c r="D168" s="244" t="s">
        <v>129</v>
      </c>
      <c r="E168" s="245" t="s">
        <v>254</v>
      </c>
      <c r="F168" s="246" t="s">
        <v>255</v>
      </c>
      <c r="G168" s="247" t="s">
        <v>211</v>
      </c>
      <c r="H168" s="248">
        <v>8.6699999999999999</v>
      </c>
      <c r="I168" s="249"/>
      <c r="J168" s="250">
        <f>ROUND(I168*H168,2)</f>
        <v>0</v>
      </c>
      <c r="K168" s="251"/>
      <c r="L168" s="44"/>
      <c r="M168" s="252" t="s">
        <v>1</v>
      </c>
      <c r="N168" s="253" t="s">
        <v>41</v>
      </c>
      <c r="O168" s="91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6" t="s">
        <v>133</v>
      </c>
      <c r="AT168" s="256" t="s">
        <v>129</v>
      </c>
      <c r="AU168" s="256" t="s">
        <v>85</v>
      </c>
      <c r="AY168" s="17" t="s">
        <v>126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7" t="s">
        <v>83</v>
      </c>
      <c r="BK168" s="257">
        <f>ROUND(I168*H168,2)</f>
        <v>0</v>
      </c>
      <c r="BL168" s="17" t="s">
        <v>133</v>
      </c>
      <c r="BM168" s="256" t="s">
        <v>350</v>
      </c>
    </row>
    <row r="169" s="2" customFormat="1">
      <c r="A169" s="38"/>
      <c r="B169" s="39"/>
      <c r="C169" s="40"/>
      <c r="D169" s="260" t="s">
        <v>239</v>
      </c>
      <c r="E169" s="40"/>
      <c r="F169" s="302" t="s">
        <v>257</v>
      </c>
      <c r="G169" s="40"/>
      <c r="H169" s="40"/>
      <c r="I169" s="154"/>
      <c r="J169" s="40"/>
      <c r="K169" s="40"/>
      <c r="L169" s="44"/>
      <c r="M169" s="303"/>
      <c r="N169" s="30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239</v>
      </c>
      <c r="AU169" s="17" t="s">
        <v>85</v>
      </c>
    </row>
    <row r="170" s="13" customFormat="1">
      <c r="A170" s="13"/>
      <c r="B170" s="258"/>
      <c r="C170" s="259"/>
      <c r="D170" s="260" t="s">
        <v>135</v>
      </c>
      <c r="E170" s="261" t="s">
        <v>1</v>
      </c>
      <c r="F170" s="262" t="s">
        <v>351</v>
      </c>
      <c r="G170" s="259"/>
      <c r="H170" s="263">
        <v>8.5050000000000008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135</v>
      </c>
      <c r="AU170" s="269" t="s">
        <v>85</v>
      </c>
      <c r="AV170" s="13" t="s">
        <v>85</v>
      </c>
      <c r="AW170" s="13" t="s">
        <v>31</v>
      </c>
      <c r="AX170" s="13" t="s">
        <v>76</v>
      </c>
      <c r="AY170" s="269" t="s">
        <v>126</v>
      </c>
    </row>
    <row r="171" s="13" customFormat="1">
      <c r="A171" s="13"/>
      <c r="B171" s="258"/>
      <c r="C171" s="259"/>
      <c r="D171" s="260" t="s">
        <v>135</v>
      </c>
      <c r="E171" s="261" t="s">
        <v>1</v>
      </c>
      <c r="F171" s="262" t="s">
        <v>352</v>
      </c>
      <c r="G171" s="259"/>
      <c r="H171" s="263">
        <v>0.16500000000000001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135</v>
      </c>
      <c r="AU171" s="269" t="s">
        <v>85</v>
      </c>
      <c r="AV171" s="13" t="s">
        <v>85</v>
      </c>
      <c r="AW171" s="13" t="s">
        <v>31</v>
      </c>
      <c r="AX171" s="13" t="s">
        <v>76</v>
      </c>
      <c r="AY171" s="269" t="s">
        <v>126</v>
      </c>
    </row>
    <row r="172" s="14" customFormat="1">
      <c r="A172" s="14"/>
      <c r="B172" s="270"/>
      <c r="C172" s="271"/>
      <c r="D172" s="260" t="s">
        <v>135</v>
      </c>
      <c r="E172" s="272" t="s">
        <v>1</v>
      </c>
      <c r="F172" s="273" t="s">
        <v>137</v>
      </c>
      <c r="G172" s="271"/>
      <c r="H172" s="274">
        <v>8.6699999999999999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0" t="s">
        <v>135</v>
      </c>
      <c r="AU172" s="280" t="s">
        <v>85</v>
      </c>
      <c r="AV172" s="14" t="s">
        <v>133</v>
      </c>
      <c r="AW172" s="14" t="s">
        <v>31</v>
      </c>
      <c r="AX172" s="14" t="s">
        <v>83</v>
      </c>
      <c r="AY172" s="280" t="s">
        <v>126</v>
      </c>
    </row>
    <row r="173" s="2" customFormat="1" ht="100.5" customHeight="1">
      <c r="A173" s="38"/>
      <c r="B173" s="39"/>
      <c r="C173" s="244" t="s">
        <v>208</v>
      </c>
      <c r="D173" s="244" t="s">
        <v>129</v>
      </c>
      <c r="E173" s="245" t="s">
        <v>263</v>
      </c>
      <c r="F173" s="246" t="s">
        <v>264</v>
      </c>
      <c r="G173" s="247" t="s">
        <v>265</v>
      </c>
      <c r="H173" s="248">
        <v>116</v>
      </c>
      <c r="I173" s="249"/>
      <c r="J173" s="250">
        <f>ROUND(I173*H173,2)</f>
        <v>0</v>
      </c>
      <c r="K173" s="251"/>
      <c r="L173" s="44"/>
      <c r="M173" s="252" t="s">
        <v>1</v>
      </c>
      <c r="N173" s="253" t="s">
        <v>41</v>
      </c>
      <c r="O173" s="91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6" t="s">
        <v>133</v>
      </c>
      <c r="AT173" s="256" t="s">
        <v>129</v>
      </c>
      <c r="AU173" s="256" t="s">
        <v>85</v>
      </c>
      <c r="AY173" s="17" t="s">
        <v>126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7" t="s">
        <v>83</v>
      </c>
      <c r="BK173" s="257">
        <f>ROUND(I173*H173,2)</f>
        <v>0</v>
      </c>
      <c r="BL173" s="17" t="s">
        <v>133</v>
      </c>
      <c r="BM173" s="256" t="s">
        <v>353</v>
      </c>
    </row>
    <row r="174" s="13" customFormat="1">
      <c r="A174" s="13"/>
      <c r="B174" s="258"/>
      <c r="C174" s="259"/>
      <c r="D174" s="260" t="s">
        <v>135</v>
      </c>
      <c r="E174" s="261" t="s">
        <v>1</v>
      </c>
      <c r="F174" s="262" t="s">
        <v>354</v>
      </c>
      <c r="G174" s="259"/>
      <c r="H174" s="263">
        <v>38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135</v>
      </c>
      <c r="AU174" s="269" t="s">
        <v>85</v>
      </c>
      <c r="AV174" s="13" t="s">
        <v>85</v>
      </c>
      <c r="AW174" s="13" t="s">
        <v>31</v>
      </c>
      <c r="AX174" s="13" t="s">
        <v>76</v>
      </c>
      <c r="AY174" s="269" t="s">
        <v>126</v>
      </c>
    </row>
    <row r="175" s="13" customFormat="1">
      <c r="A175" s="13"/>
      <c r="B175" s="258"/>
      <c r="C175" s="259"/>
      <c r="D175" s="260" t="s">
        <v>135</v>
      </c>
      <c r="E175" s="261" t="s">
        <v>1</v>
      </c>
      <c r="F175" s="262" t="s">
        <v>355</v>
      </c>
      <c r="G175" s="259"/>
      <c r="H175" s="263">
        <v>78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135</v>
      </c>
      <c r="AU175" s="269" t="s">
        <v>85</v>
      </c>
      <c r="AV175" s="13" t="s">
        <v>85</v>
      </c>
      <c r="AW175" s="13" t="s">
        <v>31</v>
      </c>
      <c r="AX175" s="13" t="s">
        <v>76</v>
      </c>
      <c r="AY175" s="269" t="s">
        <v>126</v>
      </c>
    </row>
    <row r="176" s="14" customFormat="1">
      <c r="A176" s="14"/>
      <c r="B176" s="270"/>
      <c r="C176" s="271"/>
      <c r="D176" s="260" t="s">
        <v>135</v>
      </c>
      <c r="E176" s="272" t="s">
        <v>1</v>
      </c>
      <c r="F176" s="273" t="s">
        <v>137</v>
      </c>
      <c r="G176" s="271"/>
      <c r="H176" s="274">
        <v>116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0" t="s">
        <v>135</v>
      </c>
      <c r="AU176" s="280" t="s">
        <v>85</v>
      </c>
      <c r="AV176" s="14" t="s">
        <v>133</v>
      </c>
      <c r="AW176" s="14" t="s">
        <v>31</v>
      </c>
      <c r="AX176" s="14" t="s">
        <v>83</v>
      </c>
      <c r="AY176" s="280" t="s">
        <v>126</v>
      </c>
    </row>
    <row r="177" s="2" customFormat="1" ht="89.25" customHeight="1">
      <c r="A177" s="38"/>
      <c r="B177" s="39"/>
      <c r="C177" s="244" t="s">
        <v>214</v>
      </c>
      <c r="D177" s="244" t="s">
        <v>129</v>
      </c>
      <c r="E177" s="245" t="s">
        <v>271</v>
      </c>
      <c r="F177" s="246" t="s">
        <v>272</v>
      </c>
      <c r="G177" s="247" t="s">
        <v>195</v>
      </c>
      <c r="H177" s="248">
        <v>5980</v>
      </c>
      <c r="I177" s="249"/>
      <c r="J177" s="250">
        <f>ROUND(I177*H177,2)</f>
        <v>0</v>
      </c>
      <c r="K177" s="251"/>
      <c r="L177" s="44"/>
      <c r="M177" s="252" t="s">
        <v>1</v>
      </c>
      <c r="N177" s="253" t="s">
        <v>41</v>
      </c>
      <c r="O177" s="91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6" t="s">
        <v>133</v>
      </c>
      <c r="AT177" s="256" t="s">
        <v>129</v>
      </c>
      <c r="AU177" s="256" t="s">
        <v>85</v>
      </c>
      <c r="AY177" s="17" t="s">
        <v>126</v>
      </c>
      <c r="BE177" s="257">
        <f>IF(N177="základní",J177,0)</f>
        <v>0</v>
      </c>
      <c r="BF177" s="257">
        <f>IF(N177="snížená",J177,0)</f>
        <v>0</v>
      </c>
      <c r="BG177" s="257">
        <f>IF(N177="zákl. přenesená",J177,0)</f>
        <v>0</v>
      </c>
      <c r="BH177" s="257">
        <f>IF(N177="sníž. přenesená",J177,0)</f>
        <v>0</v>
      </c>
      <c r="BI177" s="257">
        <f>IF(N177="nulová",J177,0)</f>
        <v>0</v>
      </c>
      <c r="BJ177" s="17" t="s">
        <v>83</v>
      </c>
      <c r="BK177" s="257">
        <f>ROUND(I177*H177,2)</f>
        <v>0</v>
      </c>
      <c r="BL177" s="17" t="s">
        <v>133</v>
      </c>
      <c r="BM177" s="256" t="s">
        <v>356</v>
      </c>
    </row>
    <row r="178" s="2" customFormat="1">
      <c r="A178" s="38"/>
      <c r="B178" s="39"/>
      <c r="C178" s="40"/>
      <c r="D178" s="260" t="s">
        <v>239</v>
      </c>
      <c r="E178" s="40"/>
      <c r="F178" s="302" t="s">
        <v>240</v>
      </c>
      <c r="G178" s="40"/>
      <c r="H178" s="40"/>
      <c r="I178" s="154"/>
      <c r="J178" s="40"/>
      <c r="K178" s="40"/>
      <c r="L178" s="44"/>
      <c r="M178" s="303"/>
      <c r="N178" s="30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239</v>
      </c>
      <c r="AU178" s="17" t="s">
        <v>85</v>
      </c>
    </row>
    <row r="179" s="13" customFormat="1">
      <c r="A179" s="13"/>
      <c r="B179" s="258"/>
      <c r="C179" s="259"/>
      <c r="D179" s="260" t="s">
        <v>135</v>
      </c>
      <c r="E179" s="261" t="s">
        <v>1</v>
      </c>
      <c r="F179" s="262" t="s">
        <v>329</v>
      </c>
      <c r="G179" s="259"/>
      <c r="H179" s="263">
        <v>5670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135</v>
      </c>
      <c r="AU179" s="269" t="s">
        <v>85</v>
      </c>
      <c r="AV179" s="13" t="s">
        <v>85</v>
      </c>
      <c r="AW179" s="13" t="s">
        <v>31</v>
      </c>
      <c r="AX179" s="13" t="s">
        <v>76</v>
      </c>
      <c r="AY179" s="269" t="s">
        <v>126</v>
      </c>
    </row>
    <row r="180" s="13" customFormat="1">
      <c r="A180" s="13"/>
      <c r="B180" s="258"/>
      <c r="C180" s="259"/>
      <c r="D180" s="260" t="s">
        <v>135</v>
      </c>
      <c r="E180" s="261" t="s">
        <v>1</v>
      </c>
      <c r="F180" s="262" t="s">
        <v>357</v>
      </c>
      <c r="G180" s="259"/>
      <c r="H180" s="263">
        <v>310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135</v>
      </c>
      <c r="AU180" s="269" t="s">
        <v>85</v>
      </c>
      <c r="AV180" s="13" t="s">
        <v>85</v>
      </c>
      <c r="AW180" s="13" t="s">
        <v>31</v>
      </c>
      <c r="AX180" s="13" t="s">
        <v>76</v>
      </c>
      <c r="AY180" s="269" t="s">
        <v>126</v>
      </c>
    </row>
    <row r="181" s="14" customFormat="1">
      <c r="A181" s="14"/>
      <c r="B181" s="270"/>
      <c r="C181" s="271"/>
      <c r="D181" s="260" t="s">
        <v>135</v>
      </c>
      <c r="E181" s="272" t="s">
        <v>1</v>
      </c>
      <c r="F181" s="273" t="s">
        <v>137</v>
      </c>
      <c r="G181" s="271"/>
      <c r="H181" s="274">
        <v>5980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0" t="s">
        <v>135</v>
      </c>
      <c r="AU181" s="280" t="s">
        <v>85</v>
      </c>
      <c r="AV181" s="14" t="s">
        <v>133</v>
      </c>
      <c r="AW181" s="14" t="s">
        <v>31</v>
      </c>
      <c r="AX181" s="14" t="s">
        <v>83</v>
      </c>
      <c r="AY181" s="280" t="s">
        <v>126</v>
      </c>
    </row>
    <row r="182" s="2" customFormat="1" ht="66.75" customHeight="1">
      <c r="A182" s="38"/>
      <c r="B182" s="39"/>
      <c r="C182" s="244" t="s">
        <v>8</v>
      </c>
      <c r="D182" s="244" t="s">
        <v>129</v>
      </c>
      <c r="E182" s="245" t="s">
        <v>277</v>
      </c>
      <c r="F182" s="246" t="s">
        <v>278</v>
      </c>
      <c r="G182" s="247" t="s">
        <v>140</v>
      </c>
      <c r="H182" s="248">
        <v>1701</v>
      </c>
      <c r="I182" s="249"/>
      <c r="J182" s="250">
        <f>ROUND(I182*H182,2)</f>
        <v>0</v>
      </c>
      <c r="K182" s="251"/>
      <c r="L182" s="44"/>
      <c r="M182" s="252" t="s">
        <v>1</v>
      </c>
      <c r="N182" s="253" t="s">
        <v>41</v>
      </c>
      <c r="O182" s="91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6" t="s">
        <v>133</v>
      </c>
      <c r="AT182" s="256" t="s">
        <v>129</v>
      </c>
      <c r="AU182" s="256" t="s">
        <v>85</v>
      </c>
      <c r="AY182" s="17" t="s">
        <v>126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7" t="s">
        <v>83</v>
      </c>
      <c r="BK182" s="257">
        <f>ROUND(I182*H182,2)</f>
        <v>0</v>
      </c>
      <c r="BL182" s="17" t="s">
        <v>133</v>
      </c>
      <c r="BM182" s="256" t="s">
        <v>358</v>
      </c>
    </row>
    <row r="183" s="13" customFormat="1">
      <c r="A183" s="13"/>
      <c r="B183" s="258"/>
      <c r="C183" s="259"/>
      <c r="D183" s="260" t="s">
        <v>135</v>
      </c>
      <c r="E183" s="261" t="s">
        <v>1</v>
      </c>
      <c r="F183" s="262" t="s">
        <v>359</v>
      </c>
      <c r="G183" s="259"/>
      <c r="H183" s="263">
        <v>1701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135</v>
      </c>
      <c r="AU183" s="269" t="s">
        <v>85</v>
      </c>
      <c r="AV183" s="13" t="s">
        <v>85</v>
      </c>
      <c r="AW183" s="13" t="s">
        <v>31</v>
      </c>
      <c r="AX183" s="13" t="s">
        <v>76</v>
      </c>
      <c r="AY183" s="269" t="s">
        <v>126</v>
      </c>
    </row>
    <row r="184" s="14" customFormat="1">
      <c r="A184" s="14"/>
      <c r="B184" s="270"/>
      <c r="C184" s="271"/>
      <c r="D184" s="260" t="s">
        <v>135</v>
      </c>
      <c r="E184" s="272" t="s">
        <v>1</v>
      </c>
      <c r="F184" s="273" t="s">
        <v>137</v>
      </c>
      <c r="G184" s="271"/>
      <c r="H184" s="274">
        <v>1701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135</v>
      </c>
      <c r="AU184" s="280" t="s">
        <v>85</v>
      </c>
      <c r="AV184" s="14" t="s">
        <v>133</v>
      </c>
      <c r="AW184" s="14" t="s">
        <v>31</v>
      </c>
      <c r="AX184" s="14" t="s">
        <v>83</v>
      </c>
      <c r="AY184" s="280" t="s">
        <v>126</v>
      </c>
    </row>
    <row r="185" s="2" customFormat="1" ht="44.25" customHeight="1">
      <c r="A185" s="38"/>
      <c r="B185" s="39"/>
      <c r="C185" s="244" t="s">
        <v>229</v>
      </c>
      <c r="D185" s="244" t="s">
        <v>129</v>
      </c>
      <c r="E185" s="245" t="s">
        <v>360</v>
      </c>
      <c r="F185" s="246" t="s">
        <v>361</v>
      </c>
      <c r="G185" s="247" t="s">
        <v>140</v>
      </c>
      <c r="H185" s="248">
        <v>100</v>
      </c>
      <c r="I185" s="249"/>
      <c r="J185" s="250">
        <f>ROUND(I185*H185,2)</f>
        <v>0</v>
      </c>
      <c r="K185" s="251"/>
      <c r="L185" s="44"/>
      <c r="M185" s="252" t="s">
        <v>1</v>
      </c>
      <c r="N185" s="253" t="s">
        <v>41</v>
      </c>
      <c r="O185" s="91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6" t="s">
        <v>133</v>
      </c>
      <c r="AT185" s="256" t="s">
        <v>129</v>
      </c>
      <c r="AU185" s="256" t="s">
        <v>85</v>
      </c>
      <c r="AY185" s="17" t="s">
        <v>126</v>
      </c>
      <c r="BE185" s="257">
        <f>IF(N185="základní",J185,0)</f>
        <v>0</v>
      </c>
      <c r="BF185" s="257">
        <f>IF(N185="snížená",J185,0)</f>
        <v>0</v>
      </c>
      <c r="BG185" s="257">
        <f>IF(N185="zákl. přenesená",J185,0)</f>
        <v>0</v>
      </c>
      <c r="BH185" s="257">
        <f>IF(N185="sníž. přenesená",J185,0)</f>
        <v>0</v>
      </c>
      <c r="BI185" s="257">
        <f>IF(N185="nulová",J185,0)</f>
        <v>0</v>
      </c>
      <c r="BJ185" s="17" t="s">
        <v>83</v>
      </c>
      <c r="BK185" s="257">
        <f>ROUND(I185*H185,2)</f>
        <v>0</v>
      </c>
      <c r="BL185" s="17" t="s">
        <v>133</v>
      </c>
      <c r="BM185" s="256" t="s">
        <v>362</v>
      </c>
    </row>
    <row r="186" s="13" customFormat="1">
      <c r="A186" s="13"/>
      <c r="B186" s="258"/>
      <c r="C186" s="259"/>
      <c r="D186" s="260" t="s">
        <v>135</v>
      </c>
      <c r="E186" s="261" t="s">
        <v>1</v>
      </c>
      <c r="F186" s="262" t="s">
        <v>363</v>
      </c>
      <c r="G186" s="259"/>
      <c r="H186" s="263">
        <v>100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135</v>
      </c>
      <c r="AU186" s="269" t="s">
        <v>85</v>
      </c>
      <c r="AV186" s="13" t="s">
        <v>85</v>
      </c>
      <c r="AW186" s="13" t="s">
        <v>31</v>
      </c>
      <c r="AX186" s="13" t="s">
        <v>76</v>
      </c>
      <c r="AY186" s="269" t="s">
        <v>126</v>
      </c>
    </row>
    <row r="187" s="14" customFormat="1">
      <c r="A187" s="14"/>
      <c r="B187" s="270"/>
      <c r="C187" s="271"/>
      <c r="D187" s="260" t="s">
        <v>135</v>
      </c>
      <c r="E187" s="272" t="s">
        <v>1</v>
      </c>
      <c r="F187" s="273" t="s">
        <v>137</v>
      </c>
      <c r="G187" s="271"/>
      <c r="H187" s="274">
        <v>100</v>
      </c>
      <c r="I187" s="275"/>
      <c r="J187" s="271"/>
      <c r="K187" s="271"/>
      <c r="L187" s="276"/>
      <c r="M187" s="277"/>
      <c r="N187" s="278"/>
      <c r="O187" s="278"/>
      <c r="P187" s="278"/>
      <c r="Q187" s="278"/>
      <c r="R187" s="278"/>
      <c r="S187" s="278"/>
      <c r="T187" s="27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0" t="s">
        <v>135</v>
      </c>
      <c r="AU187" s="280" t="s">
        <v>85</v>
      </c>
      <c r="AV187" s="14" t="s">
        <v>133</v>
      </c>
      <c r="AW187" s="14" t="s">
        <v>31</v>
      </c>
      <c r="AX187" s="14" t="s">
        <v>83</v>
      </c>
      <c r="AY187" s="280" t="s">
        <v>126</v>
      </c>
    </row>
    <row r="188" s="2" customFormat="1" ht="44.25" customHeight="1">
      <c r="A188" s="38"/>
      <c r="B188" s="39"/>
      <c r="C188" s="244" t="s">
        <v>235</v>
      </c>
      <c r="D188" s="244" t="s">
        <v>129</v>
      </c>
      <c r="E188" s="245" t="s">
        <v>282</v>
      </c>
      <c r="F188" s="246" t="s">
        <v>283</v>
      </c>
      <c r="G188" s="247" t="s">
        <v>132</v>
      </c>
      <c r="H188" s="248">
        <v>1300</v>
      </c>
      <c r="I188" s="249"/>
      <c r="J188" s="250">
        <f>ROUND(I188*H188,2)</f>
        <v>0</v>
      </c>
      <c r="K188" s="251"/>
      <c r="L188" s="44"/>
      <c r="M188" s="252" t="s">
        <v>1</v>
      </c>
      <c r="N188" s="253" t="s">
        <v>41</v>
      </c>
      <c r="O188" s="91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6" t="s">
        <v>133</v>
      </c>
      <c r="AT188" s="256" t="s">
        <v>129</v>
      </c>
      <c r="AU188" s="256" t="s">
        <v>85</v>
      </c>
      <c r="AY188" s="17" t="s">
        <v>126</v>
      </c>
      <c r="BE188" s="257">
        <f>IF(N188="základní",J188,0)</f>
        <v>0</v>
      </c>
      <c r="BF188" s="257">
        <f>IF(N188="snížená",J188,0)</f>
        <v>0</v>
      </c>
      <c r="BG188" s="257">
        <f>IF(N188="zákl. přenesená",J188,0)</f>
        <v>0</v>
      </c>
      <c r="BH188" s="257">
        <f>IF(N188="sníž. přenesená",J188,0)</f>
        <v>0</v>
      </c>
      <c r="BI188" s="257">
        <f>IF(N188="nulová",J188,0)</f>
        <v>0</v>
      </c>
      <c r="BJ188" s="17" t="s">
        <v>83</v>
      </c>
      <c r="BK188" s="257">
        <f>ROUND(I188*H188,2)</f>
        <v>0</v>
      </c>
      <c r="BL188" s="17" t="s">
        <v>133</v>
      </c>
      <c r="BM188" s="256" t="s">
        <v>364</v>
      </c>
    </row>
    <row r="189" s="13" customFormat="1">
      <c r="A189" s="13"/>
      <c r="B189" s="258"/>
      <c r="C189" s="259"/>
      <c r="D189" s="260" t="s">
        <v>135</v>
      </c>
      <c r="E189" s="261" t="s">
        <v>1</v>
      </c>
      <c r="F189" s="262" t="s">
        <v>365</v>
      </c>
      <c r="G189" s="259"/>
      <c r="H189" s="263">
        <v>1300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135</v>
      </c>
      <c r="AU189" s="269" t="s">
        <v>85</v>
      </c>
      <c r="AV189" s="13" t="s">
        <v>85</v>
      </c>
      <c r="AW189" s="13" t="s">
        <v>31</v>
      </c>
      <c r="AX189" s="13" t="s">
        <v>76</v>
      </c>
      <c r="AY189" s="269" t="s">
        <v>126</v>
      </c>
    </row>
    <row r="190" s="14" customFormat="1">
      <c r="A190" s="14"/>
      <c r="B190" s="270"/>
      <c r="C190" s="271"/>
      <c r="D190" s="260" t="s">
        <v>135</v>
      </c>
      <c r="E190" s="272" t="s">
        <v>1</v>
      </c>
      <c r="F190" s="273" t="s">
        <v>137</v>
      </c>
      <c r="G190" s="271"/>
      <c r="H190" s="274">
        <v>1300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135</v>
      </c>
      <c r="AU190" s="280" t="s">
        <v>85</v>
      </c>
      <c r="AV190" s="14" t="s">
        <v>133</v>
      </c>
      <c r="AW190" s="14" t="s">
        <v>31</v>
      </c>
      <c r="AX190" s="14" t="s">
        <v>83</v>
      </c>
      <c r="AY190" s="280" t="s">
        <v>126</v>
      </c>
    </row>
    <row r="191" s="2" customFormat="1" ht="66.75" customHeight="1">
      <c r="A191" s="38"/>
      <c r="B191" s="39"/>
      <c r="C191" s="244" t="s">
        <v>244</v>
      </c>
      <c r="D191" s="244" t="s">
        <v>129</v>
      </c>
      <c r="E191" s="245" t="s">
        <v>287</v>
      </c>
      <c r="F191" s="246" t="s">
        <v>288</v>
      </c>
      <c r="G191" s="247" t="s">
        <v>168</v>
      </c>
      <c r="H191" s="248">
        <v>743.65499999999997</v>
      </c>
      <c r="I191" s="249"/>
      <c r="J191" s="250">
        <f>ROUND(I191*H191,2)</f>
        <v>0</v>
      </c>
      <c r="K191" s="251"/>
      <c r="L191" s="44"/>
      <c r="M191" s="252" t="s">
        <v>1</v>
      </c>
      <c r="N191" s="253" t="s">
        <v>41</v>
      </c>
      <c r="O191" s="91"/>
      <c r="P191" s="254">
        <f>O191*H191</f>
        <v>0</v>
      </c>
      <c r="Q191" s="254">
        <v>0</v>
      </c>
      <c r="R191" s="254">
        <f>Q191*H191</f>
        <v>0</v>
      </c>
      <c r="S191" s="254">
        <v>0</v>
      </c>
      <c r="T191" s="25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6" t="s">
        <v>133</v>
      </c>
      <c r="AT191" s="256" t="s">
        <v>129</v>
      </c>
      <c r="AU191" s="256" t="s">
        <v>85</v>
      </c>
      <c r="AY191" s="17" t="s">
        <v>126</v>
      </c>
      <c r="BE191" s="257">
        <f>IF(N191="základní",J191,0)</f>
        <v>0</v>
      </c>
      <c r="BF191" s="257">
        <f>IF(N191="snížená",J191,0)</f>
        <v>0</v>
      </c>
      <c r="BG191" s="257">
        <f>IF(N191="zákl. přenesená",J191,0)</f>
        <v>0</v>
      </c>
      <c r="BH191" s="257">
        <f>IF(N191="sníž. přenesená",J191,0)</f>
        <v>0</v>
      </c>
      <c r="BI191" s="257">
        <f>IF(N191="nulová",J191,0)</f>
        <v>0</v>
      </c>
      <c r="BJ191" s="17" t="s">
        <v>83</v>
      </c>
      <c r="BK191" s="257">
        <f>ROUND(I191*H191,2)</f>
        <v>0</v>
      </c>
      <c r="BL191" s="17" t="s">
        <v>133</v>
      </c>
      <c r="BM191" s="256" t="s">
        <v>366</v>
      </c>
    </row>
    <row r="192" s="13" customFormat="1">
      <c r="A192" s="13"/>
      <c r="B192" s="258"/>
      <c r="C192" s="259"/>
      <c r="D192" s="260" t="s">
        <v>135</v>
      </c>
      <c r="E192" s="261" t="s">
        <v>1</v>
      </c>
      <c r="F192" s="262" t="s">
        <v>367</v>
      </c>
      <c r="G192" s="259"/>
      <c r="H192" s="263">
        <v>729.50199999999995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135</v>
      </c>
      <c r="AU192" s="269" t="s">
        <v>85</v>
      </c>
      <c r="AV192" s="13" t="s">
        <v>85</v>
      </c>
      <c r="AW192" s="13" t="s">
        <v>31</v>
      </c>
      <c r="AX192" s="13" t="s">
        <v>76</v>
      </c>
      <c r="AY192" s="269" t="s">
        <v>126</v>
      </c>
    </row>
    <row r="193" s="13" customFormat="1">
      <c r="A193" s="13"/>
      <c r="B193" s="258"/>
      <c r="C193" s="259"/>
      <c r="D193" s="260" t="s">
        <v>135</v>
      </c>
      <c r="E193" s="261" t="s">
        <v>1</v>
      </c>
      <c r="F193" s="262" t="s">
        <v>368</v>
      </c>
      <c r="G193" s="259"/>
      <c r="H193" s="263">
        <v>14.153000000000001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135</v>
      </c>
      <c r="AU193" s="269" t="s">
        <v>85</v>
      </c>
      <c r="AV193" s="13" t="s">
        <v>85</v>
      </c>
      <c r="AW193" s="13" t="s">
        <v>31</v>
      </c>
      <c r="AX193" s="13" t="s">
        <v>76</v>
      </c>
      <c r="AY193" s="269" t="s">
        <v>126</v>
      </c>
    </row>
    <row r="194" s="14" customFormat="1">
      <c r="A194" s="14"/>
      <c r="B194" s="270"/>
      <c r="C194" s="271"/>
      <c r="D194" s="260" t="s">
        <v>135</v>
      </c>
      <c r="E194" s="272" t="s">
        <v>1</v>
      </c>
      <c r="F194" s="273" t="s">
        <v>137</v>
      </c>
      <c r="G194" s="271"/>
      <c r="H194" s="274">
        <v>743.65499999999997</v>
      </c>
      <c r="I194" s="275"/>
      <c r="J194" s="271"/>
      <c r="K194" s="271"/>
      <c r="L194" s="276"/>
      <c r="M194" s="277"/>
      <c r="N194" s="278"/>
      <c r="O194" s="278"/>
      <c r="P194" s="278"/>
      <c r="Q194" s="278"/>
      <c r="R194" s="278"/>
      <c r="S194" s="278"/>
      <c r="T194" s="27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0" t="s">
        <v>135</v>
      </c>
      <c r="AU194" s="280" t="s">
        <v>85</v>
      </c>
      <c r="AV194" s="14" t="s">
        <v>133</v>
      </c>
      <c r="AW194" s="14" t="s">
        <v>31</v>
      </c>
      <c r="AX194" s="14" t="s">
        <v>83</v>
      </c>
      <c r="AY194" s="280" t="s">
        <v>126</v>
      </c>
    </row>
    <row r="195" s="2" customFormat="1" ht="55.5" customHeight="1">
      <c r="A195" s="38"/>
      <c r="B195" s="39"/>
      <c r="C195" s="244" t="s">
        <v>253</v>
      </c>
      <c r="D195" s="244" t="s">
        <v>129</v>
      </c>
      <c r="E195" s="245" t="s">
        <v>297</v>
      </c>
      <c r="F195" s="246" t="s">
        <v>298</v>
      </c>
      <c r="G195" s="247" t="s">
        <v>168</v>
      </c>
      <c r="H195" s="248">
        <v>1786.829</v>
      </c>
      <c r="I195" s="249"/>
      <c r="J195" s="250">
        <f>ROUND(I195*H195,2)</f>
        <v>0</v>
      </c>
      <c r="K195" s="251"/>
      <c r="L195" s="44"/>
      <c r="M195" s="252" t="s">
        <v>1</v>
      </c>
      <c r="N195" s="253" t="s">
        <v>41</v>
      </c>
      <c r="O195" s="91"/>
      <c r="P195" s="254">
        <f>O195*H195</f>
        <v>0</v>
      </c>
      <c r="Q195" s="254">
        <v>0</v>
      </c>
      <c r="R195" s="254">
        <f>Q195*H195</f>
        <v>0</v>
      </c>
      <c r="S195" s="254">
        <v>0</v>
      </c>
      <c r="T195" s="25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6" t="s">
        <v>133</v>
      </c>
      <c r="AT195" s="256" t="s">
        <v>129</v>
      </c>
      <c r="AU195" s="256" t="s">
        <v>85</v>
      </c>
      <c r="AY195" s="17" t="s">
        <v>126</v>
      </c>
      <c r="BE195" s="257">
        <f>IF(N195="základní",J195,0)</f>
        <v>0</v>
      </c>
      <c r="BF195" s="257">
        <f>IF(N195="snížená",J195,0)</f>
        <v>0</v>
      </c>
      <c r="BG195" s="257">
        <f>IF(N195="zákl. přenesená",J195,0)</f>
        <v>0</v>
      </c>
      <c r="BH195" s="257">
        <f>IF(N195="sníž. přenesená",J195,0)</f>
        <v>0</v>
      </c>
      <c r="BI195" s="257">
        <f>IF(N195="nulová",J195,0)</f>
        <v>0</v>
      </c>
      <c r="BJ195" s="17" t="s">
        <v>83</v>
      </c>
      <c r="BK195" s="257">
        <f>ROUND(I195*H195,2)</f>
        <v>0</v>
      </c>
      <c r="BL195" s="17" t="s">
        <v>133</v>
      </c>
      <c r="BM195" s="256" t="s">
        <v>369</v>
      </c>
    </row>
    <row r="196" s="13" customFormat="1">
      <c r="A196" s="13"/>
      <c r="B196" s="258"/>
      <c r="C196" s="259"/>
      <c r="D196" s="260" t="s">
        <v>135</v>
      </c>
      <c r="E196" s="261" t="s">
        <v>1</v>
      </c>
      <c r="F196" s="262" t="s">
        <v>370</v>
      </c>
      <c r="G196" s="259"/>
      <c r="H196" s="263">
        <v>1752.8240000000001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135</v>
      </c>
      <c r="AU196" s="269" t="s">
        <v>85</v>
      </c>
      <c r="AV196" s="13" t="s">
        <v>85</v>
      </c>
      <c r="AW196" s="13" t="s">
        <v>31</v>
      </c>
      <c r="AX196" s="13" t="s">
        <v>76</v>
      </c>
      <c r="AY196" s="269" t="s">
        <v>126</v>
      </c>
    </row>
    <row r="197" s="13" customFormat="1">
      <c r="A197" s="13"/>
      <c r="B197" s="258"/>
      <c r="C197" s="259"/>
      <c r="D197" s="260" t="s">
        <v>135</v>
      </c>
      <c r="E197" s="261" t="s">
        <v>1</v>
      </c>
      <c r="F197" s="262" t="s">
        <v>371</v>
      </c>
      <c r="G197" s="259"/>
      <c r="H197" s="263">
        <v>34.005000000000003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135</v>
      </c>
      <c r="AU197" s="269" t="s">
        <v>85</v>
      </c>
      <c r="AV197" s="13" t="s">
        <v>85</v>
      </c>
      <c r="AW197" s="13" t="s">
        <v>31</v>
      </c>
      <c r="AX197" s="13" t="s">
        <v>76</v>
      </c>
      <c r="AY197" s="269" t="s">
        <v>126</v>
      </c>
    </row>
    <row r="198" s="14" customFormat="1">
      <c r="A198" s="14"/>
      <c r="B198" s="270"/>
      <c r="C198" s="271"/>
      <c r="D198" s="260" t="s">
        <v>135</v>
      </c>
      <c r="E198" s="272" t="s">
        <v>1</v>
      </c>
      <c r="F198" s="273" t="s">
        <v>137</v>
      </c>
      <c r="G198" s="271"/>
      <c r="H198" s="274">
        <v>1786.829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0" t="s">
        <v>135</v>
      </c>
      <c r="AU198" s="280" t="s">
        <v>85</v>
      </c>
      <c r="AV198" s="14" t="s">
        <v>133</v>
      </c>
      <c r="AW198" s="14" t="s">
        <v>31</v>
      </c>
      <c r="AX198" s="14" t="s">
        <v>83</v>
      </c>
      <c r="AY198" s="280" t="s">
        <v>126</v>
      </c>
    </row>
    <row r="199" s="12" customFormat="1" ht="25.92" customHeight="1">
      <c r="A199" s="12"/>
      <c r="B199" s="228"/>
      <c r="C199" s="229"/>
      <c r="D199" s="230" t="s">
        <v>75</v>
      </c>
      <c r="E199" s="231" t="s">
        <v>301</v>
      </c>
      <c r="F199" s="231" t="s">
        <v>302</v>
      </c>
      <c r="G199" s="229"/>
      <c r="H199" s="229"/>
      <c r="I199" s="232"/>
      <c r="J199" s="233">
        <f>BK199</f>
        <v>0</v>
      </c>
      <c r="K199" s="229"/>
      <c r="L199" s="234"/>
      <c r="M199" s="235"/>
      <c r="N199" s="236"/>
      <c r="O199" s="236"/>
      <c r="P199" s="237">
        <f>SUM(P200:P212)</f>
        <v>0</v>
      </c>
      <c r="Q199" s="236"/>
      <c r="R199" s="237">
        <f>SUM(R200:R212)</f>
        <v>0</v>
      </c>
      <c r="S199" s="236"/>
      <c r="T199" s="238">
        <f>SUM(T200:T212)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9" t="s">
        <v>133</v>
      </c>
      <c r="AT199" s="240" t="s">
        <v>75</v>
      </c>
      <c r="AU199" s="240" t="s">
        <v>76</v>
      </c>
      <c r="AY199" s="239" t="s">
        <v>126</v>
      </c>
      <c r="BK199" s="241">
        <f>SUM(BK200:BK212)</f>
        <v>0</v>
      </c>
    </row>
    <row r="200" s="2" customFormat="1" ht="189.75" customHeight="1">
      <c r="A200" s="38"/>
      <c r="B200" s="39"/>
      <c r="C200" s="244" t="s">
        <v>262</v>
      </c>
      <c r="D200" s="244" t="s">
        <v>129</v>
      </c>
      <c r="E200" s="245" t="s">
        <v>304</v>
      </c>
      <c r="F200" s="246" t="s">
        <v>305</v>
      </c>
      <c r="G200" s="247" t="s">
        <v>168</v>
      </c>
      <c r="H200" s="248">
        <v>900</v>
      </c>
      <c r="I200" s="249"/>
      <c r="J200" s="250">
        <f>ROUND(I200*H200,2)</f>
        <v>0</v>
      </c>
      <c r="K200" s="251"/>
      <c r="L200" s="44"/>
      <c r="M200" s="252" t="s">
        <v>1</v>
      </c>
      <c r="N200" s="253" t="s">
        <v>41</v>
      </c>
      <c r="O200" s="91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6" t="s">
        <v>306</v>
      </c>
      <c r="AT200" s="256" t="s">
        <v>129</v>
      </c>
      <c r="AU200" s="256" t="s">
        <v>83</v>
      </c>
      <c r="AY200" s="17" t="s">
        <v>126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7" t="s">
        <v>83</v>
      </c>
      <c r="BK200" s="257">
        <f>ROUND(I200*H200,2)</f>
        <v>0</v>
      </c>
      <c r="BL200" s="17" t="s">
        <v>306</v>
      </c>
      <c r="BM200" s="256" t="s">
        <v>372</v>
      </c>
    </row>
    <row r="201" s="13" customFormat="1">
      <c r="A201" s="13"/>
      <c r="B201" s="258"/>
      <c r="C201" s="259"/>
      <c r="D201" s="260" t="s">
        <v>135</v>
      </c>
      <c r="E201" s="261" t="s">
        <v>1</v>
      </c>
      <c r="F201" s="262" t="s">
        <v>373</v>
      </c>
      <c r="G201" s="259"/>
      <c r="H201" s="263">
        <v>900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135</v>
      </c>
      <c r="AU201" s="269" t="s">
        <v>83</v>
      </c>
      <c r="AV201" s="13" t="s">
        <v>85</v>
      </c>
      <c r="AW201" s="13" t="s">
        <v>31</v>
      </c>
      <c r="AX201" s="13" t="s">
        <v>76</v>
      </c>
      <c r="AY201" s="269" t="s">
        <v>126</v>
      </c>
    </row>
    <row r="202" s="14" customFormat="1">
      <c r="A202" s="14"/>
      <c r="B202" s="270"/>
      <c r="C202" s="271"/>
      <c r="D202" s="260" t="s">
        <v>135</v>
      </c>
      <c r="E202" s="272" t="s">
        <v>1</v>
      </c>
      <c r="F202" s="273" t="s">
        <v>137</v>
      </c>
      <c r="G202" s="271"/>
      <c r="H202" s="274">
        <v>900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135</v>
      </c>
      <c r="AU202" s="280" t="s">
        <v>83</v>
      </c>
      <c r="AV202" s="14" t="s">
        <v>133</v>
      </c>
      <c r="AW202" s="14" t="s">
        <v>31</v>
      </c>
      <c r="AX202" s="14" t="s">
        <v>83</v>
      </c>
      <c r="AY202" s="280" t="s">
        <v>126</v>
      </c>
    </row>
    <row r="203" s="2" customFormat="1" ht="189.75" customHeight="1">
      <c r="A203" s="38"/>
      <c r="B203" s="39"/>
      <c r="C203" s="244" t="s">
        <v>7</v>
      </c>
      <c r="D203" s="244" t="s">
        <v>129</v>
      </c>
      <c r="E203" s="245" t="s">
        <v>310</v>
      </c>
      <c r="F203" s="246" t="s">
        <v>311</v>
      </c>
      <c r="G203" s="247" t="s">
        <v>168</v>
      </c>
      <c r="H203" s="248">
        <v>10424.25</v>
      </c>
      <c r="I203" s="249"/>
      <c r="J203" s="250">
        <f>ROUND(I203*H203,2)</f>
        <v>0</v>
      </c>
      <c r="K203" s="251"/>
      <c r="L203" s="44"/>
      <c r="M203" s="252" t="s">
        <v>1</v>
      </c>
      <c r="N203" s="253" t="s">
        <v>41</v>
      </c>
      <c r="O203" s="91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6" t="s">
        <v>306</v>
      </c>
      <c r="AT203" s="256" t="s">
        <v>129</v>
      </c>
      <c r="AU203" s="256" t="s">
        <v>83</v>
      </c>
      <c r="AY203" s="17" t="s">
        <v>126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7" t="s">
        <v>83</v>
      </c>
      <c r="BK203" s="257">
        <f>ROUND(I203*H203,2)</f>
        <v>0</v>
      </c>
      <c r="BL203" s="17" t="s">
        <v>306</v>
      </c>
      <c r="BM203" s="256" t="s">
        <v>374</v>
      </c>
    </row>
    <row r="204" s="13" customFormat="1">
      <c r="A204" s="13"/>
      <c r="B204" s="258"/>
      <c r="C204" s="259"/>
      <c r="D204" s="260" t="s">
        <v>135</v>
      </c>
      <c r="E204" s="261" t="s">
        <v>1</v>
      </c>
      <c r="F204" s="262" t="s">
        <v>375</v>
      </c>
      <c r="G204" s="259"/>
      <c r="H204" s="263">
        <v>10422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135</v>
      </c>
      <c r="AU204" s="269" t="s">
        <v>83</v>
      </c>
      <c r="AV204" s="13" t="s">
        <v>85</v>
      </c>
      <c r="AW204" s="13" t="s">
        <v>31</v>
      </c>
      <c r="AX204" s="13" t="s">
        <v>76</v>
      </c>
      <c r="AY204" s="269" t="s">
        <v>126</v>
      </c>
    </row>
    <row r="205" s="13" customFormat="1">
      <c r="A205" s="13"/>
      <c r="B205" s="258"/>
      <c r="C205" s="259"/>
      <c r="D205" s="260" t="s">
        <v>135</v>
      </c>
      <c r="E205" s="261" t="s">
        <v>1</v>
      </c>
      <c r="F205" s="262" t="s">
        <v>376</v>
      </c>
      <c r="G205" s="259"/>
      <c r="H205" s="263">
        <v>2.25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135</v>
      </c>
      <c r="AU205" s="269" t="s">
        <v>83</v>
      </c>
      <c r="AV205" s="13" t="s">
        <v>85</v>
      </c>
      <c r="AW205" s="13" t="s">
        <v>31</v>
      </c>
      <c r="AX205" s="13" t="s">
        <v>76</v>
      </c>
      <c r="AY205" s="269" t="s">
        <v>126</v>
      </c>
    </row>
    <row r="206" s="14" customFormat="1">
      <c r="A206" s="14"/>
      <c r="B206" s="270"/>
      <c r="C206" s="271"/>
      <c r="D206" s="260" t="s">
        <v>135</v>
      </c>
      <c r="E206" s="272" t="s">
        <v>1</v>
      </c>
      <c r="F206" s="273" t="s">
        <v>137</v>
      </c>
      <c r="G206" s="271"/>
      <c r="H206" s="274">
        <v>10424.25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135</v>
      </c>
      <c r="AU206" s="280" t="s">
        <v>83</v>
      </c>
      <c r="AV206" s="14" t="s">
        <v>133</v>
      </c>
      <c r="AW206" s="14" t="s">
        <v>31</v>
      </c>
      <c r="AX206" s="14" t="s">
        <v>83</v>
      </c>
      <c r="AY206" s="280" t="s">
        <v>126</v>
      </c>
    </row>
    <row r="207" s="2" customFormat="1" ht="201" customHeight="1">
      <c r="A207" s="38"/>
      <c r="B207" s="39"/>
      <c r="C207" s="244" t="s">
        <v>276</v>
      </c>
      <c r="D207" s="244" t="s">
        <v>129</v>
      </c>
      <c r="E207" s="245" t="s">
        <v>315</v>
      </c>
      <c r="F207" s="246" t="s">
        <v>316</v>
      </c>
      <c r="G207" s="247" t="s">
        <v>168</v>
      </c>
      <c r="H207" s="248">
        <v>288.93200000000002</v>
      </c>
      <c r="I207" s="249"/>
      <c r="J207" s="250">
        <f>ROUND(I207*H207,2)</f>
        <v>0</v>
      </c>
      <c r="K207" s="251"/>
      <c r="L207" s="44"/>
      <c r="M207" s="252" t="s">
        <v>1</v>
      </c>
      <c r="N207" s="253" t="s">
        <v>41</v>
      </c>
      <c r="O207" s="91"/>
      <c r="P207" s="254">
        <f>O207*H207</f>
        <v>0</v>
      </c>
      <c r="Q207" s="254">
        <v>0</v>
      </c>
      <c r="R207" s="254">
        <f>Q207*H207</f>
        <v>0</v>
      </c>
      <c r="S207" s="254">
        <v>0</v>
      </c>
      <c r="T207" s="25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6" t="s">
        <v>306</v>
      </c>
      <c r="AT207" s="256" t="s">
        <v>129</v>
      </c>
      <c r="AU207" s="256" t="s">
        <v>83</v>
      </c>
      <c r="AY207" s="17" t="s">
        <v>126</v>
      </c>
      <c r="BE207" s="257">
        <f>IF(N207="základní",J207,0)</f>
        <v>0</v>
      </c>
      <c r="BF207" s="257">
        <f>IF(N207="snížená",J207,0)</f>
        <v>0</v>
      </c>
      <c r="BG207" s="257">
        <f>IF(N207="zákl. přenesená",J207,0)</f>
        <v>0</v>
      </c>
      <c r="BH207" s="257">
        <f>IF(N207="sníž. přenesená",J207,0)</f>
        <v>0</v>
      </c>
      <c r="BI207" s="257">
        <f>IF(N207="nulová",J207,0)</f>
        <v>0</v>
      </c>
      <c r="BJ207" s="17" t="s">
        <v>83</v>
      </c>
      <c r="BK207" s="257">
        <f>ROUND(I207*H207,2)</f>
        <v>0</v>
      </c>
      <c r="BL207" s="17" t="s">
        <v>306</v>
      </c>
      <c r="BM207" s="256" t="s">
        <v>377</v>
      </c>
    </row>
    <row r="208" s="13" customFormat="1">
      <c r="A208" s="13"/>
      <c r="B208" s="258"/>
      <c r="C208" s="259"/>
      <c r="D208" s="260" t="s">
        <v>135</v>
      </c>
      <c r="E208" s="261" t="s">
        <v>1</v>
      </c>
      <c r="F208" s="262" t="s">
        <v>378</v>
      </c>
      <c r="G208" s="259"/>
      <c r="H208" s="263">
        <v>288.93200000000002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135</v>
      </c>
      <c r="AU208" s="269" t="s">
        <v>83</v>
      </c>
      <c r="AV208" s="13" t="s">
        <v>85</v>
      </c>
      <c r="AW208" s="13" t="s">
        <v>31</v>
      </c>
      <c r="AX208" s="13" t="s">
        <v>76</v>
      </c>
      <c r="AY208" s="269" t="s">
        <v>126</v>
      </c>
    </row>
    <row r="209" s="14" customFormat="1">
      <c r="A209" s="14"/>
      <c r="B209" s="270"/>
      <c r="C209" s="271"/>
      <c r="D209" s="260" t="s">
        <v>135</v>
      </c>
      <c r="E209" s="272" t="s">
        <v>1</v>
      </c>
      <c r="F209" s="273" t="s">
        <v>137</v>
      </c>
      <c r="G209" s="271"/>
      <c r="H209" s="274">
        <v>288.93200000000002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135</v>
      </c>
      <c r="AU209" s="280" t="s">
        <v>83</v>
      </c>
      <c r="AV209" s="14" t="s">
        <v>133</v>
      </c>
      <c r="AW209" s="14" t="s">
        <v>31</v>
      </c>
      <c r="AX209" s="14" t="s">
        <v>83</v>
      </c>
      <c r="AY209" s="280" t="s">
        <v>126</v>
      </c>
    </row>
    <row r="210" s="2" customFormat="1" ht="78" customHeight="1">
      <c r="A210" s="38"/>
      <c r="B210" s="39"/>
      <c r="C210" s="244" t="s">
        <v>281</v>
      </c>
      <c r="D210" s="244" t="s">
        <v>129</v>
      </c>
      <c r="E210" s="245" t="s">
        <v>320</v>
      </c>
      <c r="F210" s="246" t="s">
        <v>321</v>
      </c>
      <c r="G210" s="247" t="s">
        <v>175</v>
      </c>
      <c r="H210" s="248">
        <v>3</v>
      </c>
      <c r="I210" s="249"/>
      <c r="J210" s="250">
        <f>ROUND(I210*H210,2)</f>
        <v>0</v>
      </c>
      <c r="K210" s="251"/>
      <c r="L210" s="44"/>
      <c r="M210" s="252" t="s">
        <v>1</v>
      </c>
      <c r="N210" s="253" t="s">
        <v>41</v>
      </c>
      <c r="O210" s="91"/>
      <c r="P210" s="254">
        <f>O210*H210</f>
        <v>0</v>
      </c>
      <c r="Q210" s="254">
        <v>0</v>
      </c>
      <c r="R210" s="254">
        <f>Q210*H210</f>
        <v>0</v>
      </c>
      <c r="S210" s="254">
        <v>0</v>
      </c>
      <c r="T210" s="25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6" t="s">
        <v>306</v>
      </c>
      <c r="AT210" s="256" t="s">
        <v>129</v>
      </c>
      <c r="AU210" s="256" t="s">
        <v>83</v>
      </c>
      <c r="AY210" s="17" t="s">
        <v>126</v>
      </c>
      <c r="BE210" s="257">
        <f>IF(N210="základní",J210,0)</f>
        <v>0</v>
      </c>
      <c r="BF210" s="257">
        <f>IF(N210="snížená",J210,0)</f>
        <v>0</v>
      </c>
      <c r="BG210" s="257">
        <f>IF(N210="zákl. přenesená",J210,0)</f>
        <v>0</v>
      </c>
      <c r="BH210" s="257">
        <f>IF(N210="sníž. přenesená",J210,0)</f>
        <v>0</v>
      </c>
      <c r="BI210" s="257">
        <f>IF(N210="nulová",J210,0)</f>
        <v>0</v>
      </c>
      <c r="BJ210" s="17" t="s">
        <v>83</v>
      </c>
      <c r="BK210" s="257">
        <f>ROUND(I210*H210,2)</f>
        <v>0</v>
      </c>
      <c r="BL210" s="17" t="s">
        <v>306</v>
      </c>
      <c r="BM210" s="256" t="s">
        <v>379</v>
      </c>
    </row>
    <row r="211" s="13" customFormat="1">
      <c r="A211" s="13"/>
      <c r="B211" s="258"/>
      <c r="C211" s="259"/>
      <c r="D211" s="260" t="s">
        <v>135</v>
      </c>
      <c r="E211" s="261" t="s">
        <v>1</v>
      </c>
      <c r="F211" s="262" t="s">
        <v>143</v>
      </c>
      <c r="G211" s="259"/>
      <c r="H211" s="263">
        <v>3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135</v>
      </c>
      <c r="AU211" s="269" t="s">
        <v>83</v>
      </c>
      <c r="AV211" s="13" t="s">
        <v>85</v>
      </c>
      <c r="AW211" s="13" t="s">
        <v>31</v>
      </c>
      <c r="AX211" s="13" t="s">
        <v>76</v>
      </c>
      <c r="AY211" s="269" t="s">
        <v>126</v>
      </c>
    </row>
    <row r="212" s="14" customFormat="1">
      <c r="A212" s="14"/>
      <c r="B212" s="270"/>
      <c r="C212" s="271"/>
      <c r="D212" s="260" t="s">
        <v>135</v>
      </c>
      <c r="E212" s="272" t="s">
        <v>1</v>
      </c>
      <c r="F212" s="273" t="s">
        <v>137</v>
      </c>
      <c r="G212" s="271"/>
      <c r="H212" s="274">
        <v>3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135</v>
      </c>
      <c r="AU212" s="280" t="s">
        <v>83</v>
      </c>
      <c r="AV212" s="14" t="s">
        <v>133</v>
      </c>
      <c r="AW212" s="14" t="s">
        <v>31</v>
      </c>
      <c r="AX212" s="14" t="s">
        <v>83</v>
      </c>
      <c r="AY212" s="280" t="s">
        <v>126</v>
      </c>
    </row>
    <row r="213" s="12" customFormat="1" ht="25.92" customHeight="1">
      <c r="A213" s="12"/>
      <c r="B213" s="228"/>
      <c r="C213" s="229"/>
      <c r="D213" s="230" t="s">
        <v>75</v>
      </c>
      <c r="E213" s="231" t="s">
        <v>96</v>
      </c>
      <c r="F213" s="231" t="s">
        <v>380</v>
      </c>
      <c r="G213" s="229"/>
      <c r="H213" s="229"/>
      <c r="I213" s="232"/>
      <c r="J213" s="233">
        <f>BK213</f>
        <v>0</v>
      </c>
      <c r="K213" s="229"/>
      <c r="L213" s="234"/>
      <c r="M213" s="235"/>
      <c r="N213" s="236"/>
      <c r="O213" s="236"/>
      <c r="P213" s="237">
        <f>SUM(P214:P216)</f>
        <v>0</v>
      </c>
      <c r="Q213" s="236"/>
      <c r="R213" s="237">
        <f>SUM(R214:R216)</f>
        <v>0</v>
      </c>
      <c r="S213" s="236"/>
      <c r="T213" s="238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9" t="s">
        <v>127</v>
      </c>
      <c r="AT213" s="240" t="s">
        <v>75</v>
      </c>
      <c r="AU213" s="240" t="s">
        <v>76</v>
      </c>
      <c r="AY213" s="239" t="s">
        <v>126</v>
      </c>
      <c r="BK213" s="241">
        <f>SUM(BK214:BK216)</f>
        <v>0</v>
      </c>
    </row>
    <row r="214" s="2" customFormat="1" ht="66.75" customHeight="1">
      <c r="A214" s="38"/>
      <c r="B214" s="39"/>
      <c r="C214" s="244" t="s">
        <v>286</v>
      </c>
      <c r="D214" s="244" t="s">
        <v>129</v>
      </c>
      <c r="E214" s="245" t="s">
        <v>381</v>
      </c>
      <c r="F214" s="246" t="s">
        <v>382</v>
      </c>
      <c r="G214" s="247" t="s">
        <v>175</v>
      </c>
      <c r="H214" s="248">
        <v>1</v>
      </c>
      <c r="I214" s="249"/>
      <c r="J214" s="250">
        <f>ROUND(I214*H214,2)</f>
        <v>0</v>
      </c>
      <c r="K214" s="251"/>
      <c r="L214" s="44"/>
      <c r="M214" s="252" t="s">
        <v>1</v>
      </c>
      <c r="N214" s="253" t="s">
        <v>41</v>
      </c>
      <c r="O214" s="91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6" t="s">
        <v>133</v>
      </c>
      <c r="AT214" s="256" t="s">
        <v>129</v>
      </c>
      <c r="AU214" s="256" t="s">
        <v>83</v>
      </c>
      <c r="AY214" s="17" t="s">
        <v>126</v>
      </c>
      <c r="BE214" s="257">
        <f>IF(N214="základní",J214,0)</f>
        <v>0</v>
      </c>
      <c r="BF214" s="257">
        <f>IF(N214="snížená",J214,0)</f>
        <v>0</v>
      </c>
      <c r="BG214" s="257">
        <f>IF(N214="zákl. přenesená",J214,0)</f>
        <v>0</v>
      </c>
      <c r="BH214" s="257">
        <f>IF(N214="sníž. přenesená",J214,0)</f>
        <v>0</v>
      </c>
      <c r="BI214" s="257">
        <f>IF(N214="nulová",J214,0)</f>
        <v>0</v>
      </c>
      <c r="BJ214" s="17" t="s">
        <v>83</v>
      </c>
      <c r="BK214" s="257">
        <f>ROUND(I214*H214,2)</f>
        <v>0</v>
      </c>
      <c r="BL214" s="17" t="s">
        <v>133</v>
      </c>
      <c r="BM214" s="256" t="s">
        <v>383</v>
      </c>
    </row>
    <row r="215" s="13" customFormat="1">
      <c r="A215" s="13"/>
      <c r="B215" s="258"/>
      <c r="C215" s="259"/>
      <c r="D215" s="260" t="s">
        <v>135</v>
      </c>
      <c r="E215" s="261" t="s">
        <v>1</v>
      </c>
      <c r="F215" s="262" t="s">
        <v>83</v>
      </c>
      <c r="G215" s="259"/>
      <c r="H215" s="263">
        <v>1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135</v>
      </c>
      <c r="AU215" s="269" t="s">
        <v>83</v>
      </c>
      <c r="AV215" s="13" t="s">
        <v>85</v>
      </c>
      <c r="AW215" s="13" t="s">
        <v>31</v>
      </c>
      <c r="AX215" s="13" t="s">
        <v>76</v>
      </c>
      <c r="AY215" s="269" t="s">
        <v>126</v>
      </c>
    </row>
    <row r="216" s="14" customFormat="1">
      <c r="A216" s="14"/>
      <c r="B216" s="270"/>
      <c r="C216" s="271"/>
      <c r="D216" s="260" t="s">
        <v>135</v>
      </c>
      <c r="E216" s="272" t="s">
        <v>1</v>
      </c>
      <c r="F216" s="273" t="s">
        <v>137</v>
      </c>
      <c r="G216" s="271"/>
      <c r="H216" s="274">
        <v>1</v>
      </c>
      <c r="I216" s="275"/>
      <c r="J216" s="271"/>
      <c r="K216" s="271"/>
      <c r="L216" s="276"/>
      <c r="M216" s="305"/>
      <c r="N216" s="306"/>
      <c r="O216" s="306"/>
      <c r="P216" s="306"/>
      <c r="Q216" s="306"/>
      <c r="R216" s="306"/>
      <c r="S216" s="306"/>
      <c r="T216" s="30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135</v>
      </c>
      <c r="AU216" s="280" t="s">
        <v>83</v>
      </c>
      <c r="AV216" s="14" t="s">
        <v>133</v>
      </c>
      <c r="AW216" s="14" t="s">
        <v>31</v>
      </c>
      <c r="AX216" s="14" t="s">
        <v>83</v>
      </c>
      <c r="AY216" s="280" t="s">
        <v>126</v>
      </c>
    </row>
    <row r="217" s="2" customFormat="1" ht="6.96" customHeight="1">
      <c r="A217" s="38"/>
      <c r="B217" s="66"/>
      <c r="C217" s="67"/>
      <c r="D217" s="67"/>
      <c r="E217" s="67"/>
      <c r="F217" s="67"/>
      <c r="G217" s="67"/>
      <c r="H217" s="67"/>
      <c r="I217" s="192"/>
      <c r="J217" s="67"/>
      <c r="K217" s="67"/>
      <c r="L217" s="44"/>
      <c r="M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</sheetData>
  <sheetProtection sheet="1" autoFilter="0" formatColumns="0" formatRows="0" objects="1" scenarios="1" spinCount="100000" saltValue="lk4gshd1gOHNoJ/WNLRd4Gr2fM65LYMxZFCN9l+GA0YMtCDBQIVmFYE2Ryb3wq89Bjechk2SnLJJ8AbGwiaLyA==" hashValue="OlRjfZClDNAs05eq3xEbY+exA8AVOA3DFP89gbpHz2zfNSCqCFU93V52Z+YGvCRQN16ZppQKoq+sFiasNyWMtg==" algorithmName="SHA-512" password="CC35"/>
  <autoFilter ref="C123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98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13 - Oprava trati v úseku Rakovník - Domoušice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99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384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29. 1. 2020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32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36</v>
      </c>
      <c r="E30" s="38"/>
      <c r="F30" s="38"/>
      <c r="G30" s="38"/>
      <c r="H30" s="38"/>
      <c r="I30" s="154"/>
      <c r="J30" s="166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38</v>
      </c>
      <c r="G32" s="38"/>
      <c r="H32" s="38"/>
      <c r="I32" s="168" t="s">
        <v>37</v>
      </c>
      <c r="J32" s="167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40</v>
      </c>
      <c r="E33" s="152" t="s">
        <v>41</v>
      </c>
      <c r="F33" s="170">
        <f>ROUND((SUM(BE117:BE127)),  2)</f>
        <v>0</v>
      </c>
      <c r="G33" s="38"/>
      <c r="H33" s="38"/>
      <c r="I33" s="171">
        <v>0.20999999999999999</v>
      </c>
      <c r="J33" s="170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42</v>
      </c>
      <c r="F34" s="170">
        <f>ROUND((SUM(BF117:BF127)),  2)</f>
        <v>0</v>
      </c>
      <c r="G34" s="38"/>
      <c r="H34" s="38"/>
      <c r="I34" s="171">
        <v>0.14999999999999999</v>
      </c>
      <c r="J34" s="170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43</v>
      </c>
      <c r="F35" s="170">
        <f>ROUND((SUM(BG117:BG127)),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44</v>
      </c>
      <c r="F36" s="170">
        <f>ROUND((SUM(BH117:BH127)),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ROUND((SUM(BI117:BI127)),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46</v>
      </c>
      <c r="E39" s="174"/>
      <c r="F39" s="174"/>
      <c r="G39" s="175" t="s">
        <v>47</v>
      </c>
      <c r="H39" s="176" t="s">
        <v>48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49</v>
      </c>
      <c r="E50" s="181"/>
      <c r="F50" s="181"/>
      <c r="G50" s="180" t="s">
        <v>50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51</v>
      </c>
      <c r="E61" s="184"/>
      <c r="F61" s="185" t="s">
        <v>52</v>
      </c>
      <c r="G61" s="183" t="s">
        <v>51</v>
      </c>
      <c r="H61" s="184"/>
      <c r="I61" s="186"/>
      <c r="J61" s="187" t="s">
        <v>52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53</v>
      </c>
      <c r="E65" s="188"/>
      <c r="F65" s="188"/>
      <c r="G65" s="180" t="s">
        <v>54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51</v>
      </c>
      <c r="E76" s="184"/>
      <c r="F76" s="185" t="s">
        <v>52</v>
      </c>
      <c r="G76" s="183" t="s">
        <v>51</v>
      </c>
      <c r="H76" s="184"/>
      <c r="I76" s="186"/>
      <c r="J76" s="187" t="s">
        <v>52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13 - Oprava trati v úseku Rakovník - Domoušice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6" t="s">
        <v>22</v>
      </c>
      <c r="J89" s="79" t="str">
        <f>IF(J12="","",J12)</f>
        <v>29. 1. 2020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56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104</v>
      </c>
      <c r="D94" s="198"/>
      <c r="E94" s="198"/>
      <c r="F94" s="198"/>
      <c r="G94" s="198"/>
      <c r="H94" s="198"/>
      <c r="I94" s="199"/>
      <c r="J94" s="200" t="s">
        <v>105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106</v>
      </c>
      <c r="D96" s="40"/>
      <c r="E96" s="40"/>
      <c r="F96" s="40"/>
      <c r="G96" s="40"/>
      <c r="H96" s="40"/>
      <c r="I96" s="15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202"/>
      <c r="C97" s="203"/>
      <c r="D97" s="204" t="s">
        <v>325</v>
      </c>
      <c r="E97" s="205"/>
      <c r="F97" s="205"/>
      <c r="G97" s="205"/>
      <c r="H97" s="205"/>
      <c r="I97" s="206"/>
      <c r="J97" s="207">
        <f>J118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5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92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95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96" t="str">
        <f>E7</f>
        <v>13 - Oprava trati v úseku Rakovník - Domoušice</v>
      </c>
      <c r="F107" s="32"/>
      <c r="G107" s="32"/>
      <c r="H107" s="32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03 - VRN</v>
      </c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56" t="s">
        <v>22</v>
      </c>
      <c r="J111" s="79" t="str">
        <f>IF(J12="","",J12)</f>
        <v>29. 1. 2020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Ing. Aleš Bednář</v>
      </c>
      <c r="G113" s="40"/>
      <c r="H113" s="40"/>
      <c r="I113" s="156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56" t="s">
        <v>32</v>
      </c>
      <c r="J114" s="36" t="str">
        <f>E24</f>
        <v>Jan Marušák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15"/>
      <c r="B116" s="216"/>
      <c r="C116" s="217" t="s">
        <v>112</v>
      </c>
      <c r="D116" s="218" t="s">
        <v>61</v>
      </c>
      <c r="E116" s="218" t="s">
        <v>57</v>
      </c>
      <c r="F116" s="218" t="s">
        <v>58</v>
      </c>
      <c r="G116" s="218" t="s">
        <v>113</v>
      </c>
      <c r="H116" s="218" t="s">
        <v>114</v>
      </c>
      <c r="I116" s="219" t="s">
        <v>115</v>
      </c>
      <c r="J116" s="220" t="s">
        <v>105</v>
      </c>
      <c r="K116" s="221" t="s">
        <v>116</v>
      </c>
      <c r="L116" s="222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154"/>
      <c r="J117" s="223">
        <f>BK117</f>
        <v>0</v>
      </c>
      <c r="K117" s="40"/>
      <c r="L117" s="44"/>
      <c r="M117" s="103"/>
      <c r="N117" s="224"/>
      <c r="O117" s="104"/>
      <c r="P117" s="225">
        <f>P118</f>
        <v>0</v>
      </c>
      <c r="Q117" s="104"/>
      <c r="R117" s="225">
        <f>R118</f>
        <v>0</v>
      </c>
      <c r="S117" s="104"/>
      <c r="T117" s="226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107</v>
      </c>
      <c r="BK117" s="227">
        <f>BK118</f>
        <v>0</v>
      </c>
    </row>
    <row r="118" s="12" customFormat="1" ht="25.92" customHeight="1">
      <c r="A118" s="12"/>
      <c r="B118" s="228"/>
      <c r="C118" s="229"/>
      <c r="D118" s="230" t="s">
        <v>75</v>
      </c>
      <c r="E118" s="231" t="s">
        <v>96</v>
      </c>
      <c r="F118" s="231" t="s">
        <v>380</v>
      </c>
      <c r="G118" s="229"/>
      <c r="H118" s="229"/>
      <c r="I118" s="232"/>
      <c r="J118" s="233">
        <f>BK118</f>
        <v>0</v>
      </c>
      <c r="K118" s="229"/>
      <c r="L118" s="234"/>
      <c r="M118" s="235"/>
      <c r="N118" s="236"/>
      <c r="O118" s="236"/>
      <c r="P118" s="237">
        <f>SUM(P119:P127)</f>
        <v>0</v>
      </c>
      <c r="Q118" s="236"/>
      <c r="R118" s="237">
        <f>SUM(R119:R127)</f>
        <v>0</v>
      </c>
      <c r="S118" s="236"/>
      <c r="T118" s="238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9" t="s">
        <v>127</v>
      </c>
      <c r="AT118" s="240" t="s">
        <v>75</v>
      </c>
      <c r="AU118" s="240" t="s">
        <v>76</v>
      </c>
      <c r="AY118" s="239" t="s">
        <v>126</v>
      </c>
      <c r="BK118" s="241">
        <f>SUM(BK119:BK127)</f>
        <v>0</v>
      </c>
    </row>
    <row r="119" s="2" customFormat="1" ht="16.5" customHeight="1">
      <c r="A119" s="38"/>
      <c r="B119" s="39"/>
      <c r="C119" s="244" t="s">
        <v>83</v>
      </c>
      <c r="D119" s="244" t="s">
        <v>129</v>
      </c>
      <c r="E119" s="245" t="s">
        <v>385</v>
      </c>
      <c r="F119" s="246" t="s">
        <v>386</v>
      </c>
      <c r="G119" s="247" t="s">
        <v>387</v>
      </c>
      <c r="H119" s="248">
        <v>1</v>
      </c>
      <c r="I119" s="249"/>
      <c r="J119" s="250">
        <f>ROUND(I119*H119,2)</f>
        <v>0</v>
      </c>
      <c r="K119" s="251"/>
      <c r="L119" s="44"/>
      <c r="M119" s="252" t="s">
        <v>1</v>
      </c>
      <c r="N119" s="253" t="s">
        <v>41</v>
      </c>
      <c r="O119" s="91"/>
      <c r="P119" s="254">
        <f>O119*H119</f>
        <v>0</v>
      </c>
      <c r="Q119" s="254">
        <v>0</v>
      </c>
      <c r="R119" s="254">
        <f>Q119*H119</f>
        <v>0</v>
      </c>
      <c r="S119" s="254">
        <v>0</v>
      </c>
      <c r="T119" s="25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6" t="s">
        <v>133</v>
      </c>
      <c r="AT119" s="256" t="s">
        <v>129</v>
      </c>
      <c r="AU119" s="256" t="s">
        <v>83</v>
      </c>
      <c r="AY119" s="17" t="s">
        <v>126</v>
      </c>
      <c r="BE119" s="257">
        <f>IF(N119="základní",J119,0)</f>
        <v>0</v>
      </c>
      <c r="BF119" s="257">
        <f>IF(N119="snížená",J119,0)</f>
        <v>0</v>
      </c>
      <c r="BG119" s="257">
        <f>IF(N119="zákl. přenesená",J119,0)</f>
        <v>0</v>
      </c>
      <c r="BH119" s="257">
        <f>IF(N119="sníž. přenesená",J119,0)</f>
        <v>0</v>
      </c>
      <c r="BI119" s="257">
        <f>IF(N119="nulová",J119,0)</f>
        <v>0</v>
      </c>
      <c r="BJ119" s="17" t="s">
        <v>83</v>
      </c>
      <c r="BK119" s="257">
        <f>ROUND(I119*H119,2)</f>
        <v>0</v>
      </c>
      <c r="BL119" s="17" t="s">
        <v>133</v>
      </c>
      <c r="BM119" s="256" t="s">
        <v>388</v>
      </c>
    </row>
    <row r="120" s="13" customFormat="1">
      <c r="A120" s="13"/>
      <c r="B120" s="258"/>
      <c r="C120" s="259"/>
      <c r="D120" s="260" t="s">
        <v>135</v>
      </c>
      <c r="E120" s="261" t="s">
        <v>1</v>
      </c>
      <c r="F120" s="262" t="s">
        <v>83</v>
      </c>
      <c r="G120" s="259"/>
      <c r="H120" s="263">
        <v>1</v>
      </c>
      <c r="I120" s="264"/>
      <c r="J120" s="259"/>
      <c r="K120" s="259"/>
      <c r="L120" s="265"/>
      <c r="M120" s="266"/>
      <c r="N120" s="267"/>
      <c r="O120" s="267"/>
      <c r="P120" s="267"/>
      <c r="Q120" s="267"/>
      <c r="R120" s="267"/>
      <c r="S120" s="267"/>
      <c r="T120" s="26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9" t="s">
        <v>135</v>
      </c>
      <c r="AU120" s="269" t="s">
        <v>83</v>
      </c>
      <c r="AV120" s="13" t="s">
        <v>85</v>
      </c>
      <c r="AW120" s="13" t="s">
        <v>31</v>
      </c>
      <c r="AX120" s="13" t="s">
        <v>76</v>
      </c>
      <c r="AY120" s="269" t="s">
        <v>126</v>
      </c>
    </row>
    <row r="121" s="14" customFormat="1">
      <c r="A121" s="14"/>
      <c r="B121" s="270"/>
      <c r="C121" s="271"/>
      <c r="D121" s="260" t="s">
        <v>135</v>
      </c>
      <c r="E121" s="272" t="s">
        <v>1</v>
      </c>
      <c r="F121" s="273" t="s">
        <v>137</v>
      </c>
      <c r="G121" s="271"/>
      <c r="H121" s="274">
        <v>1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80" t="s">
        <v>135</v>
      </c>
      <c r="AU121" s="280" t="s">
        <v>83</v>
      </c>
      <c r="AV121" s="14" t="s">
        <v>133</v>
      </c>
      <c r="AW121" s="14" t="s">
        <v>31</v>
      </c>
      <c r="AX121" s="14" t="s">
        <v>83</v>
      </c>
      <c r="AY121" s="280" t="s">
        <v>126</v>
      </c>
    </row>
    <row r="122" s="2" customFormat="1" ht="100.5" customHeight="1">
      <c r="A122" s="38"/>
      <c r="B122" s="39"/>
      <c r="C122" s="244" t="s">
        <v>85</v>
      </c>
      <c r="D122" s="244" t="s">
        <v>129</v>
      </c>
      <c r="E122" s="245" t="s">
        <v>389</v>
      </c>
      <c r="F122" s="246" t="s">
        <v>390</v>
      </c>
      <c r="G122" s="247" t="s">
        <v>211</v>
      </c>
      <c r="H122" s="248">
        <v>10</v>
      </c>
      <c r="I122" s="249"/>
      <c r="J122" s="250">
        <f>ROUND(I122*H122,2)</f>
        <v>0</v>
      </c>
      <c r="K122" s="251"/>
      <c r="L122" s="44"/>
      <c r="M122" s="252" t="s">
        <v>1</v>
      </c>
      <c r="N122" s="253" t="s">
        <v>41</v>
      </c>
      <c r="O122" s="91"/>
      <c r="P122" s="254">
        <f>O122*H122</f>
        <v>0</v>
      </c>
      <c r="Q122" s="254">
        <v>0</v>
      </c>
      <c r="R122" s="254">
        <f>Q122*H122</f>
        <v>0</v>
      </c>
      <c r="S122" s="254">
        <v>0</v>
      </c>
      <c r="T122" s="25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56" t="s">
        <v>133</v>
      </c>
      <c r="AT122" s="256" t="s">
        <v>129</v>
      </c>
      <c r="AU122" s="256" t="s">
        <v>83</v>
      </c>
      <c r="AY122" s="17" t="s">
        <v>126</v>
      </c>
      <c r="BE122" s="257">
        <f>IF(N122="základní",J122,0)</f>
        <v>0</v>
      </c>
      <c r="BF122" s="257">
        <f>IF(N122="snížená",J122,0)</f>
        <v>0</v>
      </c>
      <c r="BG122" s="257">
        <f>IF(N122="zákl. přenesená",J122,0)</f>
        <v>0</v>
      </c>
      <c r="BH122" s="257">
        <f>IF(N122="sníž. přenesená",J122,0)</f>
        <v>0</v>
      </c>
      <c r="BI122" s="257">
        <f>IF(N122="nulová",J122,0)</f>
        <v>0</v>
      </c>
      <c r="BJ122" s="17" t="s">
        <v>83</v>
      </c>
      <c r="BK122" s="257">
        <f>ROUND(I122*H122,2)</f>
        <v>0</v>
      </c>
      <c r="BL122" s="17" t="s">
        <v>133</v>
      </c>
      <c r="BM122" s="256" t="s">
        <v>391</v>
      </c>
    </row>
    <row r="123" s="13" customFormat="1">
      <c r="A123" s="13"/>
      <c r="B123" s="258"/>
      <c r="C123" s="259"/>
      <c r="D123" s="260" t="s">
        <v>135</v>
      </c>
      <c r="E123" s="261" t="s">
        <v>1</v>
      </c>
      <c r="F123" s="262" t="s">
        <v>192</v>
      </c>
      <c r="G123" s="259"/>
      <c r="H123" s="263">
        <v>10</v>
      </c>
      <c r="I123" s="264"/>
      <c r="J123" s="259"/>
      <c r="K123" s="259"/>
      <c r="L123" s="265"/>
      <c r="M123" s="266"/>
      <c r="N123" s="267"/>
      <c r="O123" s="267"/>
      <c r="P123" s="267"/>
      <c r="Q123" s="267"/>
      <c r="R123" s="267"/>
      <c r="S123" s="267"/>
      <c r="T123" s="26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9" t="s">
        <v>135</v>
      </c>
      <c r="AU123" s="269" t="s">
        <v>83</v>
      </c>
      <c r="AV123" s="13" t="s">
        <v>85</v>
      </c>
      <c r="AW123" s="13" t="s">
        <v>31</v>
      </c>
      <c r="AX123" s="13" t="s">
        <v>76</v>
      </c>
      <c r="AY123" s="269" t="s">
        <v>126</v>
      </c>
    </row>
    <row r="124" s="14" customFormat="1">
      <c r="A124" s="14"/>
      <c r="B124" s="270"/>
      <c r="C124" s="271"/>
      <c r="D124" s="260" t="s">
        <v>135</v>
      </c>
      <c r="E124" s="272" t="s">
        <v>1</v>
      </c>
      <c r="F124" s="273" t="s">
        <v>137</v>
      </c>
      <c r="G124" s="271"/>
      <c r="H124" s="274">
        <v>10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80" t="s">
        <v>135</v>
      </c>
      <c r="AU124" s="280" t="s">
        <v>83</v>
      </c>
      <c r="AV124" s="14" t="s">
        <v>133</v>
      </c>
      <c r="AW124" s="14" t="s">
        <v>31</v>
      </c>
      <c r="AX124" s="14" t="s">
        <v>83</v>
      </c>
      <c r="AY124" s="280" t="s">
        <v>126</v>
      </c>
    </row>
    <row r="125" s="2" customFormat="1" ht="78" customHeight="1">
      <c r="A125" s="38"/>
      <c r="B125" s="39"/>
      <c r="C125" s="244" t="s">
        <v>143</v>
      </c>
      <c r="D125" s="244" t="s">
        <v>129</v>
      </c>
      <c r="E125" s="245" t="s">
        <v>392</v>
      </c>
      <c r="F125" s="246" t="s">
        <v>393</v>
      </c>
      <c r="G125" s="247" t="s">
        <v>211</v>
      </c>
      <c r="H125" s="248">
        <v>10</v>
      </c>
      <c r="I125" s="249"/>
      <c r="J125" s="250">
        <f>ROUND(I125*H125,2)</f>
        <v>0</v>
      </c>
      <c r="K125" s="251"/>
      <c r="L125" s="44"/>
      <c r="M125" s="252" t="s">
        <v>1</v>
      </c>
      <c r="N125" s="253" t="s">
        <v>41</v>
      </c>
      <c r="O125" s="91"/>
      <c r="P125" s="254">
        <f>O125*H125</f>
        <v>0</v>
      </c>
      <c r="Q125" s="254">
        <v>0</v>
      </c>
      <c r="R125" s="254">
        <f>Q125*H125</f>
        <v>0</v>
      </c>
      <c r="S125" s="254">
        <v>0</v>
      </c>
      <c r="T125" s="25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6" t="s">
        <v>133</v>
      </c>
      <c r="AT125" s="256" t="s">
        <v>129</v>
      </c>
      <c r="AU125" s="256" t="s">
        <v>83</v>
      </c>
      <c r="AY125" s="17" t="s">
        <v>126</v>
      </c>
      <c r="BE125" s="257">
        <f>IF(N125="základní",J125,0)</f>
        <v>0</v>
      </c>
      <c r="BF125" s="257">
        <f>IF(N125="snížená",J125,0)</f>
        <v>0</v>
      </c>
      <c r="BG125" s="257">
        <f>IF(N125="zákl. přenesená",J125,0)</f>
        <v>0</v>
      </c>
      <c r="BH125" s="257">
        <f>IF(N125="sníž. přenesená",J125,0)</f>
        <v>0</v>
      </c>
      <c r="BI125" s="257">
        <f>IF(N125="nulová",J125,0)</f>
        <v>0</v>
      </c>
      <c r="BJ125" s="17" t="s">
        <v>83</v>
      </c>
      <c r="BK125" s="257">
        <f>ROUND(I125*H125,2)</f>
        <v>0</v>
      </c>
      <c r="BL125" s="17" t="s">
        <v>133</v>
      </c>
      <c r="BM125" s="256" t="s">
        <v>394</v>
      </c>
    </row>
    <row r="126" s="13" customFormat="1">
      <c r="A126" s="13"/>
      <c r="B126" s="258"/>
      <c r="C126" s="259"/>
      <c r="D126" s="260" t="s">
        <v>135</v>
      </c>
      <c r="E126" s="261" t="s">
        <v>1</v>
      </c>
      <c r="F126" s="262" t="s">
        <v>192</v>
      </c>
      <c r="G126" s="259"/>
      <c r="H126" s="263">
        <v>10</v>
      </c>
      <c r="I126" s="264"/>
      <c r="J126" s="259"/>
      <c r="K126" s="259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135</v>
      </c>
      <c r="AU126" s="269" t="s">
        <v>83</v>
      </c>
      <c r="AV126" s="13" t="s">
        <v>85</v>
      </c>
      <c r="AW126" s="13" t="s">
        <v>31</v>
      </c>
      <c r="AX126" s="13" t="s">
        <v>76</v>
      </c>
      <c r="AY126" s="269" t="s">
        <v>126</v>
      </c>
    </row>
    <row r="127" s="14" customFormat="1">
      <c r="A127" s="14"/>
      <c r="B127" s="270"/>
      <c r="C127" s="271"/>
      <c r="D127" s="260" t="s">
        <v>135</v>
      </c>
      <c r="E127" s="272" t="s">
        <v>1</v>
      </c>
      <c r="F127" s="273" t="s">
        <v>137</v>
      </c>
      <c r="G127" s="271"/>
      <c r="H127" s="274">
        <v>10</v>
      </c>
      <c r="I127" s="275"/>
      <c r="J127" s="271"/>
      <c r="K127" s="271"/>
      <c r="L127" s="276"/>
      <c r="M127" s="305"/>
      <c r="N127" s="306"/>
      <c r="O127" s="306"/>
      <c r="P127" s="306"/>
      <c r="Q127" s="306"/>
      <c r="R127" s="306"/>
      <c r="S127" s="306"/>
      <c r="T127" s="30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80" t="s">
        <v>135</v>
      </c>
      <c r="AU127" s="280" t="s">
        <v>83</v>
      </c>
      <c r="AV127" s="14" t="s">
        <v>133</v>
      </c>
      <c r="AW127" s="14" t="s">
        <v>31</v>
      </c>
      <c r="AX127" s="14" t="s">
        <v>83</v>
      </c>
      <c r="AY127" s="280" t="s">
        <v>126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192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Sxhpp4tOnj9OCXtY+M2Zy0ux1nZwBP+USvTsolXjEAJJ0aiDOxZZk4fxXm1s8bTSf9xmjGX7CMQLvYU4urOBvA==" hashValue="tvESj+zYfvqgL3m8fnDJc1Vjt7HLiBrwEfHNpsFou6ByJqwMMU5Hz5N1RxpqMqQkBgRKAUcreCwEgnI+gUAst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2020-04-20T11:04:55Z</dcterms:created>
  <dcterms:modified xsi:type="dcterms:W3CDTF">2020-04-20T11:05:02Z</dcterms:modified>
</cp:coreProperties>
</file>