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52-01-1 - SZZ Technologic..." sheetId="2" r:id="rId2"/>
    <sheet name="52-01-1-1 - materiál Sprá..." sheetId="3" r:id="rId3"/>
    <sheet name="52-01-2 - SZZ Stavební část" sheetId="4" r:id="rId4"/>
    <sheet name="01 - Telefonní zapojovač" sheetId="5" r:id="rId5"/>
    <sheet name="01 - Sdělovací zařízení" sheetId="6" r:id="rId6"/>
    <sheet name="52-04 - ŽST Noutonice, op..." sheetId="7" r:id="rId7"/>
    <sheet name="52-05 - VRN" sheetId="8" r:id="rId8"/>
    <sheet name="52-06-01 - PZS Technologi..." sheetId="9" r:id="rId9"/>
    <sheet name="52-06-02 - PZS Stavební část" sheetId="10" r:id="rId10"/>
    <sheet name="52-07 - VRN" sheetId="11" r:id="rId11"/>
  </sheets>
  <definedNames>
    <definedName name="_xlnm.Print_Area" localSheetId="0">'Rekapitulace stavby'!$D$4:$AO$76,'Rekapitulace stavby'!$C$82:$AQ$111</definedName>
    <definedName name="_xlnm.Print_Titles" localSheetId="0">'Rekapitulace stavby'!$92:$92</definedName>
    <definedName name="_xlnm._FilterDatabase" localSheetId="1" hidden="1">'52-01-1 - SZZ Technologic...'!$C$127:$K$366</definedName>
    <definedName name="_xlnm.Print_Area" localSheetId="1">'52-01-1 - SZZ Technologic...'!$C$4:$J$76,'52-01-1 - SZZ Technologic...'!$C$82:$J$105,'52-01-1 - SZZ Technologic...'!$C$111:$K$366</definedName>
    <definedName name="_xlnm.Print_Titles" localSheetId="1">'52-01-1 - SZZ Technologic...'!$127:$127</definedName>
    <definedName name="_xlnm._FilterDatabase" localSheetId="2" hidden="1">'52-01-1-1 - materiál Sprá...'!$C$123:$K$174</definedName>
    <definedName name="_xlnm.Print_Area" localSheetId="2">'52-01-1-1 - materiál Sprá...'!$C$4:$J$76,'52-01-1-1 - materiál Sprá...'!$C$82:$J$101,'52-01-1-1 - materiál Sprá...'!$C$107:$K$174</definedName>
    <definedName name="_xlnm.Print_Titles" localSheetId="2">'52-01-1-1 - materiál Sprá...'!$123:$123</definedName>
    <definedName name="_xlnm._FilterDatabase" localSheetId="3" hidden="1">'52-01-2 - SZZ Stavební část'!$C$126:$K$146</definedName>
    <definedName name="_xlnm.Print_Area" localSheetId="3">'52-01-2 - SZZ Stavební část'!$C$4:$J$76,'52-01-2 - SZZ Stavební část'!$C$82:$J$104,'52-01-2 - SZZ Stavební část'!$C$110:$K$146</definedName>
    <definedName name="_xlnm.Print_Titles" localSheetId="3">'52-01-2 - SZZ Stavební část'!$126:$126</definedName>
    <definedName name="_xlnm._FilterDatabase" localSheetId="4" hidden="1">'01 - Telefonní zapojovač'!$C$124:$K$151</definedName>
    <definedName name="_xlnm.Print_Area" localSheetId="4">'01 - Telefonní zapojovač'!$C$4:$J$76,'01 - Telefonní zapojovač'!$C$82:$J$102,'01 - Telefonní zapojovač'!$C$108:$K$151</definedName>
    <definedName name="_xlnm.Print_Titles" localSheetId="4">'01 - Telefonní zapojovač'!$124:$124</definedName>
    <definedName name="_xlnm._FilterDatabase" localSheetId="5" hidden="1">'01 - Sdělovací zařízení'!$C$124:$K$175</definedName>
    <definedName name="_xlnm.Print_Area" localSheetId="5">'01 - Sdělovací zařízení'!$C$4:$J$76,'01 - Sdělovací zařízení'!$C$82:$J$102,'01 - Sdělovací zařízení'!$C$108:$K$175</definedName>
    <definedName name="_xlnm.Print_Titles" localSheetId="5">'01 - Sdělovací zařízení'!$124:$124</definedName>
    <definedName name="_xlnm._FilterDatabase" localSheetId="6" hidden="1">'52-04 - ŽST Noutonice, op...'!$C$120:$K$162</definedName>
    <definedName name="_xlnm.Print_Area" localSheetId="6">'52-04 - ŽST Noutonice, op...'!$C$4:$J$76,'52-04 - ŽST Noutonice, op...'!$C$82:$J$100,'52-04 - ŽST Noutonice, op...'!$C$106:$K$162</definedName>
    <definedName name="_xlnm.Print_Titles" localSheetId="6">'52-04 - ŽST Noutonice, op...'!$120:$120</definedName>
    <definedName name="_xlnm._FilterDatabase" localSheetId="7" hidden="1">'52-05 - VRN'!$C$124:$K$148</definedName>
    <definedName name="_xlnm.Print_Area" localSheetId="7">'52-05 - VRN'!$C$4:$J$76,'52-05 - VRN'!$C$82:$J$104,'52-05 - VRN'!$C$110:$K$148</definedName>
    <definedName name="_xlnm.Print_Titles" localSheetId="7">'52-05 - VRN'!$124:$124</definedName>
    <definedName name="_xlnm._FilterDatabase" localSheetId="8" hidden="1">'52-06-01 - PZS Technologi...'!$C$124:$K$275</definedName>
    <definedName name="_xlnm.Print_Area" localSheetId="8">'52-06-01 - PZS Technologi...'!$C$4:$J$76,'52-06-01 - PZS Technologi...'!$C$82:$J$102,'52-06-01 - PZS Technologi...'!$C$108:$K$275</definedName>
    <definedName name="_xlnm.Print_Titles" localSheetId="8">'52-06-01 - PZS Technologi...'!$124:$124</definedName>
    <definedName name="_xlnm._FilterDatabase" localSheetId="9" hidden="1">'52-06-02 - PZS Stavební část'!$C$123:$K$150</definedName>
    <definedName name="_xlnm.Print_Area" localSheetId="9">'52-06-02 - PZS Stavební část'!$C$4:$J$76,'52-06-02 - PZS Stavební část'!$C$82:$J$101,'52-06-02 - PZS Stavební část'!$C$107:$K$150</definedName>
    <definedName name="_xlnm.Print_Titles" localSheetId="9">'52-06-02 - PZS Stavební část'!$123:$123</definedName>
    <definedName name="_xlnm._FilterDatabase" localSheetId="10" hidden="1">'52-07 - VRN'!$C$122:$K$131</definedName>
    <definedName name="_xlnm.Print_Area" localSheetId="10">'52-07 - VRN'!$C$4:$J$76,'52-07 - VRN'!$C$82:$J$102,'52-07 - VRN'!$C$108:$K$131</definedName>
    <definedName name="_xlnm.Print_Titles" localSheetId="10">'52-07 - VRN'!$122:$122</definedName>
  </definedNames>
  <calcPr/>
</workbook>
</file>

<file path=xl/calcChain.xml><?xml version="1.0" encoding="utf-8"?>
<calcChain xmlns="http://schemas.openxmlformats.org/spreadsheetml/2006/main">
  <c i="11" l="1" r="J39"/>
  <c r="J38"/>
  <c i="1" r="AY110"/>
  <c i="11" r="J37"/>
  <c i="1" r="AX110"/>
  <c i="11"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4"/>
  <c r="F93"/>
  <c r="F91"/>
  <c r="E89"/>
  <c r="J23"/>
  <c r="E23"/>
  <c r="J119"/>
  <c r="J22"/>
  <c r="J20"/>
  <c r="E20"/>
  <c r="F94"/>
  <c r="J19"/>
  <c r="J14"/>
  <c r="J91"/>
  <c r="E7"/>
  <c r="E111"/>
  <c i="10" r="J41"/>
  <c r="J40"/>
  <c i="1" r="AY109"/>
  <c i="10" r="J39"/>
  <c i="1" r="AX109"/>
  <c i="10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1"/>
  <c r="F120"/>
  <c r="F118"/>
  <c r="E116"/>
  <c r="J96"/>
  <c r="F95"/>
  <c r="F93"/>
  <c r="E91"/>
  <c r="J25"/>
  <c r="E25"/>
  <c r="J120"/>
  <c r="J24"/>
  <c r="J22"/>
  <c r="E22"/>
  <c r="F121"/>
  <c r="J21"/>
  <c r="J16"/>
  <c r="J118"/>
  <c r="E7"/>
  <c r="E85"/>
  <c i="9" r="J275"/>
  <c r="J41"/>
  <c r="J40"/>
  <c i="1" r="AY108"/>
  <c i="9" r="J39"/>
  <c i="1" r="AX108"/>
  <c i="9" r="J101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2"/>
  <c r="F121"/>
  <c r="F119"/>
  <c r="E117"/>
  <c r="J96"/>
  <c r="F95"/>
  <c r="F93"/>
  <c r="E91"/>
  <c r="J25"/>
  <c r="E25"/>
  <c r="J121"/>
  <c r="J24"/>
  <c r="J22"/>
  <c r="E22"/>
  <c r="F96"/>
  <c r="J21"/>
  <c r="J16"/>
  <c r="J93"/>
  <c r="E7"/>
  <c r="E111"/>
  <c i="8" r="J39"/>
  <c r="J38"/>
  <c i="1" r="AY105"/>
  <c i="8" r="J37"/>
  <c i="1" r="AX105"/>
  <c i="8"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F121"/>
  <c r="F119"/>
  <c r="E117"/>
  <c r="J94"/>
  <c r="F93"/>
  <c r="F91"/>
  <c r="E89"/>
  <c r="J23"/>
  <c r="E23"/>
  <c r="J121"/>
  <c r="J22"/>
  <c r="J20"/>
  <c r="E20"/>
  <c r="F122"/>
  <c r="J19"/>
  <c r="J14"/>
  <c r="J91"/>
  <c r="E7"/>
  <c r="E113"/>
  <c i="7" r="J162"/>
  <c r="J39"/>
  <c r="J38"/>
  <c i="1" r="AY104"/>
  <c i="7" r="J37"/>
  <c i="1" r="AX104"/>
  <c i="7" r="J99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8"/>
  <c r="F117"/>
  <c r="F115"/>
  <c r="E113"/>
  <c r="J94"/>
  <c r="F93"/>
  <c r="F91"/>
  <c r="E89"/>
  <c r="J23"/>
  <c r="E23"/>
  <c r="J117"/>
  <c r="J22"/>
  <c r="J20"/>
  <c r="E20"/>
  <c r="F94"/>
  <c r="J19"/>
  <c r="J14"/>
  <c r="J91"/>
  <c r="E7"/>
  <c r="E85"/>
  <c i="6" r="J41"/>
  <c r="J40"/>
  <c i="1" r="AY103"/>
  <c i="6" r="J39"/>
  <c i="1" r="AX103"/>
  <c i="6"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111"/>
  <c i="5" r="J41"/>
  <c r="J40"/>
  <c i="1" r="AY101"/>
  <c i="5" r="J39"/>
  <c i="1" r="AX101"/>
  <c i="5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111"/>
  <c i="4" r="J41"/>
  <c r="J40"/>
  <c i="1" r="AY99"/>
  <c i="4" r="J39"/>
  <c i="1" r="AX99"/>
  <c i="4"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4"/>
  <c r="F123"/>
  <c r="F121"/>
  <c r="E119"/>
  <c r="J96"/>
  <c r="F95"/>
  <c r="F93"/>
  <c r="E91"/>
  <c r="J25"/>
  <c r="E25"/>
  <c r="J95"/>
  <c r="J24"/>
  <c r="J22"/>
  <c r="E22"/>
  <c r="F96"/>
  <c r="J21"/>
  <c r="J16"/>
  <c r="J121"/>
  <c r="E7"/>
  <c r="E85"/>
  <c i="3" r="J41"/>
  <c r="J40"/>
  <c i="1" r="AY98"/>
  <c i="3" r="J39"/>
  <c i="1" r="AX98"/>
  <c i="3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1"/>
  <c r="F120"/>
  <c r="F118"/>
  <c r="E116"/>
  <c r="J96"/>
  <c r="F95"/>
  <c r="F93"/>
  <c r="E91"/>
  <c r="J25"/>
  <c r="E25"/>
  <c r="J120"/>
  <c r="J24"/>
  <c r="J22"/>
  <c r="E22"/>
  <c r="F121"/>
  <c r="J21"/>
  <c r="J16"/>
  <c r="J118"/>
  <c r="E7"/>
  <c r="E110"/>
  <c i="2" r="J41"/>
  <c r="J40"/>
  <c i="1" r="AY97"/>
  <c i="2" r="J39"/>
  <c i="1" r="AX97"/>
  <c i="2"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5"/>
  <c r="F124"/>
  <c r="F122"/>
  <c r="E120"/>
  <c r="J96"/>
  <c r="F95"/>
  <c r="F93"/>
  <c r="E91"/>
  <c r="J25"/>
  <c r="E25"/>
  <c r="J95"/>
  <c r="J24"/>
  <c r="J22"/>
  <c r="E22"/>
  <c r="F125"/>
  <c r="J21"/>
  <c r="J16"/>
  <c r="J122"/>
  <c r="E7"/>
  <c r="E85"/>
  <c i="1" r="L90"/>
  <c r="AM90"/>
  <c r="AM89"/>
  <c r="L89"/>
  <c r="AM87"/>
  <c r="L87"/>
  <c r="L85"/>
  <c r="L84"/>
  <c i="11" r="BK131"/>
  <c r="BK130"/>
  <c r="BK127"/>
  <c r="J126"/>
  <c i="10" r="J150"/>
  <c r="J148"/>
  <c r="J145"/>
  <c r="BK143"/>
  <c r="BK142"/>
  <c r="J141"/>
  <c r="J140"/>
  <c r="J139"/>
  <c r="J138"/>
  <c r="BK137"/>
  <c r="BK136"/>
  <c r="BK135"/>
  <c r="J134"/>
  <c r="J132"/>
  <c r="J131"/>
  <c r="BK129"/>
  <c r="BK128"/>
  <c r="BK125"/>
  <c i="9" r="J272"/>
  <c r="BK271"/>
  <c r="BK270"/>
  <c r="J268"/>
  <c r="BK266"/>
  <c r="BK265"/>
  <c r="J264"/>
  <c r="BK261"/>
  <c r="BK259"/>
  <c r="BK256"/>
  <c r="BK255"/>
  <c r="J254"/>
  <c r="J251"/>
  <c r="J249"/>
  <c r="J248"/>
  <c r="J246"/>
  <c r="BK241"/>
  <c r="BK240"/>
  <c r="J238"/>
  <c r="BK237"/>
  <c r="J235"/>
  <c r="BK234"/>
  <c r="J230"/>
  <c r="BK229"/>
  <c r="BK228"/>
  <c r="J225"/>
  <c r="BK223"/>
  <c r="J220"/>
  <c r="BK219"/>
  <c r="J218"/>
  <c r="J214"/>
  <c r="J213"/>
  <c r="J211"/>
  <c r="BK210"/>
  <c r="BK202"/>
  <c r="J197"/>
  <c r="BK195"/>
  <c r="BK193"/>
  <c r="BK190"/>
  <c r="J189"/>
  <c r="BK187"/>
  <c r="BK186"/>
  <c r="BK185"/>
  <c r="BK184"/>
  <c r="J183"/>
  <c r="BK182"/>
  <c r="BK181"/>
  <c r="BK180"/>
  <c r="BK179"/>
  <c r="BK177"/>
  <c r="BK173"/>
  <c r="BK172"/>
  <c r="BK170"/>
  <c r="J167"/>
  <c r="BK166"/>
  <c r="J165"/>
  <c r="BK160"/>
  <c r="J159"/>
  <c r="J157"/>
  <c r="J156"/>
  <c r="J153"/>
  <c r="J151"/>
  <c r="J148"/>
  <c r="BK146"/>
  <c r="J145"/>
  <c r="BK144"/>
  <c r="J143"/>
  <c r="J141"/>
  <c r="J139"/>
  <c r="J136"/>
  <c r="BK135"/>
  <c r="J134"/>
  <c r="BK131"/>
  <c r="J130"/>
  <c r="BK128"/>
  <c r="J127"/>
  <c r="J126"/>
  <c i="8" r="BK141"/>
  <c r="BK139"/>
  <c r="BK138"/>
  <c r="BK136"/>
  <c r="J135"/>
  <c r="J133"/>
  <c r="BK131"/>
  <c r="BK129"/>
  <c r="J128"/>
  <c r="BK127"/>
  <c i="7" r="BK161"/>
  <c r="J160"/>
  <c r="J159"/>
  <c r="J158"/>
  <c r="J156"/>
  <c r="J155"/>
  <c r="J154"/>
  <c r="J153"/>
  <c r="J152"/>
  <c r="J148"/>
  <c r="J146"/>
  <c r="BK143"/>
  <c r="BK141"/>
  <c r="BK139"/>
  <c r="J138"/>
  <c r="BK137"/>
  <c r="BK135"/>
  <c r="J134"/>
  <c r="BK133"/>
  <c r="BK131"/>
  <c r="J129"/>
  <c r="BK124"/>
  <c r="BK122"/>
  <c i="6" r="BK175"/>
  <c r="BK174"/>
  <c r="J173"/>
  <c r="J172"/>
  <c r="J171"/>
  <c r="J170"/>
  <c r="BK169"/>
  <c r="BK168"/>
  <c r="BK167"/>
  <c r="J166"/>
  <c r="J165"/>
  <c r="BK164"/>
  <c r="BK163"/>
  <c r="BK162"/>
  <c r="BK161"/>
  <c r="BK160"/>
  <c r="BK157"/>
  <c r="J156"/>
  <c r="BK154"/>
  <c r="J152"/>
  <c r="J149"/>
  <c r="BK146"/>
  <c r="BK145"/>
  <c r="J144"/>
  <c r="BK143"/>
  <c r="BK142"/>
  <c r="BK140"/>
  <c r="BK138"/>
  <c r="J137"/>
  <c r="J136"/>
  <c r="J135"/>
  <c r="J134"/>
  <c r="BK133"/>
  <c r="BK132"/>
  <c r="J130"/>
  <c r="BK129"/>
  <c r="BK127"/>
  <c i="5" r="BK151"/>
  <c r="BK150"/>
  <c r="J148"/>
  <c r="J147"/>
  <c r="BK146"/>
  <c r="BK144"/>
  <c r="J141"/>
  <c r="BK140"/>
  <c r="J139"/>
  <c r="BK138"/>
  <c r="J137"/>
  <c r="BK136"/>
  <c r="BK135"/>
  <c r="BK132"/>
  <c r="J130"/>
  <c r="BK128"/>
  <c i="4" r="BK144"/>
  <c r="J143"/>
  <c r="J140"/>
  <c r="J139"/>
  <c r="J138"/>
  <c r="J136"/>
  <c r="J135"/>
  <c r="BK133"/>
  <c r="BK132"/>
  <c r="BK131"/>
  <c r="J130"/>
  <c r="BK129"/>
  <c r="BK128"/>
  <c i="3" r="J174"/>
  <c r="BK171"/>
  <c r="J170"/>
  <c r="BK168"/>
  <c r="J167"/>
  <c r="J166"/>
  <c r="BK165"/>
  <c r="J164"/>
  <c r="J163"/>
  <c r="J162"/>
  <c r="J161"/>
  <c r="J160"/>
  <c r="BK158"/>
  <c r="BK156"/>
  <c r="J154"/>
  <c r="BK152"/>
  <c r="J151"/>
  <c r="BK149"/>
  <c r="J148"/>
  <c r="J146"/>
  <c r="BK145"/>
  <c r="BK142"/>
  <c r="BK139"/>
  <c r="BK138"/>
  <c r="J137"/>
  <c r="J134"/>
  <c r="BK133"/>
  <c r="J131"/>
  <c r="BK130"/>
  <c r="J128"/>
  <c r="BK127"/>
  <c r="J126"/>
  <c i="2" r="BK366"/>
  <c r="BK365"/>
  <c r="J364"/>
  <c r="BK363"/>
  <c r="J362"/>
  <c r="J361"/>
  <c r="BK359"/>
  <c r="BK357"/>
  <c r="J356"/>
  <c r="J355"/>
  <c r="BK354"/>
  <c r="BK353"/>
  <c r="J352"/>
  <c r="BK351"/>
  <c r="BK350"/>
  <c r="J349"/>
  <c r="BK348"/>
  <c r="BK346"/>
  <c r="J344"/>
  <c r="J343"/>
  <c r="J341"/>
  <c r="J338"/>
  <c r="BK336"/>
  <c r="J335"/>
  <c r="J331"/>
  <c r="J330"/>
  <c r="BK329"/>
  <c r="J328"/>
  <c r="BK327"/>
  <c r="J326"/>
  <c r="J323"/>
  <c r="BK319"/>
  <c r="BK318"/>
  <c r="J317"/>
  <c r="J316"/>
  <c r="BK314"/>
  <c r="BK312"/>
  <c r="BK311"/>
  <c r="J308"/>
  <c r="J307"/>
  <c r="J306"/>
  <c r="BK305"/>
  <c r="J303"/>
  <c r="BK299"/>
  <c r="J298"/>
  <c r="J297"/>
  <c r="J295"/>
  <c r="J294"/>
  <c r="J292"/>
  <c r="J291"/>
  <c r="BK288"/>
  <c r="BK286"/>
  <c r="J284"/>
  <c r="BK282"/>
  <c r="BK279"/>
  <c r="BK277"/>
  <c r="BK274"/>
  <c r="BK273"/>
  <c r="BK271"/>
  <c r="J269"/>
  <c r="BK267"/>
  <c r="J266"/>
  <c r="J263"/>
  <c r="J262"/>
  <c r="J261"/>
  <c r="BK260"/>
  <c r="J259"/>
  <c r="BK257"/>
  <c r="BK256"/>
  <c r="J254"/>
  <c r="BK253"/>
  <c r="J252"/>
  <c r="BK251"/>
  <c r="BK250"/>
  <c r="J249"/>
  <c r="J248"/>
  <c r="J247"/>
  <c r="BK246"/>
  <c r="J245"/>
  <c r="BK244"/>
  <c r="BK243"/>
  <c r="J241"/>
  <c r="BK240"/>
  <c r="J238"/>
  <c r="BK237"/>
  <c r="J236"/>
  <c r="BK235"/>
  <c r="BK233"/>
  <c r="BK231"/>
  <c r="J230"/>
  <c r="BK229"/>
  <c r="J228"/>
  <c r="J227"/>
  <c r="J226"/>
  <c r="J225"/>
  <c r="BK223"/>
  <c r="J222"/>
  <c r="BK221"/>
  <c r="J219"/>
  <c r="BK218"/>
  <c r="J215"/>
  <c r="BK214"/>
  <c r="J213"/>
  <c r="BK212"/>
  <c r="BK211"/>
  <c r="J209"/>
  <c r="J208"/>
  <c r="BK206"/>
  <c r="BK205"/>
  <c r="J203"/>
  <c r="BK201"/>
  <c r="J198"/>
  <c r="BK197"/>
  <c r="BK196"/>
  <c r="BK195"/>
  <c r="BK191"/>
  <c r="J190"/>
  <c r="BK189"/>
  <c r="J188"/>
  <c r="BK187"/>
  <c r="BK186"/>
  <c r="J184"/>
  <c r="BK183"/>
  <c r="J181"/>
  <c r="J180"/>
  <c r="BK179"/>
  <c r="J178"/>
  <c r="BK177"/>
  <c r="BK176"/>
  <c r="J175"/>
  <c r="J174"/>
  <c r="BK173"/>
  <c r="BK172"/>
  <c r="J168"/>
  <c r="J164"/>
  <c r="BK162"/>
  <c r="BK161"/>
  <c r="J160"/>
  <c r="BK159"/>
  <c r="BK158"/>
  <c r="J157"/>
  <c r="BK155"/>
  <c r="J154"/>
  <c r="BK153"/>
  <c r="J151"/>
  <c r="BK150"/>
  <c r="BK149"/>
  <c r="BK147"/>
  <c r="BK146"/>
  <c r="J145"/>
  <c r="BK144"/>
  <c r="BK143"/>
  <c r="BK142"/>
  <c r="BK141"/>
  <c r="BK140"/>
  <c r="J138"/>
  <c r="BK135"/>
  <c r="J134"/>
  <c r="BK133"/>
  <c r="BK132"/>
  <c r="J131"/>
  <c i="1" r="AS107"/>
  <c i="11" r="J131"/>
  <c r="J130"/>
  <c r="BK128"/>
  <c r="BK126"/>
  <c i="10" r="BK150"/>
  <c r="BK149"/>
  <c r="J147"/>
  <c r="BK146"/>
  <c r="BK145"/>
  <c r="BK144"/>
  <c r="BK141"/>
  <c r="BK140"/>
  <c r="BK139"/>
  <c r="J137"/>
  <c r="J135"/>
  <c r="BK134"/>
  <c r="BK133"/>
  <c r="BK131"/>
  <c r="BK130"/>
  <c r="J129"/>
  <c r="J128"/>
  <c r="BK127"/>
  <c r="J126"/>
  <c r="J125"/>
  <c i="9" r="J273"/>
  <c r="BK268"/>
  <c r="BK267"/>
  <c r="J266"/>
  <c r="J263"/>
  <c r="J260"/>
  <c r="J256"/>
  <c r="J252"/>
  <c r="BK251"/>
  <c r="BK247"/>
  <c r="BK246"/>
  <c r="BK245"/>
  <c r="BK242"/>
  <c r="J241"/>
  <c r="BK235"/>
  <c r="J233"/>
  <c r="BK232"/>
  <c r="BK226"/>
  <c r="BK225"/>
  <c r="BK224"/>
  <c r="J222"/>
  <c r="J221"/>
  <c r="BK217"/>
  <c r="BK216"/>
  <c r="J215"/>
  <c r="BK213"/>
  <c r="BK212"/>
  <c r="J209"/>
  <c r="BK208"/>
  <c r="BK207"/>
  <c r="BK206"/>
  <c r="J205"/>
  <c r="J203"/>
  <c r="J202"/>
  <c r="J198"/>
  <c r="BK196"/>
  <c r="J191"/>
  <c r="J187"/>
  <c r="BK178"/>
  <c r="BK176"/>
  <c r="BK175"/>
  <c r="J174"/>
  <c r="J172"/>
  <c r="J171"/>
  <c r="J164"/>
  <c r="J161"/>
  <c r="BK156"/>
  <c r="J155"/>
  <c r="BK154"/>
  <c r="J150"/>
  <c r="BK147"/>
  <c r="BK142"/>
  <c r="BK141"/>
  <c r="BK139"/>
  <c r="BK137"/>
  <c r="J133"/>
  <c r="J132"/>
  <c r="J129"/>
  <c i="8" r="BK148"/>
  <c r="J148"/>
  <c r="BK145"/>
  <c r="BK144"/>
  <c r="J142"/>
  <c r="J141"/>
  <c r="J139"/>
  <c r="J138"/>
  <c r="BK135"/>
  <c r="BK134"/>
  <c i="11" r="J128"/>
  <c r="J127"/>
  <c i="10" r="J149"/>
  <c r="BK148"/>
  <c r="BK147"/>
  <c r="J146"/>
  <c r="J144"/>
  <c r="J143"/>
  <c r="J142"/>
  <c r="BK138"/>
  <c r="J136"/>
  <c r="J133"/>
  <c r="BK132"/>
  <c r="J130"/>
  <c r="J127"/>
  <c r="BK126"/>
  <c i="9" r="J269"/>
  <c r="J267"/>
  <c r="J265"/>
  <c r="J262"/>
  <c r="J261"/>
  <c r="BK260"/>
  <c r="J258"/>
  <c r="J257"/>
  <c r="BK254"/>
  <c r="BK253"/>
  <c r="BK252"/>
  <c r="BK250"/>
  <c r="J245"/>
  <c r="J244"/>
  <c r="BK243"/>
  <c r="BK239"/>
  <c r="BK236"/>
  <c r="J234"/>
  <c r="J231"/>
  <c r="J227"/>
  <c r="J226"/>
  <c r="J224"/>
  <c r="BK222"/>
  <c r="BK221"/>
  <c r="BK220"/>
  <c r="J219"/>
  <c r="BK215"/>
  <c r="BK214"/>
  <c r="J206"/>
  <c r="BK205"/>
  <c r="J204"/>
  <c r="BK201"/>
  <c r="BK200"/>
  <c r="BK199"/>
  <c r="J196"/>
  <c r="J195"/>
  <c r="BK194"/>
  <c r="J193"/>
  <c r="BK192"/>
  <c r="BK191"/>
  <c r="J190"/>
  <c r="J188"/>
  <c r="J186"/>
  <c r="J185"/>
  <c r="J184"/>
  <c r="BK183"/>
  <c r="J181"/>
  <c r="J177"/>
  <c r="J176"/>
  <c r="BK169"/>
  <c r="BK168"/>
  <c r="BK167"/>
  <c r="BK164"/>
  <c r="J163"/>
  <c r="J162"/>
  <c r="BK158"/>
  <c r="BK157"/>
  <c r="BK153"/>
  <c r="J152"/>
  <c r="J149"/>
  <c r="BK148"/>
  <c r="J147"/>
  <c r="J144"/>
  <c r="BK140"/>
  <c r="BK138"/>
  <c r="BK136"/>
  <c r="J135"/>
  <c r="BK132"/>
  <c r="BK129"/>
  <c r="J128"/>
  <c i="8" r="BK146"/>
  <c r="J145"/>
  <c r="BK142"/>
  <c r="BK137"/>
  <c r="J132"/>
  <c r="J129"/>
  <c r="BK128"/>
  <c i="7" r="BK160"/>
  <c r="BK159"/>
  <c r="BK157"/>
  <c r="BK155"/>
  <c r="BK153"/>
  <c r="BK151"/>
  <c r="J150"/>
  <c r="BK149"/>
  <c r="J147"/>
  <c r="BK146"/>
  <c r="J145"/>
  <c r="J144"/>
  <c r="J142"/>
  <c r="BK140"/>
  <c r="J139"/>
  <c r="BK136"/>
  <c r="J135"/>
  <c r="BK134"/>
  <c r="J133"/>
  <c r="BK132"/>
  <c r="BK130"/>
  <c r="J128"/>
  <c r="BK127"/>
  <c r="BK126"/>
  <c r="BK125"/>
  <c r="J124"/>
  <c r="BK123"/>
  <c r="J122"/>
  <c i="6" r="BK173"/>
  <c r="BK170"/>
  <c r="J167"/>
  <c r="BK166"/>
  <c r="J164"/>
  <c r="J163"/>
  <c r="J162"/>
  <c r="J161"/>
  <c r="J160"/>
  <c r="BK159"/>
  <c r="J158"/>
  <c r="J157"/>
  <c r="J155"/>
  <c r="BK153"/>
  <c r="BK151"/>
  <c r="J150"/>
  <c r="BK149"/>
  <c r="BK148"/>
  <c r="J147"/>
  <c r="J146"/>
  <c r="J145"/>
  <c r="BK141"/>
  <c r="J140"/>
  <c r="J139"/>
  <c r="BK137"/>
  <c r="BK136"/>
  <c r="BK134"/>
  <c r="J133"/>
  <c r="BK131"/>
  <c r="BK130"/>
  <c r="J129"/>
  <c r="BK128"/>
  <c r="J127"/>
  <c i="5" r="J151"/>
  <c r="BK149"/>
  <c r="BK147"/>
  <c r="J145"/>
  <c r="J143"/>
  <c r="J142"/>
  <c r="BK141"/>
  <c r="J140"/>
  <c r="BK139"/>
  <c r="J134"/>
  <c r="J133"/>
  <c r="BK131"/>
  <c r="BK129"/>
  <c r="J128"/>
  <c r="BK127"/>
  <c i="4" r="J146"/>
  <c r="J144"/>
  <c r="BK143"/>
  <c r="BK139"/>
  <c r="BK138"/>
  <c r="J137"/>
  <c r="BK136"/>
  <c r="BK134"/>
  <c r="J132"/>
  <c r="J131"/>
  <c r="BK130"/>
  <c i="3" r="BK173"/>
  <c r="J172"/>
  <c r="BK169"/>
  <c r="J168"/>
  <c r="BK166"/>
  <c r="J165"/>
  <c r="BK161"/>
  <c r="BK159"/>
  <c r="J158"/>
  <c r="J157"/>
  <c r="J156"/>
  <c r="J155"/>
  <c r="BK154"/>
  <c r="J153"/>
  <c r="J152"/>
  <c r="BK151"/>
  <c r="BK150"/>
  <c r="BK147"/>
  <c r="BK146"/>
  <c r="BK144"/>
  <c r="BK143"/>
  <c r="J141"/>
  <c r="BK140"/>
  <c r="J139"/>
  <c r="BK137"/>
  <c r="J136"/>
  <c r="BK135"/>
  <c r="BK134"/>
  <c r="J133"/>
  <c r="J132"/>
  <c r="BK131"/>
  <c r="J129"/>
  <c r="BK128"/>
  <c r="BK125"/>
  <c i="2" r="J360"/>
  <c r="BK358"/>
  <c r="J357"/>
  <c r="BK355"/>
  <c r="J353"/>
  <c r="BK352"/>
  <c r="J348"/>
  <c r="J347"/>
  <c r="J346"/>
  <c r="BK345"/>
  <c r="J342"/>
  <c r="J340"/>
  <c r="J339"/>
  <c r="BK338"/>
  <c r="BK337"/>
  <c r="BK334"/>
  <c r="J332"/>
  <c r="BK331"/>
  <c r="J327"/>
  <c r="BK326"/>
  <c r="BK325"/>
  <c r="BK324"/>
  <c r="BK323"/>
  <c r="BK322"/>
  <c r="J321"/>
  <c r="J320"/>
  <c r="J319"/>
  <c r="J318"/>
  <c r="BK316"/>
  <c r="BK315"/>
  <c r="J314"/>
  <c r="J313"/>
  <c r="J312"/>
  <c r="J311"/>
  <c r="J309"/>
  <c r="BK308"/>
  <c r="BK306"/>
  <c r="J305"/>
  <c r="BK304"/>
  <c r="BK303"/>
  <c r="J302"/>
  <c r="J301"/>
  <c r="J300"/>
  <c r="BK297"/>
  <c r="J296"/>
  <c r="BK295"/>
  <c r="BK294"/>
  <c r="J293"/>
  <c r="BK292"/>
  <c r="BK289"/>
  <c r="J288"/>
  <c r="BK287"/>
  <c r="J287"/>
  <c r="J285"/>
  <c r="BK284"/>
  <c r="J283"/>
  <c r="J282"/>
  <c r="J281"/>
  <c r="J280"/>
  <c r="BK278"/>
  <c r="J277"/>
  <c r="J276"/>
  <c r="BK275"/>
  <c r="J273"/>
  <c r="BK272"/>
  <c r="J271"/>
  <c r="J270"/>
  <c r="BK269"/>
  <c r="BK268"/>
  <c r="J267"/>
  <c r="BK266"/>
  <c r="J265"/>
  <c r="BK264"/>
  <c r="BK258"/>
  <c r="J256"/>
  <c r="BK255"/>
  <c r="J253"/>
  <c r="J251"/>
  <c r="BK249"/>
  <c r="BK247"/>
  <c r="BK245"/>
  <c r="J243"/>
  <c r="J242"/>
  <c r="J240"/>
  <c r="BK239"/>
  <c r="BK238"/>
  <c r="BK236"/>
  <c r="BK234"/>
  <c r="BK232"/>
  <c r="J231"/>
  <c r="J229"/>
  <c r="BK227"/>
  <c r="BK225"/>
  <c r="J224"/>
  <c r="J220"/>
  <c r="BK219"/>
  <c r="BK217"/>
  <c r="J216"/>
  <c r="BK215"/>
  <c r="J214"/>
  <c r="BK213"/>
  <c r="J212"/>
  <c r="J211"/>
  <c r="J210"/>
  <c r="J207"/>
  <c r="J206"/>
  <c r="J204"/>
  <c r="BK203"/>
  <c r="J202"/>
  <c r="J201"/>
  <c r="BK200"/>
  <c r="J199"/>
  <c r="BK198"/>
  <c r="J197"/>
  <c r="BK194"/>
  <c r="BK193"/>
  <c r="J192"/>
  <c r="J191"/>
  <c r="J189"/>
  <c r="J186"/>
  <c r="BK185"/>
  <c r="J182"/>
  <c r="BK181"/>
  <c r="J179"/>
  <c r="BK178"/>
  <c r="J173"/>
  <c r="J171"/>
  <c r="J170"/>
  <c r="BK168"/>
  <c r="J167"/>
  <c r="J166"/>
  <c r="BK165"/>
  <c r="BK164"/>
  <c r="BK163"/>
  <c r="J162"/>
  <c r="J159"/>
  <c r="J156"/>
  <c r="J155"/>
  <c r="J153"/>
  <c r="BK152"/>
  <c r="J150"/>
  <c r="BK148"/>
  <c r="J146"/>
  <c r="BK145"/>
  <c r="J144"/>
  <c r="J141"/>
  <c r="J140"/>
  <c r="J139"/>
  <c r="BK136"/>
  <c r="BK134"/>
  <c r="J132"/>
  <c r="BK131"/>
  <c r="BK130"/>
  <c i="1" r="AS102"/>
  <c i="9" r="BK274"/>
  <c r="J274"/>
  <c r="BK273"/>
  <c r="BK272"/>
  <c r="J271"/>
  <c r="J270"/>
  <c r="BK269"/>
  <c r="BK264"/>
  <c r="BK263"/>
  <c r="BK262"/>
  <c r="J259"/>
  <c r="BK258"/>
  <c r="BK257"/>
  <c r="J255"/>
  <c r="J253"/>
  <c r="J250"/>
  <c r="BK249"/>
  <c r="BK248"/>
  <c r="J247"/>
  <c r="BK244"/>
  <c r="J243"/>
  <c r="J242"/>
  <c r="J240"/>
  <c r="J239"/>
  <c r="BK238"/>
  <c r="J237"/>
  <c r="J236"/>
  <c r="BK233"/>
  <c r="J232"/>
  <c r="BK231"/>
  <c r="BK230"/>
  <c r="J229"/>
  <c r="J228"/>
  <c r="BK227"/>
  <c r="J223"/>
  <c r="BK218"/>
  <c r="J217"/>
  <c r="J216"/>
  <c r="J212"/>
  <c r="BK211"/>
  <c r="J210"/>
  <c r="BK209"/>
  <c r="J208"/>
  <c r="J207"/>
  <c r="BK204"/>
  <c r="BK203"/>
  <c r="J201"/>
  <c r="J200"/>
  <c r="J199"/>
  <c r="BK198"/>
  <c r="BK197"/>
  <c r="J194"/>
  <c r="J192"/>
  <c r="BK189"/>
  <c r="BK188"/>
  <c r="J182"/>
  <c r="J180"/>
  <c r="J179"/>
  <c r="J178"/>
  <c r="J175"/>
  <c r="BK174"/>
  <c r="J173"/>
  <c r="BK171"/>
  <c r="J170"/>
  <c r="J169"/>
  <c r="J168"/>
  <c r="J166"/>
  <c r="BK165"/>
  <c r="BK163"/>
  <c r="BK162"/>
  <c r="BK161"/>
  <c r="J160"/>
  <c r="BK159"/>
  <c r="J158"/>
  <c r="BK155"/>
  <c r="J154"/>
  <c r="BK152"/>
  <c r="BK151"/>
  <c r="BK150"/>
  <c r="BK149"/>
  <c r="J146"/>
  <c r="BK145"/>
  <c r="BK143"/>
  <c r="J142"/>
  <c r="J140"/>
  <c r="J138"/>
  <c r="J137"/>
  <c r="BK134"/>
  <c r="BK133"/>
  <c r="J131"/>
  <c r="BK130"/>
  <c r="BK127"/>
  <c r="BK126"/>
  <c i="8" r="J146"/>
  <c r="J144"/>
  <c r="J137"/>
  <c r="J136"/>
  <c r="J134"/>
  <c r="BK133"/>
  <c r="BK132"/>
  <c r="J131"/>
  <c r="J127"/>
  <c i="7" r="J161"/>
  <c r="BK158"/>
  <c r="J157"/>
  <c r="BK156"/>
  <c r="BK154"/>
  <c r="BK152"/>
  <c r="J151"/>
  <c r="BK150"/>
  <c r="J149"/>
  <c r="BK148"/>
  <c r="BK147"/>
  <c r="BK145"/>
  <c r="BK144"/>
  <c r="J143"/>
  <c r="BK142"/>
  <c r="J141"/>
  <c r="J140"/>
  <c r="BK138"/>
  <c r="J137"/>
  <c r="J136"/>
  <c r="J132"/>
  <c r="J131"/>
  <c r="J130"/>
  <c r="BK129"/>
  <c r="BK128"/>
  <c r="J127"/>
  <c r="J126"/>
  <c r="J125"/>
  <c r="J123"/>
  <c i="6" r="J175"/>
  <c r="J174"/>
  <c r="BK172"/>
  <c r="BK171"/>
  <c r="J169"/>
  <c r="J168"/>
  <c r="BK165"/>
  <c r="J159"/>
  <c r="BK158"/>
  <c r="BK156"/>
  <c r="BK155"/>
  <c r="J154"/>
  <c r="J153"/>
  <c r="BK152"/>
  <c r="J151"/>
  <c r="BK150"/>
  <c r="J148"/>
  <c r="BK147"/>
  <c r="BK144"/>
  <c r="J143"/>
  <c r="J142"/>
  <c r="J141"/>
  <c r="BK139"/>
  <c r="J138"/>
  <c r="BK135"/>
  <c r="J132"/>
  <c r="J131"/>
  <c r="J128"/>
  <c i="5" r="J150"/>
  <c r="J149"/>
  <c r="BK148"/>
  <c r="J146"/>
  <c r="BK145"/>
  <c r="J144"/>
  <c r="BK143"/>
  <c r="BK142"/>
  <c r="J138"/>
  <c r="BK137"/>
  <c r="J136"/>
  <c r="J135"/>
  <c r="BK134"/>
  <c r="BK133"/>
  <c r="J132"/>
  <c r="J131"/>
  <c r="BK130"/>
  <c r="J129"/>
  <c r="J127"/>
  <c i="4" r="BK146"/>
  <c r="BK140"/>
  <c r="BK137"/>
  <c r="BK135"/>
  <c r="J134"/>
  <c r="J133"/>
  <c r="J129"/>
  <c r="J128"/>
  <c i="3" r="BK174"/>
  <c r="J173"/>
  <c r="BK172"/>
  <c r="J171"/>
  <c r="BK170"/>
  <c r="J169"/>
  <c r="BK167"/>
  <c r="BK164"/>
  <c r="BK163"/>
  <c r="BK162"/>
  <c r="BK160"/>
  <c r="J159"/>
  <c r="BK157"/>
  <c r="BK155"/>
  <c r="BK153"/>
  <c r="J150"/>
  <c r="J149"/>
  <c r="BK148"/>
  <c r="J147"/>
  <c r="J145"/>
  <c r="J144"/>
  <c r="J143"/>
  <c r="J142"/>
  <c r="BK141"/>
  <c r="J140"/>
  <c r="J138"/>
  <c r="BK136"/>
  <c r="J135"/>
  <c r="BK132"/>
  <c r="J130"/>
  <c r="BK129"/>
  <c r="J127"/>
  <c r="BK126"/>
  <c r="J125"/>
  <c i="2" r="J366"/>
  <c r="J365"/>
  <c r="BK364"/>
  <c r="J363"/>
  <c r="BK362"/>
  <c r="BK361"/>
  <c r="BK360"/>
  <c r="J359"/>
  <c r="J358"/>
  <c r="BK356"/>
  <c r="J354"/>
  <c r="J351"/>
  <c r="J350"/>
  <c r="BK349"/>
  <c r="BK347"/>
  <c r="J345"/>
  <c r="BK344"/>
  <c r="BK343"/>
  <c r="BK342"/>
  <c r="BK341"/>
  <c r="BK340"/>
  <c r="BK339"/>
  <c r="J337"/>
  <c r="J336"/>
  <c r="BK335"/>
  <c r="J334"/>
  <c r="BK332"/>
  <c r="BK330"/>
  <c r="J329"/>
  <c r="BK328"/>
  <c r="J325"/>
  <c r="J324"/>
  <c r="J322"/>
  <c r="BK321"/>
  <c r="BK320"/>
  <c r="BK317"/>
  <c r="J315"/>
  <c r="BK313"/>
  <c r="BK310"/>
  <c r="J310"/>
  <c r="BK309"/>
  <c r="BK307"/>
  <c r="J304"/>
  <c r="BK302"/>
  <c r="BK301"/>
  <c r="BK300"/>
  <c r="J299"/>
  <c r="BK298"/>
  <c r="BK296"/>
  <c r="BK293"/>
  <c r="BK291"/>
  <c r="J289"/>
  <c r="J286"/>
  <c r="BK285"/>
  <c r="BK283"/>
  <c r="BK281"/>
  <c r="BK280"/>
  <c r="J279"/>
  <c r="J278"/>
  <c r="BK276"/>
  <c r="J275"/>
  <c r="J274"/>
  <c r="J272"/>
  <c r="BK270"/>
  <c r="J268"/>
  <c r="BK265"/>
  <c r="J264"/>
  <c r="BK263"/>
  <c r="BK262"/>
  <c r="BK261"/>
  <c r="J260"/>
  <c r="BK259"/>
  <c r="J258"/>
  <c r="J257"/>
  <c r="J255"/>
  <c r="BK254"/>
  <c r="BK252"/>
  <c r="J250"/>
  <c r="BK248"/>
  <c r="J246"/>
  <c r="J244"/>
  <c r="BK242"/>
  <c r="BK241"/>
  <c r="J239"/>
  <c r="J237"/>
  <c r="J235"/>
  <c r="J234"/>
  <c r="J233"/>
  <c r="J232"/>
  <c r="BK230"/>
  <c r="BK228"/>
  <c r="BK226"/>
  <c r="BK224"/>
  <c r="J223"/>
  <c r="BK222"/>
  <c r="J221"/>
  <c r="BK220"/>
  <c r="J218"/>
  <c r="J217"/>
  <c r="BK216"/>
  <c r="BK210"/>
  <c r="BK209"/>
  <c r="BK208"/>
  <c r="BK207"/>
  <c r="J205"/>
  <c r="BK204"/>
  <c r="BK202"/>
  <c r="J200"/>
  <c r="BK199"/>
  <c r="J196"/>
  <c r="J195"/>
  <c r="J194"/>
  <c r="J193"/>
  <c r="BK192"/>
  <c r="BK190"/>
  <c r="BK188"/>
  <c r="J187"/>
  <c r="J185"/>
  <c r="BK184"/>
  <c r="J183"/>
  <c r="BK182"/>
  <c r="BK180"/>
  <c r="J177"/>
  <c r="J176"/>
  <c r="BK175"/>
  <c r="BK174"/>
  <c r="J172"/>
  <c r="BK171"/>
  <c r="BK170"/>
  <c r="BK169"/>
  <c r="J169"/>
  <c r="BK167"/>
  <c r="BK166"/>
  <c r="J165"/>
  <c r="J163"/>
  <c r="J161"/>
  <c r="BK160"/>
  <c r="J158"/>
  <c r="BK157"/>
  <c r="BK156"/>
  <c r="BK154"/>
  <c r="J152"/>
  <c r="BK151"/>
  <c r="J149"/>
  <c r="J148"/>
  <c r="J147"/>
  <c r="J143"/>
  <c r="J142"/>
  <c r="BK139"/>
  <c r="BK138"/>
  <c r="J136"/>
  <c r="J135"/>
  <c r="J133"/>
  <c r="J130"/>
  <c i="1" r="AS100"/>
  <c i="2" l="1" r="BK137"/>
  <c r="J137"/>
  <c r="J102"/>
  <c r="P137"/>
  <c r="BK290"/>
  <c r="J290"/>
  <c r="J103"/>
  <c r="R290"/>
  <c r="P333"/>
  <c i="3" r="P124"/>
  <c i="1" r="AU98"/>
  <c i="4" r="BK142"/>
  <c r="J142"/>
  <c r="J102"/>
  <c r="R142"/>
  <c r="R141"/>
  <c r="R127"/>
  <c i="5" r="R126"/>
  <c r="R125"/>
  <c i="6" r="BK126"/>
  <c r="J126"/>
  <c r="J101"/>
  <c r="R126"/>
  <c r="R125"/>
  <c i="7" r="T121"/>
  <c i="8" r="P126"/>
  <c r="P130"/>
  <c r="BK143"/>
  <c r="J143"/>
  <c r="J102"/>
  <c i="9" r="BK125"/>
  <c r="J125"/>
  <c r="J100"/>
  <c i="2" r="P129"/>
  <c r="T129"/>
  <c r="T137"/>
  <c r="T290"/>
  <c r="T333"/>
  <c i="3" r="BK124"/>
  <c r="J124"/>
  <c r="J100"/>
  <c r="T124"/>
  <c i="4" r="P142"/>
  <c r="P141"/>
  <c r="P127"/>
  <c i="1" r="AU99"/>
  <c i="5" r="BK126"/>
  <c r="J126"/>
  <c r="J101"/>
  <c r="T126"/>
  <c r="T125"/>
  <c i="6" r="T126"/>
  <c r="T125"/>
  <c i="7" r="BK121"/>
  <c r="J121"/>
  <c r="J98"/>
  <c r="R121"/>
  <c i="8" r="BK126"/>
  <c r="BK130"/>
  <c r="J130"/>
  <c r="J100"/>
  <c r="R143"/>
  <c r="R140"/>
  <c i="9" r="P125"/>
  <c i="1" r="AU108"/>
  <c i="10" r="BK124"/>
  <c r="J124"/>
  <c r="T124"/>
  <c i="8" r="R126"/>
  <c r="T130"/>
  <c r="P143"/>
  <c r="P140"/>
  <c i="9" r="T125"/>
  <c i="10" r="R124"/>
  <c i="11" r="R125"/>
  <c i="2" r="BK129"/>
  <c r="J129"/>
  <c r="J101"/>
  <c r="R129"/>
  <c r="R137"/>
  <c r="P290"/>
  <c r="BK333"/>
  <c r="J333"/>
  <c r="J104"/>
  <c r="R333"/>
  <c i="3" r="R124"/>
  <c i="4" r="T142"/>
  <c r="T141"/>
  <c r="T127"/>
  <c i="5" r="P126"/>
  <c r="P125"/>
  <c i="1" r="AU101"/>
  <c i="6" r="P126"/>
  <c r="P125"/>
  <c i="1" r="AU103"/>
  <c i="7" r="P121"/>
  <c i="1" r="AU104"/>
  <c i="8" r="T126"/>
  <c r="R130"/>
  <c r="T143"/>
  <c r="T140"/>
  <c i="9" r="R125"/>
  <c i="10" r="P124"/>
  <c i="1" r="AU109"/>
  <c i="11" r="BK125"/>
  <c r="J125"/>
  <c r="J100"/>
  <c r="P125"/>
  <c r="T125"/>
  <c r="BK129"/>
  <c r="J129"/>
  <c r="J101"/>
  <c r="P129"/>
  <c r="R129"/>
  <c r="T129"/>
  <c i="2" r="J93"/>
  <c r="E114"/>
  <c r="BE132"/>
  <c r="BE134"/>
  <c r="BE136"/>
  <c r="BE142"/>
  <c r="BE143"/>
  <c r="BE145"/>
  <c r="BE148"/>
  <c r="BE150"/>
  <c r="BE159"/>
  <c r="BE160"/>
  <c r="BE164"/>
  <c r="BE165"/>
  <c r="BE172"/>
  <c r="BE173"/>
  <c r="BE178"/>
  <c r="BE179"/>
  <c r="BE181"/>
  <c r="BE183"/>
  <c r="BE185"/>
  <c r="BE186"/>
  <c r="BE187"/>
  <c r="BE189"/>
  <c r="BE191"/>
  <c r="BE196"/>
  <c r="BE197"/>
  <c r="BE203"/>
  <c r="BE206"/>
  <c r="BE208"/>
  <c r="BE213"/>
  <c r="BE215"/>
  <c r="BE219"/>
  <c r="BE221"/>
  <c r="BE225"/>
  <c r="BE227"/>
  <c r="BE229"/>
  <c r="BE240"/>
  <c r="BE243"/>
  <c r="BE247"/>
  <c r="BE250"/>
  <c r="BE251"/>
  <c r="BE253"/>
  <c r="BE261"/>
  <c r="BE264"/>
  <c r="BE271"/>
  <c r="BE280"/>
  <c r="BE282"/>
  <c r="BE284"/>
  <c r="BE287"/>
  <c r="BE289"/>
  <c r="BE292"/>
  <c r="BE295"/>
  <c r="BE297"/>
  <c r="BE299"/>
  <c r="BE301"/>
  <c r="BE306"/>
  <c r="BE308"/>
  <c r="BE312"/>
  <c r="BE314"/>
  <c r="BE316"/>
  <c r="BE319"/>
  <c r="BE327"/>
  <c r="BE329"/>
  <c r="BE331"/>
  <c r="BE334"/>
  <c r="BE336"/>
  <c r="BE342"/>
  <c r="BE346"/>
  <c r="BE348"/>
  <c r="BE353"/>
  <c r="BE355"/>
  <c r="BE359"/>
  <c r="BE361"/>
  <c r="BE363"/>
  <c r="BE364"/>
  <c i="3" r="J93"/>
  <c r="F96"/>
  <c r="BE125"/>
  <c r="BE133"/>
  <c r="BE135"/>
  <c r="BE140"/>
  <c r="BE142"/>
  <c r="BE146"/>
  <c r="BE147"/>
  <c r="BE152"/>
  <c r="BE154"/>
  <c r="BE156"/>
  <c r="BE159"/>
  <c r="BE161"/>
  <c r="BE163"/>
  <c r="BE166"/>
  <c r="BE169"/>
  <c r="BE171"/>
  <c i="4" r="J93"/>
  <c r="E113"/>
  <c r="J123"/>
  <c r="BE130"/>
  <c r="BE132"/>
  <c r="BE134"/>
  <c r="BE136"/>
  <c r="BE139"/>
  <c r="BE144"/>
  <c i="5" r="E85"/>
  <c r="J93"/>
  <c r="BE129"/>
  <c r="BE133"/>
  <c r="BE141"/>
  <c r="BE142"/>
  <c r="BE144"/>
  <c r="BE147"/>
  <c i="6" r="BE130"/>
  <c r="BE134"/>
  <c r="BE138"/>
  <c r="BE143"/>
  <c r="BE145"/>
  <c r="BE146"/>
  <c r="BE148"/>
  <c r="BE149"/>
  <c r="BE151"/>
  <c r="BE154"/>
  <c r="BE157"/>
  <c r="BE166"/>
  <c r="BE167"/>
  <c r="BE174"/>
  <c r="BE175"/>
  <c i="7" r="J93"/>
  <c r="E109"/>
  <c r="F118"/>
  <c r="BE125"/>
  <c r="BE127"/>
  <c r="BE131"/>
  <c r="BE137"/>
  <c r="BE141"/>
  <c r="BE143"/>
  <c r="BE146"/>
  <c r="BE153"/>
  <c r="BE155"/>
  <c r="BE157"/>
  <c r="BE160"/>
  <c r="BE161"/>
  <c i="8" r="F94"/>
  <c r="J119"/>
  <c r="BE129"/>
  <c r="BE141"/>
  <c r="BE145"/>
  <c r="BE148"/>
  <c i="9" r="E85"/>
  <c r="J95"/>
  <c r="BE128"/>
  <c r="BE135"/>
  <c r="BE136"/>
  <c r="BE138"/>
  <c r="BE140"/>
  <c r="BE153"/>
  <c r="BE156"/>
  <c r="BE172"/>
  <c r="BE176"/>
  <c r="BE181"/>
  <c r="BE182"/>
  <c r="BE183"/>
  <c r="BE184"/>
  <c r="BE186"/>
  <c r="BE190"/>
  <c r="BE192"/>
  <c r="BE193"/>
  <c r="BE194"/>
  <c r="BE205"/>
  <c r="BE213"/>
  <c r="BE214"/>
  <c r="BE218"/>
  <c r="BE220"/>
  <c r="BE221"/>
  <c r="BE222"/>
  <c r="BE224"/>
  <c r="BE226"/>
  <c r="BE234"/>
  <c r="BE235"/>
  <c r="BE245"/>
  <c r="BE247"/>
  <c r="BE250"/>
  <c r="BE253"/>
  <c r="BE260"/>
  <c r="BE265"/>
  <c r="BE274"/>
  <c i="2" r="F96"/>
  <c r="J124"/>
  <c r="BE141"/>
  <c r="BE144"/>
  <c r="BE146"/>
  <c r="BE149"/>
  <c r="BE154"/>
  <c r="BE156"/>
  <c r="BE157"/>
  <c r="BE158"/>
  <c r="BE161"/>
  <c r="BE166"/>
  <c r="BE167"/>
  <c r="BE168"/>
  <c r="BE169"/>
  <c r="BE174"/>
  <c r="BE176"/>
  <c r="BE177"/>
  <c r="BE180"/>
  <c r="BE188"/>
  <c r="BE192"/>
  <c r="BE195"/>
  <c r="BE199"/>
  <c r="BE209"/>
  <c r="BE210"/>
  <c r="BE212"/>
  <c r="BE214"/>
  <c r="BE218"/>
  <c r="BE222"/>
  <c r="BE223"/>
  <c r="BE226"/>
  <c r="BE231"/>
  <c r="BE233"/>
  <c r="BE235"/>
  <c r="BE237"/>
  <c r="BE241"/>
  <c r="BE244"/>
  <c r="BE246"/>
  <c r="BE248"/>
  <c r="BE254"/>
  <c r="BE257"/>
  <c r="BE259"/>
  <c r="BE260"/>
  <c r="BE263"/>
  <c r="BE265"/>
  <c r="BE267"/>
  <c r="BE269"/>
  <c r="BE274"/>
  <c r="BE275"/>
  <c r="BE277"/>
  <c r="BE279"/>
  <c r="BE283"/>
  <c r="BE286"/>
  <c r="BE288"/>
  <c r="BE291"/>
  <c r="BE294"/>
  <c r="BE296"/>
  <c r="BE298"/>
  <c r="BE303"/>
  <c r="BE305"/>
  <c r="BE307"/>
  <c r="BE311"/>
  <c r="BE313"/>
  <c r="BE317"/>
  <c r="BE321"/>
  <c r="BE326"/>
  <c r="BE328"/>
  <c r="BE330"/>
  <c r="BE337"/>
  <c r="BE340"/>
  <c r="BE341"/>
  <c r="BE343"/>
  <c r="BE344"/>
  <c r="BE349"/>
  <c r="BE351"/>
  <c r="BE354"/>
  <c r="BE357"/>
  <c r="BE360"/>
  <c r="BE362"/>
  <c i="3" r="J95"/>
  <c r="BE126"/>
  <c r="BE127"/>
  <c r="BE130"/>
  <c r="BE134"/>
  <c r="BE136"/>
  <c r="BE138"/>
  <c r="BE139"/>
  <c r="BE143"/>
  <c r="BE145"/>
  <c r="BE149"/>
  <c r="BE153"/>
  <c r="BE158"/>
  <c r="BE160"/>
  <c r="BE165"/>
  <c r="BE167"/>
  <c r="BE172"/>
  <c i="4" r="F124"/>
  <c r="BE129"/>
  <c r="BE135"/>
  <c r="BE137"/>
  <c r="BE140"/>
  <c r="BE146"/>
  <c r="BK145"/>
  <c r="J145"/>
  <c r="J103"/>
  <c i="5" r="F96"/>
  <c r="BE130"/>
  <c r="BE132"/>
  <c r="BE134"/>
  <c r="BE136"/>
  <c r="BE138"/>
  <c r="BE140"/>
  <c r="BE146"/>
  <c r="BE148"/>
  <c i="6" r="E85"/>
  <c r="F96"/>
  <c r="BE127"/>
  <c r="BE129"/>
  <c r="BE133"/>
  <c r="BE135"/>
  <c r="BE136"/>
  <c r="BE140"/>
  <c r="BE147"/>
  <c r="BE150"/>
  <c r="BE152"/>
  <c r="BE158"/>
  <c r="BE164"/>
  <c r="BE165"/>
  <c r="BE169"/>
  <c r="BE171"/>
  <c r="BE172"/>
  <c i="7" r="J115"/>
  <c r="BE122"/>
  <c r="BE124"/>
  <c r="BE126"/>
  <c r="BE128"/>
  <c r="BE129"/>
  <c r="BE133"/>
  <c r="BE135"/>
  <c r="BE138"/>
  <c r="BE139"/>
  <c r="BE145"/>
  <c r="BE148"/>
  <c r="BE150"/>
  <c r="BE152"/>
  <c r="BE154"/>
  <c r="BE156"/>
  <c r="BE158"/>
  <c i="8" r="BE127"/>
  <c r="BE128"/>
  <c r="BE131"/>
  <c r="BE132"/>
  <c r="BE133"/>
  <c r="BE135"/>
  <c r="BE136"/>
  <c r="BE138"/>
  <c r="BE139"/>
  <c i="9" r="J119"/>
  <c r="F122"/>
  <c r="BE126"/>
  <c r="BE141"/>
  <c r="BE142"/>
  <c r="BE146"/>
  <c r="BE155"/>
  <c r="BE159"/>
  <c r="BE160"/>
  <c r="BE165"/>
  <c r="BE166"/>
  <c r="BE170"/>
  <c r="BE171"/>
  <c r="BE174"/>
  <c r="BE178"/>
  <c r="BE179"/>
  <c r="BE187"/>
  <c r="BE188"/>
  <c r="BE189"/>
  <c r="BE202"/>
  <c r="BE207"/>
  <c r="BE208"/>
  <c r="BE209"/>
  <c r="BE211"/>
  <c r="BE212"/>
  <c r="BE215"/>
  <c r="BE228"/>
  <c r="BE232"/>
  <c r="BE239"/>
  <c r="BE241"/>
  <c r="BE246"/>
  <c r="BE259"/>
  <c r="BE262"/>
  <c r="BE266"/>
  <c r="BE267"/>
  <c r="BE268"/>
  <c r="BE269"/>
  <c r="BE272"/>
  <c i="10" r="J93"/>
  <c r="F96"/>
  <c r="BE125"/>
  <c r="BE131"/>
  <c r="BE134"/>
  <c r="BE135"/>
  <c r="BE137"/>
  <c r="BE142"/>
  <c r="BE145"/>
  <c r="BE146"/>
  <c i="11" r="F120"/>
  <c r="BE126"/>
  <c r="BE130"/>
  <c i="8" r="BE137"/>
  <c r="BK147"/>
  <c r="J147"/>
  <c r="J103"/>
  <c i="9" r="BE127"/>
  <c r="BE130"/>
  <c r="BE133"/>
  <c r="BE134"/>
  <c r="BE137"/>
  <c r="BE143"/>
  <c r="BE144"/>
  <c r="BE145"/>
  <c r="BE147"/>
  <c r="BE148"/>
  <c r="BE150"/>
  <c r="BE151"/>
  <c r="BE157"/>
  <c r="BE158"/>
  <c r="BE163"/>
  <c r="BE164"/>
  <c r="BE167"/>
  <c r="BE169"/>
  <c r="BE173"/>
  <c r="BE177"/>
  <c r="BE180"/>
  <c r="BE185"/>
  <c r="BE197"/>
  <c r="BE198"/>
  <c r="BE199"/>
  <c r="BE200"/>
  <c r="BE201"/>
  <c r="BE210"/>
  <c r="BE219"/>
  <c r="BE223"/>
  <c r="BE227"/>
  <c r="BE229"/>
  <c r="BE236"/>
  <c r="BE237"/>
  <c r="BE238"/>
  <c r="BE240"/>
  <c r="BE248"/>
  <c r="BE252"/>
  <c r="BE254"/>
  <c r="BE255"/>
  <c r="BE256"/>
  <c r="BE258"/>
  <c r="BE264"/>
  <c r="BE270"/>
  <c r="BE271"/>
  <c r="BE273"/>
  <c i="10" r="J95"/>
  <c r="E110"/>
  <c r="BE127"/>
  <c r="BE129"/>
  <c r="BE132"/>
  <c r="BE133"/>
  <c r="BE138"/>
  <c r="BE139"/>
  <c r="BE143"/>
  <c r="BE148"/>
  <c r="BE149"/>
  <c i="11" r="J93"/>
  <c r="J117"/>
  <c r="BE127"/>
  <c r="BE131"/>
  <c i="2" r="BE130"/>
  <c r="BE131"/>
  <c r="BE133"/>
  <c r="BE135"/>
  <c r="BE138"/>
  <c r="BE139"/>
  <c r="BE140"/>
  <c r="BE147"/>
  <c r="BE151"/>
  <c r="BE152"/>
  <c r="BE153"/>
  <c r="BE155"/>
  <c r="BE162"/>
  <c r="BE163"/>
  <c r="BE170"/>
  <c r="BE171"/>
  <c r="BE175"/>
  <c r="BE182"/>
  <c r="BE184"/>
  <c r="BE190"/>
  <c r="BE193"/>
  <c r="BE194"/>
  <c r="BE198"/>
  <c r="BE200"/>
  <c r="BE201"/>
  <c r="BE202"/>
  <c r="BE204"/>
  <c r="BE205"/>
  <c r="BE207"/>
  <c r="BE211"/>
  <c r="BE216"/>
  <c r="BE217"/>
  <c r="BE220"/>
  <c r="BE224"/>
  <c r="BE228"/>
  <c r="BE230"/>
  <c r="BE232"/>
  <c r="BE234"/>
  <c r="BE236"/>
  <c r="BE238"/>
  <c r="BE239"/>
  <c r="BE242"/>
  <c r="BE245"/>
  <c r="BE249"/>
  <c r="BE252"/>
  <c r="BE255"/>
  <c r="BE256"/>
  <c r="BE258"/>
  <c r="BE262"/>
  <c r="BE266"/>
  <c r="BE268"/>
  <c r="BE270"/>
  <c r="BE272"/>
  <c r="BE273"/>
  <c r="BE276"/>
  <c r="BE278"/>
  <c r="BE281"/>
  <c r="BE285"/>
  <c r="BE293"/>
  <c r="BE300"/>
  <c r="BE302"/>
  <c r="BE304"/>
  <c r="BE309"/>
  <c r="BE310"/>
  <c r="BE315"/>
  <c r="BE318"/>
  <c r="BE320"/>
  <c r="BE322"/>
  <c r="BE323"/>
  <c r="BE324"/>
  <c r="BE325"/>
  <c r="BE332"/>
  <c r="BE335"/>
  <c r="BE338"/>
  <c r="BE339"/>
  <c r="BE345"/>
  <c r="BE347"/>
  <c r="BE350"/>
  <c r="BE352"/>
  <c r="BE356"/>
  <c r="BE358"/>
  <c r="BE365"/>
  <c r="BE366"/>
  <c i="3" r="E85"/>
  <c r="BE128"/>
  <c r="BE129"/>
  <c r="BE131"/>
  <c r="BE132"/>
  <c r="BE137"/>
  <c r="BE141"/>
  <c r="BE144"/>
  <c r="BE148"/>
  <c r="BE150"/>
  <c r="BE151"/>
  <c r="BE155"/>
  <c r="BE157"/>
  <c r="BE162"/>
  <c r="BE164"/>
  <c r="BE168"/>
  <c r="BE170"/>
  <c r="BE173"/>
  <c r="BE174"/>
  <c i="4" r="BE128"/>
  <c r="BE131"/>
  <c r="BE133"/>
  <c r="BE138"/>
  <c r="BE143"/>
  <c i="5" r="BE127"/>
  <c r="BE128"/>
  <c r="BE131"/>
  <c r="BE135"/>
  <c r="BE137"/>
  <c r="BE139"/>
  <c r="BE143"/>
  <c r="BE145"/>
  <c r="BE149"/>
  <c r="BE150"/>
  <c r="BE151"/>
  <c i="6" r="J93"/>
  <c r="BE128"/>
  <c r="BE131"/>
  <c r="BE132"/>
  <c r="BE137"/>
  <c r="BE139"/>
  <c r="BE141"/>
  <c r="BE142"/>
  <c r="BE144"/>
  <c r="BE153"/>
  <c r="BE155"/>
  <c r="BE156"/>
  <c r="BE159"/>
  <c r="BE160"/>
  <c r="BE161"/>
  <c r="BE162"/>
  <c r="BE163"/>
  <c r="BE168"/>
  <c r="BE170"/>
  <c r="BE173"/>
  <c i="7" r="BE123"/>
  <c r="BE130"/>
  <c r="BE132"/>
  <c r="BE134"/>
  <c r="BE136"/>
  <c r="BE140"/>
  <c r="BE142"/>
  <c r="BE144"/>
  <c r="BE147"/>
  <c r="BE149"/>
  <c r="BE151"/>
  <c r="BE159"/>
  <c i="8" r="E85"/>
  <c r="J93"/>
  <c r="BE134"/>
  <c r="BE142"/>
  <c r="BE144"/>
  <c r="BE146"/>
  <c r="BK140"/>
  <c r="J140"/>
  <c r="J101"/>
  <c i="9" r="BE129"/>
  <c r="BE131"/>
  <c r="BE132"/>
  <c r="BE139"/>
  <c r="BE149"/>
  <c r="BE152"/>
  <c r="BE154"/>
  <c r="BE161"/>
  <c r="BE162"/>
  <c r="BE168"/>
  <c r="BE175"/>
  <c r="BE191"/>
  <c r="BE195"/>
  <c r="BE196"/>
  <c r="BE203"/>
  <c r="BE204"/>
  <c r="BE206"/>
  <c r="BE216"/>
  <c r="BE217"/>
  <c r="BE225"/>
  <c r="BE230"/>
  <c r="BE231"/>
  <c r="BE233"/>
  <c r="BE242"/>
  <c r="BE243"/>
  <c r="BE244"/>
  <c r="BE249"/>
  <c r="BE251"/>
  <c r="BE257"/>
  <c r="BE261"/>
  <c r="BE263"/>
  <c i="10" r="BE126"/>
  <c r="BE128"/>
  <c r="BE130"/>
  <c r="BE136"/>
  <c r="BE140"/>
  <c r="BE141"/>
  <c r="BE144"/>
  <c r="BE147"/>
  <c r="BE150"/>
  <c i="11" r="E85"/>
  <c r="BE128"/>
  <c i="2" r="F39"/>
  <c i="1" r="BB97"/>
  <c i="5" r="F39"/>
  <c i="1" r="BB101"/>
  <c r="BB100"/>
  <c r="AX100"/>
  <c i="8" r="F39"/>
  <c i="1" r="BD105"/>
  <c i="10" r="J38"/>
  <c i="1" r="AW109"/>
  <c i="9" r="F41"/>
  <c i="1" r="BD108"/>
  <c i="4" r="F41"/>
  <c i="1" r="BD99"/>
  <c i="5" r="F41"/>
  <c i="1" r="BD101"/>
  <c r="BD100"/>
  <c i="7" r="F36"/>
  <c i="1" r="BA104"/>
  <c i="7" r="F39"/>
  <c i="1" r="BD104"/>
  <c i="10" r="F38"/>
  <c i="1" r="BA109"/>
  <c i="11" r="F39"/>
  <c i="1" r="BD110"/>
  <c i="6" r="F39"/>
  <c i="1" r="BB103"/>
  <c r="BB102"/>
  <c r="AX102"/>
  <c i="7" r="F38"/>
  <c i="1" r="BC104"/>
  <c i="2" r="F40"/>
  <c i="1" r="BC97"/>
  <c i="3" r="F38"/>
  <c i="1" r="BA98"/>
  <c i="5" r="F40"/>
  <c i="1" r="BC101"/>
  <c r="BC100"/>
  <c r="AY100"/>
  <c i="6" r="F38"/>
  <c i="1" r="BA103"/>
  <c r="BA102"/>
  <c r="AW102"/>
  <c i="7" r="F37"/>
  <c i="1" r="BB104"/>
  <c i="8" r="F36"/>
  <c i="1" r="BA105"/>
  <c i="11" r="F38"/>
  <c i="1" r="BC110"/>
  <c i="2" r="J38"/>
  <c i="1" r="AW97"/>
  <c i="6" r="F40"/>
  <c i="1" r="BC103"/>
  <c r="BC102"/>
  <c r="AY102"/>
  <c i="10" r="F41"/>
  <c i="1" r="BD109"/>
  <c i="11" r="F36"/>
  <c i="1" r="BA110"/>
  <c i="11" r="F37"/>
  <c i="1" r="BB110"/>
  <c r="AS96"/>
  <c r="AS95"/>
  <c r="AS106"/>
  <c i="3" r="F41"/>
  <c i="1" r="BD98"/>
  <c i="6" r="J38"/>
  <c i="1" r="AW103"/>
  <c i="8" r="F37"/>
  <c i="1" r="BB105"/>
  <c i="9" r="J38"/>
  <c i="1" r="AW108"/>
  <c i="3" r="F39"/>
  <c i="1" r="BB98"/>
  <c i="4" r="F38"/>
  <c i="1" r="BA99"/>
  <c i="7" r="J36"/>
  <c i="1" r="AW104"/>
  <c i="10" r="F40"/>
  <c i="1" r="BC109"/>
  <c i="10" r="J34"/>
  <c i="1" r="AG109"/>
  <c i="8" r="J36"/>
  <c i="1" r="AW105"/>
  <c i="9" r="F38"/>
  <c i="1" r="BA108"/>
  <c i="3" r="J38"/>
  <c i="1" r="AW98"/>
  <c i="3" r="F40"/>
  <c i="1" r="BC98"/>
  <c i="4" r="J38"/>
  <c i="1" r="AW99"/>
  <c i="5" r="J38"/>
  <c i="1" r="AW101"/>
  <c r="AU102"/>
  <c i="9" r="F39"/>
  <c i="1" r="BB108"/>
  <c i="4" r="F39"/>
  <c i="1" r="BB99"/>
  <c i="2" r="F38"/>
  <c i="1" r="BA97"/>
  <c i="4" r="F40"/>
  <c i="1" r="BC99"/>
  <c i="5" r="F38"/>
  <c i="1" r="BA101"/>
  <c r="BA100"/>
  <c r="AW100"/>
  <c i="6" r="F41"/>
  <c i="1" r="BD103"/>
  <c r="BD102"/>
  <c i="9" r="F40"/>
  <c i="1" r="BC108"/>
  <c i="10" r="F39"/>
  <c i="1" r="BB109"/>
  <c i="11" r="J36"/>
  <c i="1" r="AW110"/>
  <c i="2" r="F41"/>
  <c i="1" r="BD97"/>
  <c r="BD96"/>
  <c r="BD95"/>
  <c r="AU100"/>
  <c i="8" r="F38"/>
  <c i="1" r="BC105"/>
  <c i="11" l="1" r="R124"/>
  <c r="R123"/>
  <c i="8" r="T125"/>
  <c i="2" r="P128"/>
  <c i="1" r="AU97"/>
  <c i="11" r="T124"/>
  <c r="T123"/>
  <c i="2" r="R128"/>
  <c i="8" r="BK125"/>
  <c r="J125"/>
  <c r="J98"/>
  <c i="11" r="P124"/>
  <c r="P123"/>
  <c i="1" r="AU110"/>
  <c i="8" r="R125"/>
  <c i="2" r="T128"/>
  <c i="8" r="P125"/>
  <c i="1" r="AU105"/>
  <c i="4" r="BK141"/>
  <c r="J141"/>
  <c r="J101"/>
  <c i="5" r="BK125"/>
  <c r="J125"/>
  <c i="8" r="J126"/>
  <c r="J99"/>
  <c i="10" r="J100"/>
  <c i="2" r="BK128"/>
  <c r="J128"/>
  <c r="J100"/>
  <c i="6" r="BK125"/>
  <c r="J125"/>
  <c r="J100"/>
  <c i="11" r="BK124"/>
  <c r="J124"/>
  <c r="J99"/>
  <c i="1" r="BB96"/>
  <c r="BB95"/>
  <c r="AX95"/>
  <c r="BC96"/>
  <c r="BC95"/>
  <c r="AY95"/>
  <c r="AS94"/>
  <c r="BA96"/>
  <c r="AW96"/>
  <c r="AU96"/>
  <c r="AU95"/>
  <c r="BC107"/>
  <c r="AY107"/>
  <c i="4" r="F37"/>
  <c i="1" r="AZ99"/>
  <c i="5" r="J37"/>
  <c i="1" r="AV101"/>
  <c r="AT101"/>
  <c r="BD107"/>
  <c r="BD106"/>
  <c i="2" r="F37"/>
  <c i="1" r="AZ97"/>
  <c i="11" r="F35"/>
  <c i="1" r="AZ110"/>
  <c i="6" r="J37"/>
  <c i="1" r="AV103"/>
  <c r="AT103"/>
  <c i="5" r="J34"/>
  <c i="1" r="AG101"/>
  <c r="AG100"/>
  <c i="2" r="J37"/>
  <c i="1" r="AV97"/>
  <c r="AT97"/>
  <c i="11" r="J35"/>
  <c i="1" r="AV110"/>
  <c r="AT110"/>
  <c i="8" r="J35"/>
  <c i="1" r="AV105"/>
  <c r="AT105"/>
  <c i="3" r="J34"/>
  <c i="1" r="AG98"/>
  <c i="9" r="J34"/>
  <c i="1" r="AG108"/>
  <c i="3" r="J37"/>
  <c i="1" r="AV98"/>
  <c r="AT98"/>
  <c r="AU107"/>
  <c r="AU106"/>
  <c i="3" r="F37"/>
  <c i="1" r="AZ98"/>
  <c i="6" r="F37"/>
  <c i="1" r="AZ103"/>
  <c r="AZ102"/>
  <c r="AV102"/>
  <c r="AT102"/>
  <c i="10" r="F37"/>
  <c i="1" r="AZ109"/>
  <c i="8" r="F35"/>
  <c i="1" r="AZ105"/>
  <c i="10" r="J37"/>
  <c i="1" r="AV109"/>
  <c r="AT109"/>
  <c r="BB107"/>
  <c r="AX107"/>
  <c i="9" r="F37"/>
  <c i="1" r="AZ108"/>
  <c i="7" r="J32"/>
  <c i="1" r="AG104"/>
  <c r="BA107"/>
  <c r="AW107"/>
  <c i="4" r="J37"/>
  <c i="1" r="AV99"/>
  <c r="AT99"/>
  <c i="7" r="J35"/>
  <c i="1" r="AV104"/>
  <c r="AT104"/>
  <c i="5" r="F37"/>
  <c i="1" r="AZ101"/>
  <c r="AZ100"/>
  <c r="AV100"/>
  <c r="AT100"/>
  <c i="7" r="F35"/>
  <c i="1" r="AZ104"/>
  <c i="9" r="J37"/>
  <c i="1" r="AV108"/>
  <c r="AT108"/>
  <c i="3" l="1" r="J43"/>
  <c i="7" r="J41"/>
  <c i="9" r="J43"/>
  <c i="5" r="J43"/>
  <c r="J100"/>
  <c i="1" r="AN101"/>
  <c i="4" r="BK127"/>
  <c r="J127"/>
  <c r="J100"/>
  <c i="10" r="J43"/>
  <c i="11" r="BK123"/>
  <c r="J123"/>
  <c i="1" r="AN109"/>
  <c r="BD94"/>
  <c r="W33"/>
  <c r="AU94"/>
  <c r="AZ96"/>
  <c r="AZ95"/>
  <c r="AV95"/>
  <c r="AN100"/>
  <c r="AN98"/>
  <c r="AN108"/>
  <c r="AN104"/>
  <c r="AZ107"/>
  <c r="AV107"/>
  <c r="AT107"/>
  <c r="BA106"/>
  <c r="AW106"/>
  <c i="8" r="J32"/>
  <c i="1" r="AG105"/>
  <c r="AN105"/>
  <c r="AX96"/>
  <c r="AG107"/>
  <c i="2" r="J34"/>
  <c i="1" r="AG97"/>
  <c r="AN97"/>
  <c i="11" r="J32"/>
  <c i="1" r="AG110"/>
  <c r="AN110"/>
  <c r="BC106"/>
  <c r="AY106"/>
  <c r="BB106"/>
  <c r="AX106"/>
  <c r="AY96"/>
  <c r="BA95"/>
  <c r="AW95"/>
  <c i="6" r="J34"/>
  <c i="1" r="AG103"/>
  <c r="AG102"/>
  <c r="AN102"/>
  <c i="8" l="1" r="J41"/>
  <c i="1" r="AN103"/>
  <c r="AN107"/>
  <c i="11" r="J41"/>
  <c r="J98"/>
  <c i="2" r="J43"/>
  <c i="6" r="J43"/>
  <c i="1" r="AG106"/>
  <c r="BB94"/>
  <c r="AX94"/>
  <c i="4" r="J34"/>
  <c i="1" r="AG99"/>
  <c r="AN99"/>
  <c r="AZ106"/>
  <c r="AV106"/>
  <c r="AT106"/>
  <c r="BC94"/>
  <c r="AY94"/>
  <c r="AV96"/>
  <c r="AT96"/>
  <c r="BA94"/>
  <c r="W30"/>
  <c r="AT95"/>
  <c i="4" l="1" r="J43"/>
  <c i="1" r="AN106"/>
  <c r="AZ94"/>
  <c r="W29"/>
  <c r="W31"/>
  <c r="AG96"/>
  <c r="AG95"/>
  <c r="AG94"/>
  <c r="W32"/>
  <c r="AW94"/>
  <c r="AK30"/>
  <c l="1" r="AN96"/>
  <c r="AN95"/>
  <c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<sst xmlns="http://schemas.openxmlformats.org/spreadsheetml/2006/main">
  <si>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</si>
  <si>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</si>
  <si>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</si>
  <si>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</si>
  <si>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</si>
  <si>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{e4c633b3-ce9c-4472-81ca-ea63756db02c}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</si>
  <si>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</si>
  <si>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</si>
  <si>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</si>
  <si>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</si>
  <si>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</si>
  <si>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</si>
  <si>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</si>
  <si>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</si>
  <si>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2020-52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</si>
  <si>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</si>
  <si>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</si>
  <si>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zabezpečovacího zařízení v ŽST  Noutonice</t>
  </si>
  <si>
    <t>KSO:</t>
  </si>
  <si>
    <t>CC-CZ:</t>
  </si>
  <si>
    <t>Místo:</t>
  </si>
  <si>
    <t>Noutonice</t>
  </si>
  <si>
    <t>Datum:</t>
  </si>
  <si>
    <t>9. 4. 2020</t>
  </si>
  <si>
    <t>Zadavatel:</t>
  </si>
  <si>
    <t>IČ:</t>
  </si>
  <si>
    <t>Jiří Kejkula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</si>
  <si>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</si>
  <si>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</si>
  <si>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</si>
  <si>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</si>
  <si>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</si>
  <si>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</si>
  <si>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</si>
  <si>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Milan Bělehrad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</si>
  <si>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</si>
  <si>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</si>
  <si>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</si>
  <si>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</si>
  <si>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</si>
  <si>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</si>
  <si>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</si>
  <si>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</si>
  <si>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</si>
  <si>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</si>
  <si>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</si>
  <si>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</si>
  <si>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</si>
  <si>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</si>
  <si>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</si>
  <si>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</si>
  <si>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</si>
  <si>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</si>
  <si>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</si>
  <si>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</si>
  <si>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</si>
  <si>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</si>
  <si>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</si>
  <si>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</si>
  <si>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</si>
  <si>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</si>
  <si>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</si>
  <si>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</si>
  <si>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</si>
  <si>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</si>
  <si>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</si>
  <si>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</si>
  <si>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</si>
  <si>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</si>
  <si>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</si>
  <si>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</si>
  <si>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</si>
  <si>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</si>
  <si>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</si>
  <si>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</si>
  <si>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</si>
  <si>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</si>
  <si>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</si>
  <si>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</si>
  <si>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</si>
  <si>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Část 1</t>
  </si>
  <si>
    <t>Oprava SZZ v ŽST Noutonice</t>
  </si>
  <si>
    <t>PRO</t>
  </si>
  <si>
    <t>1</t>
  </si>
  <si>
    <t>{29c1f664-b8eb-4ed2-a09d-89696beb92a0}</t>
  </si>
  <si>
    <t>2</t>
  </si>
  <si>
    <t>52-01</t>
  </si>
  <si>
    <t>Oprava SZZ Noutonice</t>
  </si>
  <si>
    <t>Soupis</t>
  </si>
  <si>
    <t>{6a58f3ab-6372-47d5-be95-f6a1b75839ab}</t>
  </si>
  <si>
    <t>/</t>
  </si>
  <si>
    <t>52-01-1</t>
  </si>
  <si>
    <t>SZZ Technologická část</t>
  </si>
  <si>
    <t>3</t>
  </si>
  <si>
    <t>{dca27df9-856d-47b8-bac3-6c0943ed80d1}</t>
  </si>
  <si>
    <t>52-01-1-1</t>
  </si>
  <si>
    <t xml:space="preserve">materiál Správy  Železnic - NEOCEŇOVAT</t>
  </si>
  <si>
    <t>{0ee00482-5c30-4cff-8fe8-7fb227af55c0}</t>
  </si>
  <si>
    <t>52-01-2</t>
  </si>
  <si>
    <t>SZZ Stavební část</t>
  </si>
  <si>
    <t>{49b110d0-cf60-4177-9b87-3774c4b3dfea}</t>
  </si>
  <si>
    <t>52-02-1</t>
  </si>
  <si>
    <t>ŽST Noutonice, telefonní zapojovač</t>
  </si>
  <si>
    <t>{becc9237-95df-4ca3-baff-9ae6a0238c62}</t>
  </si>
  <si>
    <t>01</t>
  </si>
  <si>
    <t>Telefonní zapojovač</t>
  </si>
  <si>
    <t>4</t>
  </si>
  <si>
    <t>{2512390c-d0fc-4d11-8225-f9a9253f4465}</t>
  </si>
  <si>
    <t>52-03-1</t>
  </si>
  <si>
    <t>ŽST Noutonice, sdělovací zařízení</t>
  </si>
  <si>
    <t>{006d6478-c48c-4f44-8a8e-d17b269d2ff9}</t>
  </si>
  <si>
    <t>Sdělovací zařízení</t>
  </si>
  <si>
    <t>{e8e824ec-ae61-4189-8163-abbc2f811d56}</t>
  </si>
  <si>
    <t>52-04</t>
  </si>
  <si>
    <t>ŽST Noutonice, oprava rozvodů NN</t>
  </si>
  <si>
    <t>{a04be52a-064d-490e-a53c-fa173a584b32}</t>
  </si>
  <si>
    <t>52-05</t>
  </si>
  <si>
    <t>VRN</t>
  </si>
  <si>
    <t>{344d0591-8b39-4702-b33f-f1cb5f6f6dab}</t>
  </si>
  <si>
    <t>Část 2</t>
  </si>
  <si>
    <t>Oprava PZS v km 32,596 na zhlaví ŽST Noutonice</t>
  </si>
  <si>
    <t>{532ae974-540a-49d3-9338-5ab9f1d1f266}</t>
  </si>
  <si>
    <t>52-06</t>
  </si>
  <si>
    <t>Oprava PZS v km 32,596</t>
  </si>
  <si>
    <t>{1304f051-a95b-4c7a-80e1-65829a5e422a}</t>
  </si>
  <si>
    <t>52-06-01</t>
  </si>
  <si>
    <t>PZS Technologická část</t>
  </si>
  <si>
    <t>{3db530a6-f081-46b3-9c24-2e79ab7d6c34}</t>
  </si>
  <si>
    <t>52-06-02</t>
  </si>
  <si>
    <t>PZS Stavební část</t>
  </si>
  <si>
    <t>{6f1e1c1b-9ad0-47bf-832e-829393dddea0}</t>
  </si>
  <si>
    <t>52-07</t>
  </si>
  <si>
    <t>{04736e42-cddd-4a5f-9482-2b5193eb6449}</t>
  </si>
  <si>
    <t>KRYCÍ LIST SOUPISU PRACÍ</t>
  </si>
  <si>
    <t>Objekt:</t>
  </si>
  <si>
    <t>Část 1 - Oprava SZZ v ŽST Noutonice</t>
  </si>
  <si>
    <t>Soupis:</t>
  </si>
  <si>
    <t>52-01 - Oprava SZZ Noutonice</t>
  </si>
  <si>
    <t>Úroveň 3:</t>
  </si>
  <si>
    <t>52-01-1 - SZZ Technologická část</t>
  </si>
  <si>
    <t>REKAPITULACE ČLENĚNÍ SOUPISU PRACÍ</t>
  </si>
  <si>
    <t>Kód dílu - Popis</t>
  </si>
  <si>
    <t>Cena celkem [CZK]</t>
  </si>
  <si>
    <t>Náklady ze soupisu prací</t>
  </si>
  <si>
    <t>-1</t>
  </si>
  <si>
    <t>DOM - Technologický objekt</t>
  </si>
  <si>
    <t>VEN - Vnější prvky SZZ</t>
  </si>
  <si>
    <t>002 - Vnitřní prvky SZZ</t>
  </si>
  <si>
    <t>OST - Demontáže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</si>
  <si>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</si>
  <si>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</si>
  <si>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</si>
  <si>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</si>
  <si>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</si>
  <si>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</si>
  <si>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</si>
  <si>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</si>
  <si>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</si>
  <si>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</si>
  <si>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</si>
  <si>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</si>
  <si>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</si>
  <si>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DOM</t>
  </si>
  <si>
    <t>Technologický objekt</t>
  </si>
  <si>
    <t>ROZPOCET</t>
  </si>
  <si>
    <t>K</t>
  </si>
  <si>
    <t>7590110000R4</t>
  </si>
  <si>
    <t>Založení objektu - zhotovení základů o rozměru 3x9m</t>
  </si>
  <si>
    <t>soubor</t>
  </si>
  <si>
    <t>-1378953772</t>
  </si>
  <si>
    <t>5</t>
  </si>
  <si>
    <t>7590110000R5</t>
  </si>
  <si>
    <t>Montáž a kompletace objektu rozměru 3x9m</t>
  </si>
  <si>
    <t>1338982329</t>
  </si>
  <si>
    <t>6</t>
  </si>
  <si>
    <t>M</t>
  </si>
  <si>
    <t>7596200004</t>
  </si>
  <si>
    <t>Indikátory horkoběžnosti Vybavení domku - stůl, židle apod.</t>
  </si>
  <si>
    <t>sada</t>
  </si>
  <si>
    <t>512</t>
  </si>
  <si>
    <t>-241180591</t>
  </si>
  <si>
    <t>7590110000R1</t>
  </si>
  <si>
    <t>Domky, přístřešky Reléový domek - výška 3,10 m - podle zvl. požadavků a předložené dokumentace 3x7m</t>
  </si>
  <si>
    <t>kus</t>
  </si>
  <si>
    <t>77530748</t>
  </si>
  <si>
    <t>7590110000R2</t>
  </si>
  <si>
    <t>Domky, přístřešky Reléový domek - výška 3,10 m - podle zvl. požadavků a předložené dokumentace přístavek 3x2m</t>
  </si>
  <si>
    <t>-794238627</t>
  </si>
  <si>
    <t>7590110000R3</t>
  </si>
  <si>
    <t>Domky, přístřešky Střecha - rel.domku podle zvl. požadavků a předložené dokumentace 3x9m</t>
  </si>
  <si>
    <t>-711517098</t>
  </si>
  <si>
    <t>33</t>
  </si>
  <si>
    <t>7590715190</t>
  </si>
  <si>
    <t>Montáž zkušebního návěstidla na zeď pomocí nosné konstrukce dle 19/85</t>
  </si>
  <si>
    <t>40584782</t>
  </si>
  <si>
    <t>VEN</t>
  </si>
  <si>
    <t>Vnější prvky SZZ</t>
  </si>
  <si>
    <t>56</t>
  </si>
  <si>
    <t>7592840050</t>
  </si>
  <si>
    <t>Přejezdníky Přejezdník-atrapa přenosný vel.B-N /do60km/ (HM0404129990116)</t>
  </si>
  <si>
    <t>128</t>
  </si>
  <si>
    <t>29567191</t>
  </si>
  <si>
    <t>41</t>
  </si>
  <si>
    <t>7598095075</t>
  </si>
  <si>
    <t>Přezkoušení a regulace proudokruhu světelných návěstidel</t>
  </si>
  <si>
    <t>-2146783809</t>
  </si>
  <si>
    <t>37</t>
  </si>
  <si>
    <t>7590725046</t>
  </si>
  <si>
    <t>Montáž doplňujících součástí ke světelnému návěstidlu označovacího štítku</t>
  </si>
  <si>
    <t>397913655</t>
  </si>
  <si>
    <t>36</t>
  </si>
  <si>
    <t>7590725040</t>
  </si>
  <si>
    <t>Montáž doplňujících součástí ke světelnému návěstidlu označovacího pásu velkého</t>
  </si>
  <si>
    <t>-1362501966</t>
  </si>
  <si>
    <t>38</t>
  </si>
  <si>
    <t>7590725054</t>
  </si>
  <si>
    <t>Montáž doplňujících součástí ke světelnému návěstidlu zneplatnění návěstidla</t>
  </si>
  <si>
    <t>1897950862</t>
  </si>
  <si>
    <t>40</t>
  </si>
  <si>
    <t>7590725140</t>
  </si>
  <si>
    <t>Situování stožáru návěstidla nebo výstražníku přejezdového zařízení</t>
  </si>
  <si>
    <t>346672153</t>
  </si>
  <si>
    <t>39</t>
  </si>
  <si>
    <t>7590725070</t>
  </si>
  <si>
    <t>Zatmelení skříně návěstního transformátoru</t>
  </si>
  <si>
    <t>856665444</t>
  </si>
  <si>
    <t>16</t>
  </si>
  <si>
    <t>7593311140</t>
  </si>
  <si>
    <t xml:space="preserve">Konstrukční díly Trubka ochranná  (CV725015004)</t>
  </si>
  <si>
    <t>-274984004</t>
  </si>
  <si>
    <t>308</t>
  </si>
  <si>
    <t>7591050050</t>
  </si>
  <si>
    <t>Kryty Kryt spojnic ochranný úplný (CV030729001M)</t>
  </si>
  <si>
    <t>558933347</t>
  </si>
  <si>
    <t>26</t>
  </si>
  <si>
    <t>7592700835</t>
  </si>
  <si>
    <t xml:space="preserve">Upozorňovadla, značky Návěsti označující místo na trati Kříž neplatnosti  Reflex 75x75 norma 620139002 (HM0404127500100)</t>
  </si>
  <si>
    <t>497288510</t>
  </si>
  <si>
    <t>23</t>
  </si>
  <si>
    <t>7590720600</t>
  </si>
  <si>
    <t>Součásti světelných návěstidel Štítek označovací plastový pro návěstidlo</t>
  </si>
  <si>
    <t>654917452</t>
  </si>
  <si>
    <t>28</t>
  </si>
  <si>
    <t>7590715032</t>
  </si>
  <si>
    <t>Montáž světelného návěstidla jednostranného stožárového se 2 svítilnami</t>
  </si>
  <si>
    <t>677626868</t>
  </si>
  <si>
    <t>29</t>
  </si>
  <si>
    <t>7590715034</t>
  </si>
  <si>
    <t>Montáž světelného návěstidla jednostranného stožárového se 3 svítilnami</t>
  </si>
  <si>
    <t>1950927949</t>
  </si>
  <si>
    <t>30</t>
  </si>
  <si>
    <t>7590715036</t>
  </si>
  <si>
    <t>Montáž světelného návěstidla jednostranného stožárového se 4 svítilnami</t>
  </si>
  <si>
    <t>-2038712853</t>
  </si>
  <si>
    <t>32</t>
  </si>
  <si>
    <t>7590715122</t>
  </si>
  <si>
    <t>Montáž světelného návěstidla trpasličího na betonový základ se 2 svítilnami</t>
  </si>
  <si>
    <t>132434161</t>
  </si>
  <si>
    <t>31</t>
  </si>
  <si>
    <t>7590715042</t>
  </si>
  <si>
    <t>Montáž světelného návěstidla jednostranného stožárového s 5 svítilnami</t>
  </si>
  <si>
    <t>-407375127</t>
  </si>
  <si>
    <t>51</t>
  </si>
  <si>
    <t>7592700690</t>
  </si>
  <si>
    <t>Upozorňovadla, značky Návěsti označující místo na trati Základ upozorňovadla ZU (HM0321859992108)</t>
  </si>
  <si>
    <t>-1897634288</t>
  </si>
  <si>
    <t>57</t>
  </si>
  <si>
    <t>7592705016</t>
  </si>
  <si>
    <t>Montáž upozorňovadla nízkého na sloupek</t>
  </si>
  <si>
    <t>16382671</t>
  </si>
  <si>
    <t>61</t>
  </si>
  <si>
    <t>7591090010</t>
  </si>
  <si>
    <t xml:space="preserve">Díly pro zemní montáž přestavníků Deska základ.pod přestav. 700x460  (HM0592139997046)</t>
  </si>
  <si>
    <t>-1530880281</t>
  </si>
  <si>
    <t>70</t>
  </si>
  <si>
    <t>7591080220</t>
  </si>
  <si>
    <t>Ostatní náhradní díly EP600 Kloub připevňovací dolní (CV030179001)</t>
  </si>
  <si>
    <t>-1858806930</t>
  </si>
  <si>
    <t>71</t>
  </si>
  <si>
    <t>7591080225</t>
  </si>
  <si>
    <t>Ostatní náhradní díly EP600 Kloub připevňovací horní (CV030169001)</t>
  </si>
  <si>
    <t>2146135606</t>
  </si>
  <si>
    <t>73</t>
  </si>
  <si>
    <t>7591090110</t>
  </si>
  <si>
    <t>Díly pro zemní montáž přestavníků Ohrádka přestavníku POP KPS (HM0321859992206)</t>
  </si>
  <si>
    <t>-2059553660</t>
  </si>
  <si>
    <t>74</t>
  </si>
  <si>
    <t>7590140190</t>
  </si>
  <si>
    <t>Závěry Závěr kabelový UKMP-WM (CV736719001)</t>
  </si>
  <si>
    <t>-1745217623</t>
  </si>
  <si>
    <t>75</t>
  </si>
  <si>
    <t>7590140150</t>
  </si>
  <si>
    <t>Závěry Závěr kabelový UPMP-WM I. (CV736709001)</t>
  </si>
  <si>
    <t>2013859802</t>
  </si>
  <si>
    <t>77</t>
  </si>
  <si>
    <t>7591013080</t>
  </si>
  <si>
    <t>Doregulování vzdálenosti elektromotorického přestavníku připevňovací soupravou při nesouměrnosti přestavného pohybu</t>
  </si>
  <si>
    <t>1654010456</t>
  </si>
  <si>
    <t>78</t>
  </si>
  <si>
    <t>7591015034</t>
  </si>
  <si>
    <t>Montáž elektromotorického přestavníku na výhybce s kontrolou jazyků s upevněním kloubovým na koleji</t>
  </si>
  <si>
    <t>-596701418</t>
  </si>
  <si>
    <t>79</t>
  </si>
  <si>
    <t>7591015062</t>
  </si>
  <si>
    <t>Připojení elektromotorického přestavníku na výhybku s kontrolou jazyků</t>
  </si>
  <si>
    <t>1665865816</t>
  </si>
  <si>
    <t>80</t>
  </si>
  <si>
    <t>7591055010</t>
  </si>
  <si>
    <t>Montáž krytu přestavníku úplného</t>
  </si>
  <si>
    <t>988399550</t>
  </si>
  <si>
    <t>81</t>
  </si>
  <si>
    <t>7591085020</t>
  </si>
  <si>
    <t>Montáž upevňovací soupravy s upevněním na koleji</t>
  </si>
  <si>
    <t>2697751</t>
  </si>
  <si>
    <t>82</t>
  </si>
  <si>
    <t>7591095010</t>
  </si>
  <si>
    <t>Dodatečná montáž ohrazení pro elekromotorický přestavník s plastovou ohrádkou</t>
  </si>
  <si>
    <t>1457454454</t>
  </si>
  <si>
    <t>83</t>
  </si>
  <si>
    <t>7598095070</t>
  </si>
  <si>
    <t>Přezkoušení a regulace elektromotorového přestavníku</t>
  </si>
  <si>
    <t>308987201</t>
  </si>
  <si>
    <t>84</t>
  </si>
  <si>
    <t>7594607015</t>
  </si>
  <si>
    <t>Demontáž návěstního tělesa</t>
  </si>
  <si>
    <t>-1745707877</t>
  </si>
  <si>
    <t>85</t>
  </si>
  <si>
    <t>7590920340</t>
  </si>
  <si>
    <t xml:space="preserve">Součásti výkolejek Těleso návěst.k výkolejkám  (CV032089001)</t>
  </si>
  <si>
    <t>8</t>
  </si>
  <si>
    <t>1193774510</t>
  </si>
  <si>
    <t>86</t>
  </si>
  <si>
    <t>7590910370</t>
  </si>
  <si>
    <t>Výkolejky Výkolejka kompletní S49 pravá přestavník a návěst vpravo (CV040709001)</t>
  </si>
  <si>
    <t>417211112</t>
  </si>
  <si>
    <t>87</t>
  </si>
  <si>
    <t>7590910380</t>
  </si>
  <si>
    <t>Výkolejky Výkolejka kompletní S49 levá přestavník a návěst vlevo (CV040709002)</t>
  </si>
  <si>
    <t>382508745</t>
  </si>
  <si>
    <t>90</t>
  </si>
  <si>
    <t>7590920060</t>
  </si>
  <si>
    <t xml:space="preserve">Součásti výkolejek Kryt sestavený  (CV040705016)</t>
  </si>
  <si>
    <t>-1679771043</t>
  </si>
  <si>
    <t>91</t>
  </si>
  <si>
    <t>7590915032</t>
  </si>
  <si>
    <t>Montáž výkolejky ústřední stavěné s návěstním tělesem s přestavníkem elektromotorickým</t>
  </si>
  <si>
    <t>2069605008</t>
  </si>
  <si>
    <t>107</t>
  </si>
  <si>
    <t>7592010146</t>
  </si>
  <si>
    <t>Kolové senzory a snímače počítačů náprav Neoprénová ochr. hadice 9,8 m</t>
  </si>
  <si>
    <t>-803537863</t>
  </si>
  <si>
    <t>108</t>
  </si>
  <si>
    <t>7592010152</t>
  </si>
  <si>
    <t>Kolové senzory a snímače počítačů náprav Montážní sada neoprénové ochr.hadice</t>
  </si>
  <si>
    <t>60839999</t>
  </si>
  <si>
    <t>109</t>
  </si>
  <si>
    <t>7592010166</t>
  </si>
  <si>
    <t>Kolové senzory a snímače počítačů náprav Upevňovací souprava SK140</t>
  </si>
  <si>
    <t>-324052045</t>
  </si>
  <si>
    <t>110</t>
  </si>
  <si>
    <t>7592010172</t>
  </si>
  <si>
    <t>Kolové senzory a snímače počítačů náprav Připevňovací čep BBK pro upevňovací soupravu SK140</t>
  </si>
  <si>
    <t>pár</t>
  </si>
  <si>
    <t>303496674</t>
  </si>
  <si>
    <t>111</t>
  </si>
  <si>
    <t>7592010176</t>
  </si>
  <si>
    <t>Kolové senzory a snímače počítačů náprav Matice samojistná FS M10</t>
  </si>
  <si>
    <t>-2065320244</t>
  </si>
  <si>
    <t>112</t>
  </si>
  <si>
    <t>7592010178</t>
  </si>
  <si>
    <t>Kolové senzory a snímače počítačů náprav Matice samojistná FS M12</t>
  </si>
  <si>
    <t>-552617583</t>
  </si>
  <si>
    <t>113</t>
  </si>
  <si>
    <t>7592010186</t>
  </si>
  <si>
    <t>Kolové senzory a snímače počítačů náprav Přepěťová ochrana EPO</t>
  </si>
  <si>
    <t>-1500221962</t>
  </si>
  <si>
    <t>114</t>
  </si>
  <si>
    <t>7592010270</t>
  </si>
  <si>
    <t>Kolové senzory a snímače počítačů náprav Zkušební přípravek PB200</t>
  </si>
  <si>
    <t>1710860232</t>
  </si>
  <si>
    <t>115</t>
  </si>
  <si>
    <t>7592010505</t>
  </si>
  <si>
    <t>Kolové senzory a snímače počítačů náprav Převodník signálů  PNS-03</t>
  </si>
  <si>
    <t>-137630228</t>
  </si>
  <si>
    <t>116</t>
  </si>
  <si>
    <t>7592010510</t>
  </si>
  <si>
    <t>Kolové senzory a snímače počítačů náprav Zapojovací skříňka 1 (1 počítací bod, 1 vstup)PNS-03</t>
  </si>
  <si>
    <t>-839936551</t>
  </si>
  <si>
    <t>117</t>
  </si>
  <si>
    <t>7592010104</t>
  </si>
  <si>
    <t>Kolové senzory a snímače počítačů náprav Snímač průjezdu kola RSR 180 (10 m kabel)</t>
  </si>
  <si>
    <t>-1023596992</t>
  </si>
  <si>
    <t>118</t>
  </si>
  <si>
    <t>7594300686</t>
  </si>
  <si>
    <t xml:space="preserve">Počítače náprav Vnitřní prvky PN PNS-03 Údržbářský počítač  ST00 245</t>
  </si>
  <si>
    <t>586704123</t>
  </si>
  <si>
    <t>119</t>
  </si>
  <si>
    <t>7592005052</t>
  </si>
  <si>
    <t>Montáž počítacího bodu (senzoru) RSR 180 s převodníkem MegaPN</t>
  </si>
  <si>
    <t>474303600</t>
  </si>
  <si>
    <t>120</t>
  </si>
  <si>
    <t>7594305010</t>
  </si>
  <si>
    <t>Montáž součástí počítače náprav vyhodnocovací části</t>
  </si>
  <si>
    <t>-501266407</t>
  </si>
  <si>
    <t>121</t>
  </si>
  <si>
    <t>7594305015</t>
  </si>
  <si>
    <t>Montáž součástí počítače náprav neoprénové ochranné hadice se soupravou pro upevnění k pražci</t>
  </si>
  <si>
    <t>-1044952962</t>
  </si>
  <si>
    <t>122</t>
  </si>
  <si>
    <t>7594305020</t>
  </si>
  <si>
    <t>Montáž součástí počítače náprav bleskojistkové svorkovnice</t>
  </si>
  <si>
    <t>1387358315</t>
  </si>
  <si>
    <t>123</t>
  </si>
  <si>
    <t>7594305025</t>
  </si>
  <si>
    <t>Montáž součástí počítače náprav přepěťové ochrany napájení</t>
  </si>
  <si>
    <t>-1692601844</t>
  </si>
  <si>
    <t>124</t>
  </si>
  <si>
    <t>7594305040</t>
  </si>
  <si>
    <t>Montáž součástí počítače náprav upevňovací kolejnicové čelisti SK 140</t>
  </si>
  <si>
    <t>1608199962</t>
  </si>
  <si>
    <t>125</t>
  </si>
  <si>
    <t>7598095090</t>
  </si>
  <si>
    <t>Přezkoušení a regulace počítače náprav včetně vyhotovení protokolu za 1 úsek</t>
  </si>
  <si>
    <t>629066330</t>
  </si>
  <si>
    <t>126</t>
  </si>
  <si>
    <t>7590180020</t>
  </si>
  <si>
    <t xml:space="preserve">Klimatizace Podstropní klimatizační jednotka (venkovní i vnitřní jednotka)  nad 5kW do 6,9 kW chlazení.</t>
  </si>
  <si>
    <t>752078213</t>
  </si>
  <si>
    <t>127</t>
  </si>
  <si>
    <t>7590180040</t>
  </si>
  <si>
    <t>Klimatizace Klimatizace - Ovladač</t>
  </si>
  <si>
    <t>-1186211710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</si>
  <si>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</si>
  <si>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</si>
  <si>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596430845</t>
  </si>
  <si>
    <t>129</t>
  </si>
  <si>
    <t>7590180070</t>
  </si>
  <si>
    <t>Klimatizace Konzole venkovní pro zavěšení klimatizační jednotky</t>
  </si>
  <si>
    <t>746254618</t>
  </si>
  <si>
    <t>130</t>
  </si>
  <si>
    <t>7590180110</t>
  </si>
  <si>
    <t>Klimatizace plyn R410A</t>
  </si>
  <si>
    <t>kg</t>
  </si>
  <si>
    <t>1074075347</t>
  </si>
  <si>
    <t>131</t>
  </si>
  <si>
    <t>7590185025</t>
  </si>
  <si>
    <t>Montáž klimatizační jednotky včetně rozvodů nad 5 kW</t>
  </si>
  <si>
    <t>-704754802</t>
  </si>
  <si>
    <t>132</t>
  </si>
  <si>
    <t>7590521514</t>
  </si>
  <si>
    <t>Venkovní vedení kabelová - metalické sítě Plněné, párované s ochr. vodičem TCEKPFLEY 3 P 1,0 D</t>
  </si>
  <si>
    <t>m</t>
  </si>
  <si>
    <t>553980310</t>
  </si>
  <si>
    <t>133</t>
  </si>
  <si>
    <t>7590521519</t>
  </si>
  <si>
    <t>Venkovní vedení kabelová - metalické sítě Plněné, párované s ochr. vodičem TCEKPFLEY 4 P 1,0 D</t>
  </si>
  <si>
    <t>-1570712182</t>
  </si>
  <si>
    <t>134</t>
  </si>
  <si>
    <t>7590521529</t>
  </si>
  <si>
    <t>Venkovní vedení kabelová - metalické sítě Plněné, párované s ochr. vodičem TCEKPFLEY 7 P 1,0 D</t>
  </si>
  <si>
    <t>1709759266</t>
  </si>
  <si>
    <t>135</t>
  </si>
  <si>
    <t>7590521534</t>
  </si>
  <si>
    <t>Venkovní vedení kabelová - metalické sítě Plněné, párované s ochr. vodičem TCEKPFLEY 12 P 1,0 D</t>
  </si>
  <si>
    <t>208327604</t>
  </si>
  <si>
    <t>136</t>
  </si>
  <si>
    <t>7590521539</t>
  </si>
  <si>
    <t>Venkovní vedení kabelová - metalické sítě Plněné, párované s ochr. vodičem TCEKPFLEY 16 P 1,0 D</t>
  </si>
  <si>
    <t>-1608874308</t>
  </si>
  <si>
    <t>137</t>
  </si>
  <si>
    <t>7590521544</t>
  </si>
  <si>
    <t>Venkovní vedení kabelová - metalické sítě Plněné, párované s ochr. vodičem TCEKPFLEY 24 P 1,0 D</t>
  </si>
  <si>
    <t>-800366433</t>
  </si>
  <si>
    <t>138</t>
  </si>
  <si>
    <t>7590521549</t>
  </si>
  <si>
    <t>Venkovní vedení kabelová - metalické sítě Plněné, párované s ochr. vodičem TCEKPFLEY 30 P 1,0 D</t>
  </si>
  <si>
    <t>-1961498800</t>
  </si>
  <si>
    <t>139</t>
  </si>
  <si>
    <t>7590521554</t>
  </si>
  <si>
    <t>Venkovní vedení kabelová - metalické sítě Plněné, párované s ochr. vodičem TCEKPFLEY 48 P 1,0 D</t>
  </si>
  <si>
    <t>-1083921617</t>
  </si>
  <si>
    <t>140</t>
  </si>
  <si>
    <t>7492501880</t>
  </si>
  <si>
    <t>Kabely, vodiče, šňůry Cu - nn Kabel silový 4 a 5-žílový Cu, plastová izolace CYKY 4J16 (4Bx16)</t>
  </si>
  <si>
    <t>-1088352972</t>
  </si>
  <si>
    <t>141</t>
  </si>
  <si>
    <t>7492502340</t>
  </si>
  <si>
    <t>Kabely, vodiče, šňůry Cu - nn Kabel silový Cu, silikonová izolace, stíněný CMFM 12G1 (12Cx1)</t>
  </si>
  <si>
    <t>-1434454094</t>
  </si>
  <si>
    <t>142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</si>
  <si>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</si>
  <si>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</si>
  <si>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1018022734</t>
  </si>
  <si>
    <t>143</t>
  </si>
  <si>
    <t>7492500850</t>
  </si>
  <si>
    <t>Kabely, vodiče, šňůry Cu - nn Vodič jednožílový Cu, plastová izolace H07V-K 16 černý (CYA)</t>
  </si>
  <si>
    <t>-1850419297</t>
  </si>
  <si>
    <t>144</t>
  </si>
  <si>
    <t>7492501230</t>
  </si>
  <si>
    <t>Kabely, vodiče, šňůry Cu - nn Vodič jednožílový Cu, plastová izolace H07V-K 50 černý (CYA)</t>
  </si>
  <si>
    <t>1832403692</t>
  </si>
  <si>
    <t>145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</si>
  <si>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</si>
  <si>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</si>
  <si>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429275711</t>
  </si>
  <si>
    <t>146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</si>
  <si>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</si>
  <si>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</si>
  <si>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1724701581</t>
  </si>
  <si>
    <t>147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</si>
  <si>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</si>
  <si>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</si>
  <si>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945981999</t>
  </si>
  <si>
    <t>148</t>
  </si>
  <si>
    <t>7590545040</t>
  </si>
  <si>
    <t>Uložení propojovací šňůry do žlabového rozvodu zabezpečovací ústředny</t>
  </si>
  <si>
    <t>1715812728</t>
  </si>
  <si>
    <t>149</t>
  </si>
  <si>
    <t>7590555014</t>
  </si>
  <si>
    <t>Zhotovení formy kabelové na kabel do 15x2</t>
  </si>
  <si>
    <t>269587990</t>
  </si>
  <si>
    <t>150</t>
  </si>
  <si>
    <t>7590525445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</si>
  <si>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</si>
  <si>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-1262733479</t>
  </si>
  <si>
    <t>151</t>
  </si>
  <si>
    <t>7590525446</t>
  </si>
  <si>
    <t>Montáž spojky rovné pro plastové kabely párové Raychem XAGA s konektory UDW2 na 1 plášť bez pancíře do 20 žil</t>
  </si>
  <si>
    <t>-1433310736</t>
  </si>
  <si>
    <t>152</t>
  </si>
  <si>
    <t>7590525447</t>
  </si>
  <si>
    <t>Montáž spojky rovné pro plastové kabely párové Raychem XAGA s konektory UDW2 na 1 plášť bez pancíře do 32 žil</t>
  </si>
  <si>
    <t>-1652859981</t>
  </si>
  <si>
    <t>153</t>
  </si>
  <si>
    <t>7590525448</t>
  </si>
  <si>
    <t>Montáž spojky rovné pro plastové kabely párové Raychem XAGA s konektory UDW2 na 1 plášť bez pancíře do 48 žil</t>
  </si>
  <si>
    <t>521114600</t>
  </si>
  <si>
    <t>154</t>
  </si>
  <si>
    <t>7590525449</t>
  </si>
  <si>
    <t>Montáž spojky rovné pro plastové kabely párové Raychem XAGA s konektory UDW2 na 1 plášť bez pancíře do 60 žil</t>
  </si>
  <si>
    <t>658900062</t>
  </si>
  <si>
    <t>155</t>
  </si>
  <si>
    <t>7590525451</t>
  </si>
  <si>
    <t>Montáž spojky rovné pro plastové kabely párové Raychem XAGA s konektory UDW2 na 1 plášť bez pancíře do 100 žil</t>
  </si>
  <si>
    <t>1513302935</t>
  </si>
  <si>
    <t>156</t>
  </si>
  <si>
    <t>7593501095</t>
  </si>
  <si>
    <t>Trasy kabelového vedení Ohebná dvouplášťová korugovaná chránička KF 09160 průměr 160/136 mm</t>
  </si>
  <si>
    <t>496841419</t>
  </si>
  <si>
    <t>157</t>
  </si>
  <si>
    <t>7492400460</t>
  </si>
  <si>
    <t>Kabely, vodiče - vn Kabely nad 22kV Označovací štítek na kabel (100 ks)</t>
  </si>
  <si>
    <t>721779323</t>
  </si>
  <si>
    <t>158</t>
  </si>
  <si>
    <t>5964133010</t>
  </si>
  <si>
    <t>Geotextilie ochranné</t>
  </si>
  <si>
    <t>m2</t>
  </si>
  <si>
    <t>-1230382306</t>
  </si>
  <si>
    <t>159</t>
  </si>
  <si>
    <t>7590150030</t>
  </si>
  <si>
    <t xml:space="preserve">Uzemnění, ukolejnění Tyč zemnící se svorkou l=1,5m  (HM0354405211015)</t>
  </si>
  <si>
    <t>316461055</t>
  </si>
  <si>
    <t>160</t>
  </si>
  <si>
    <t>7594190050</t>
  </si>
  <si>
    <t>Ostatní Souprava propojek s oky CEMBRE dvojitá + uzemnění norma 253039003 (HM0404223991903)</t>
  </si>
  <si>
    <t>2017453241</t>
  </si>
  <si>
    <t>161</t>
  </si>
  <si>
    <t>7594190060</t>
  </si>
  <si>
    <t>Ostatní Souprava propojek s oky CEMBRE jednoduchá + uzemnění norma 253039002 (HM0404223991902)</t>
  </si>
  <si>
    <t>-483982668</t>
  </si>
  <si>
    <t>162</t>
  </si>
  <si>
    <t>7594190070</t>
  </si>
  <si>
    <t>Ostatní Souprava propojek s oky CEMBRE jednoduchá norma 253039001 (HM0404223991901)</t>
  </si>
  <si>
    <t>1530765573</t>
  </si>
  <si>
    <t>163</t>
  </si>
  <si>
    <t>7594190040</t>
  </si>
  <si>
    <t>Ostatní Lanko ocelové průměr 9 s potažením [m] norma 704530110 (HM0404223991639)</t>
  </si>
  <si>
    <t>-986574743</t>
  </si>
  <si>
    <t>164</t>
  </si>
  <si>
    <t>7491652040</t>
  </si>
  <si>
    <t>Montáž vnějšího uzemnění zemnící tyče z pozinkované oceli (FeZn), délky do 2 m</t>
  </si>
  <si>
    <t>1411881893</t>
  </si>
  <si>
    <t>165</t>
  </si>
  <si>
    <t>7498451010</t>
  </si>
  <si>
    <t>Měření zemničů zemních odporů - zemniče prvního nebo samostatného</t>
  </si>
  <si>
    <t>-1926747854</t>
  </si>
  <si>
    <t>166</t>
  </si>
  <si>
    <t>7590155040</t>
  </si>
  <si>
    <t>Montáž pasivní ochrany pro omezení atmosférických vlivů u neelektrizovaných tratí jednoduché včetně uzemnění</t>
  </si>
  <si>
    <t>-238851094</t>
  </si>
  <si>
    <t>167</t>
  </si>
  <si>
    <t>7590155044</t>
  </si>
  <si>
    <t>Montáž pasivní ochrany pro omezení atmosférických vlivů u neelektrizovaných tratí jednoduché bez uzemnění</t>
  </si>
  <si>
    <t>414269681</t>
  </si>
  <si>
    <t>168</t>
  </si>
  <si>
    <t>7590155046</t>
  </si>
  <si>
    <t>Montáž pasivní ochrany pro omezení atmosférických vlivů u neelektrizovaných tratí dvojité včetně uzemnění</t>
  </si>
  <si>
    <t>478080073</t>
  </si>
  <si>
    <t>169</t>
  </si>
  <si>
    <t>7590525230</t>
  </si>
  <si>
    <t>Montáž kabelu návěstního volně uloženého s jádrem 1 mm Cu TCEKEZE, TCEKFE, TCEKPFLEY, TCEKPFLEZE do 7 P</t>
  </si>
  <si>
    <t>-314139953</t>
  </si>
  <si>
    <t>170</t>
  </si>
  <si>
    <t>7590525231</t>
  </si>
  <si>
    <t>Montáž kabelu návěstního volně uloženého s jádrem 1 mm Cu TCEKEZE, TCEKFE, TCEKPFLEY, TCEKPFLEZE do 16 P</t>
  </si>
  <si>
    <t>-2051103376</t>
  </si>
  <si>
    <t>171</t>
  </si>
  <si>
    <t>7590525232</t>
  </si>
  <si>
    <t>Montáž kabelu návěstního volně uloženého s jádrem 1 mm Cu TCEKEZE, TCEKFE, TCEKPFLEY, TCEKPFLEZE do 30 P</t>
  </si>
  <si>
    <t>-414620296</t>
  </si>
  <si>
    <t>172</t>
  </si>
  <si>
    <t>7590525233</t>
  </si>
  <si>
    <t>Montáž kabelu návěstního volně uloženého s jádrem 1 mm Cu TCEKEZE, TCEKFE, TCEKPFLEY, TCEKPFLEZE do 61 P</t>
  </si>
  <si>
    <t>1633386968</t>
  </si>
  <si>
    <t>173</t>
  </si>
  <si>
    <t>7590555132</t>
  </si>
  <si>
    <t>Montáž forma pro kabely TCEKPFLE, TCEKPFLEY, TCEKPFLEZE, TCEKPFLEZY do 3 P 1,0</t>
  </si>
  <si>
    <t>-146333439</t>
  </si>
  <si>
    <t>174</t>
  </si>
  <si>
    <t>7590555134</t>
  </si>
  <si>
    <t>Montáž forma pro kabely TCEKPFLE, TCEKPFLEY, TCEKPFLEZE, TCEKPFLEZY do 4 P 1,0</t>
  </si>
  <si>
    <t>-1119459649</t>
  </si>
  <si>
    <t>175</t>
  </si>
  <si>
    <t>7590555136</t>
  </si>
  <si>
    <t>Montáž forma pro kabely TCEKPFLE, TCEKPFLEY, TCEKPFLEZE, TCEKPFLEZY do 7 P 1,0</t>
  </si>
  <si>
    <t>1275644437</t>
  </si>
  <si>
    <t>176</t>
  </si>
  <si>
    <t>7590555138</t>
  </si>
  <si>
    <t>Montáž forma pro kabely TCEKPFLE, TCEKPFLEY, TCEKPFLEZE, TCEKPFLEZY do 12 P 1,0</t>
  </si>
  <si>
    <t>-204412431</t>
  </si>
  <si>
    <t>177</t>
  </si>
  <si>
    <t>7590555140</t>
  </si>
  <si>
    <t>Montáž forma pro kabely TCEKPFLE, TCEKPFLEY, TCEKPFLEZE, TCEKPFLEZY do 16 P 1,0</t>
  </si>
  <si>
    <t>817657874</t>
  </si>
  <si>
    <t>178</t>
  </si>
  <si>
    <t>7590555142</t>
  </si>
  <si>
    <t>Montáž forma pro kabely TCEKPFLE, TCEKPFLEY, TCEKPFLEZE, TCEKPFLEZY do 24 P 1,0</t>
  </si>
  <si>
    <t>-461122927</t>
  </si>
  <si>
    <t>179</t>
  </si>
  <si>
    <t>7590555144</t>
  </si>
  <si>
    <t>Montáž forma pro kabely TCEKPFLE, TCEKPFLEY, TCEKPFLEZE, TCEKPFLEZY do 30 P 1,0</t>
  </si>
  <si>
    <t>-856206224</t>
  </si>
  <si>
    <t>180</t>
  </si>
  <si>
    <t>7590555146</t>
  </si>
  <si>
    <t>Montáž forma pro kabely TCEKPFLE, TCEKPFLEY, TCEKPFLEZE, TCEKPFLEZY do 48 P 1,0</t>
  </si>
  <si>
    <t>1672450170</t>
  </si>
  <si>
    <t>294</t>
  </si>
  <si>
    <t>7593501825</t>
  </si>
  <si>
    <t>Trasy kabelového vedení Lokátory a markery Ball Marker 1428 - XR ID, fialový zabezpečováci zapisovatelný</t>
  </si>
  <si>
    <t>1122541956</t>
  </si>
  <si>
    <t>183</t>
  </si>
  <si>
    <t>7593505270</t>
  </si>
  <si>
    <t>Montáž kabelového označníku Ball Marker</t>
  </si>
  <si>
    <t>-385192088</t>
  </si>
  <si>
    <t>184</t>
  </si>
  <si>
    <t>7592700640</t>
  </si>
  <si>
    <t xml:space="preserve">Upozorňovadla, značky Návěsti označující místo na trati Fólie výstražná modrá š34cm  (HM0673909991034)</t>
  </si>
  <si>
    <t>-827969924</t>
  </si>
  <si>
    <t>185</t>
  </si>
  <si>
    <t>7593505134</t>
  </si>
  <si>
    <t>Zakrytí kabelu resp. trubek výstražnou folií (bez folie)</t>
  </si>
  <si>
    <t>647094954</t>
  </si>
  <si>
    <t>186</t>
  </si>
  <si>
    <t>7590120090</t>
  </si>
  <si>
    <t>Skříně Skříň kabelová pomocná SKP 76 svorkovnice WAGO (CV490449013)</t>
  </si>
  <si>
    <t>1829479023</t>
  </si>
  <si>
    <t>187</t>
  </si>
  <si>
    <t>7593311080</t>
  </si>
  <si>
    <t>Konstrukční díly Svorkovnice WAGO 870 lichá lišta (CV724905011)</t>
  </si>
  <si>
    <t>1590727183</t>
  </si>
  <si>
    <t>188</t>
  </si>
  <si>
    <t>7593311090</t>
  </si>
  <si>
    <t>Konstrukční díly Svorkovnice WAGO 870 sudá lišta (CV724905010)</t>
  </si>
  <si>
    <t>-1868511784</t>
  </si>
  <si>
    <t>189</t>
  </si>
  <si>
    <t>7590720420</t>
  </si>
  <si>
    <t>Součásti světelných návěstidel Základ pod žebříky k náv. 10x40x80cm (HM0592110060000)</t>
  </si>
  <si>
    <t>966024330</t>
  </si>
  <si>
    <t>190</t>
  </si>
  <si>
    <t>7590125030</t>
  </si>
  <si>
    <t>Montáž skříně PSK, SKP, SPP</t>
  </si>
  <si>
    <t>-1835507876</t>
  </si>
  <si>
    <t>198</t>
  </si>
  <si>
    <t>7591505010</t>
  </si>
  <si>
    <t>Vypracování a projednání přechodné úpravy provozu na pozemní komunikaci při vypnutí přejezdového zabezpečovacího zařízení</t>
  </si>
  <si>
    <t>796776123</t>
  </si>
  <si>
    <t>199</t>
  </si>
  <si>
    <t>7591505020</t>
  </si>
  <si>
    <t>Pronájem přechodného dopravního značení při vypnutí přejezdového zabezpečovacího zařízení za 1 týden základní sestavy</t>
  </si>
  <si>
    <t>91736016</t>
  </si>
  <si>
    <t>200</t>
  </si>
  <si>
    <t>7591505030</t>
  </si>
  <si>
    <t>Osazení přechodného dopravního značení při vypnutí přejezdového zabezpečovacího zařízení základní sestavy</t>
  </si>
  <si>
    <t>-512383421</t>
  </si>
  <si>
    <t>201</t>
  </si>
  <si>
    <t>7593310000R1</t>
  </si>
  <si>
    <t>Konstrukční díly Skříň kabelová DIN včetně doplnění PO pro PNS3</t>
  </si>
  <si>
    <t>-1327212382</t>
  </si>
  <si>
    <t>202</t>
  </si>
  <si>
    <t>7593310000R2</t>
  </si>
  <si>
    <t>Konstrukční díly Skříň (stojan) napájecí skříň NS s měniči</t>
  </si>
  <si>
    <t>1066825783</t>
  </si>
  <si>
    <t>203</t>
  </si>
  <si>
    <t>7593310000R3</t>
  </si>
  <si>
    <t>Konstrukční díly Skříň (stojan) logiky Počítačů náprav a TP PNS3 (včetně pomocného materiálu)</t>
  </si>
  <si>
    <t>-324583189</t>
  </si>
  <si>
    <t>204</t>
  </si>
  <si>
    <t>7593310000R4</t>
  </si>
  <si>
    <t>Konstrukční díly Skříň (stojan)technologie a TP</t>
  </si>
  <si>
    <t>-1501714533</t>
  </si>
  <si>
    <t>205</t>
  </si>
  <si>
    <t>7593310000R5</t>
  </si>
  <si>
    <t>-828129277</t>
  </si>
  <si>
    <t>206</t>
  </si>
  <si>
    <t>75B211R</t>
  </si>
  <si>
    <t>JEDNOTNÉ OVLÁDACÍ PRACOVIŠTĚ (JOP), TECHNOLOGIE, NEZÁLOHOVANÉ - DODÁVKA</t>
  </si>
  <si>
    <t>KUS</t>
  </si>
  <si>
    <t>112526321</t>
  </si>
  <si>
    <t>207</t>
  </si>
  <si>
    <t>75B217R</t>
  </si>
  <si>
    <t>JEDNOTNÉ OVLÁDACÍ PRACOVIŠTĚ (JOP), TECHNOLOGIE, NEZÁLOHOVANÉ - MONTÁŽ</t>
  </si>
  <si>
    <t>1039724527</t>
  </si>
  <si>
    <t>208</t>
  </si>
  <si>
    <t>75B261R</t>
  </si>
  <si>
    <t>NÁBYTEK PRO JOP A SERVISNÍ A DIAGNOSTICKÉ PRACOVIŠTĚ - STOLY PEVNÉ PRO JEDNO PRACOVIŠTĚ - DODÁVKA</t>
  </si>
  <si>
    <t>1745462862</t>
  </si>
  <si>
    <t>210</t>
  </si>
  <si>
    <t>75B911R</t>
  </si>
  <si>
    <t>ZÁKLADNÍ SW ELEKTRONICKÉHO STAVĚDLA S RELÉOVÝM ROZHRANÍM - DODÁVKA</t>
  </si>
  <si>
    <t>-1266425110</t>
  </si>
  <si>
    <t>211</t>
  </si>
  <si>
    <t>75B937R</t>
  </si>
  <si>
    <t>INDIVIDUÁLNÍ SW ELEKTRONICKÉHO STAVĚDLA S RELÉOVÝM ROZHRANÍM - MONTÁŽ</t>
  </si>
  <si>
    <t>V. J.</t>
  </si>
  <si>
    <t>1178760713</t>
  </si>
  <si>
    <t>212</t>
  </si>
  <si>
    <t>75B231R</t>
  </si>
  <si>
    <t>GRAFICKO-TECHNOLOGICKÁ NADSTAVBA - DODÁVKA</t>
  </si>
  <si>
    <t>1426814583</t>
  </si>
  <si>
    <t>213</t>
  </si>
  <si>
    <t>75B237R</t>
  </si>
  <si>
    <t>GRAFICKO-TECHNOLOGICKÁ NADSTAVBA - MONTÁŽ</t>
  </si>
  <si>
    <t>198173072</t>
  </si>
  <si>
    <t>215</t>
  </si>
  <si>
    <t>75B987R</t>
  </si>
  <si>
    <t>SW PRO GRAFICKO-TECHNOLOGICKOU NADSTAVBU - MONTÁŽ</t>
  </si>
  <si>
    <t>2126969474</t>
  </si>
  <si>
    <t>216</t>
  </si>
  <si>
    <t>75E321R</t>
  </si>
  <si>
    <t>PŘENOSNÝ POČÍTAČ PRO PŘENOS DAT Z ELEKTRONICKÉHO STAVĚDLA</t>
  </si>
  <si>
    <t>-932732772</t>
  </si>
  <si>
    <t>245</t>
  </si>
  <si>
    <t>7498150520</t>
  </si>
  <si>
    <t>Vyhotovení výchozí revizní zprávy pro opravné práce pro objem investičních nákladů přes 500 000 do 1 000 000 Kč</t>
  </si>
  <si>
    <t>1735031958</t>
  </si>
  <si>
    <t>246</t>
  </si>
  <si>
    <t>7498150525</t>
  </si>
  <si>
    <t>Vyhotovení výchozí revizní zprávy příplatek za každých dalších i započatých 500 000 Kč přes 1 000 000 Kč</t>
  </si>
  <si>
    <t>-989627445</t>
  </si>
  <si>
    <t>247</t>
  </si>
  <si>
    <t>7498351510</t>
  </si>
  <si>
    <t>Vyhotovení zprávy o posouzení bezpečnosti (rizik) včetně analýzy a hodnocení rizik</t>
  </si>
  <si>
    <t>-145735708</t>
  </si>
  <si>
    <t>248</t>
  </si>
  <si>
    <t>7499151010</t>
  </si>
  <si>
    <t>Dokončovací práce na elektrickém zařízení</t>
  </si>
  <si>
    <t>hod</t>
  </si>
  <si>
    <t>1274880974</t>
  </si>
  <si>
    <t>249</t>
  </si>
  <si>
    <t>7499151030</t>
  </si>
  <si>
    <t>Dokončovací práce zkušební provoz</t>
  </si>
  <si>
    <t>-1950444386</t>
  </si>
  <si>
    <t>250</t>
  </si>
  <si>
    <t>7499151040</t>
  </si>
  <si>
    <t>Dokončovací práce zaškolení obsluhy</t>
  </si>
  <si>
    <t>-1908015777</t>
  </si>
  <si>
    <t>251</t>
  </si>
  <si>
    <t>7598095185</t>
  </si>
  <si>
    <t>Přezkoušení vlakových cest (vlakových i posunových) za 1 vlakovou cestu</t>
  </si>
  <si>
    <t>-1018070578</t>
  </si>
  <si>
    <t>252</t>
  </si>
  <si>
    <t>7598095390</t>
  </si>
  <si>
    <t>Příprava ke komplexním zkouškám za 1 jízdní cestu do 30 výhybek</t>
  </si>
  <si>
    <t>928649638</t>
  </si>
  <si>
    <t>253</t>
  </si>
  <si>
    <t>7598095460</t>
  </si>
  <si>
    <t>Komplexní zkouška za 1 jízdní cestu do 30 výhybek</t>
  </si>
  <si>
    <t>1801090184</t>
  </si>
  <si>
    <t>254</t>
  </si>
  <si>
    <t>7598095700</t>
  </si>
  <si>
    <t>Dozor pracovníků provozovatele při práci na živém zařízení</t>
  </si>
  <si>
    <t>-2145999001</t>
  </si>
  <si>
    <t>255</t>
  </si>
  <si>
    <t>9902200800</t>
  </si>
  <si>
    <t>Doprava dodávek zhotovitele, dodávek objednatele nebo výzisku mechanizací přes 3,5 t objemnějšího kusového materiálu do 150 km</t>
  </si>
  <si>
    <t>t</t>
  </si>
  <si>
    <t>-605309076</t>
  </si>
  <si>
    <t>256</t>
  </si>
  <si>
    <t>9903100200</t>
  </si>
  <si>
    <t>Přeprava mechanizace na místo prováděných prací o hmotnosti do 12 t do 200 km</t>
  </si>
  <si>
    <t>1421431028</t>
  </si>
  <si>
    <t>257</t>
  </si>
  <si>
    <t>9903200200</t>
  </si>
  <si>
    <t>Přeprava mechanizace na místo prováděných prací o hmotnosti přes 12 t do 200 km</t>
  </si>
  <si>
    <t>1688840772</t>
  </si>
  <si>
    <t>258</t>
  </si>
  <si>
    <t>9909000100</t>
  </si>
  <si>
    <t>Poplatek za uložení suti nebo hmot na oficiální skládku</t>
  </si>
  <si>
    <t>-1520521059</t>
  </si>
  <si>
    <t>259</t>
  </si>
  <si>
    <t>9909000200</t>
  </si>
  <si>
    <t>Poplatek za uložení nebezpečného odpadu na oficiální skládku</t>
  </si>
  <si>
    <t>-950728326</t>
  </si>
  <si>
    <t>002</t>
  </si>
  <si>
    <t>Vnitřní prvky SZZ</t>
  </si>
  <si>
    <t>306</t>
  </si>
  <si>
    <t>7593100880</t>
  </si>
  <si>
    <t>Měniče Elektronický měnič napětí EM 50/250 a EM 50/250.2</t>
  </si>
  <si>
    <t>440987140</t>
  </si>
  <si>
    <t>34</t>
  </si>
  <si>
    <t>7590715200</t>
  </si>
  <si>
    <t>Zapojení zkušebního návěstidla</t>
  </si>
  <si>
    <t>-106196410</t>
  </si>
  <si>
    <t>35</t>
  </si>
  <si>
    <t>7590717200</t>
  </si>
  <si>
    <t>Odpojení zkušebního návěstidla</t>
  </si>
  <si>
    <t>-1253195500</t>
  </si>
  <si>
    <t>191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</si>
  <si>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</si>
  <si>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</si>
  <si>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-1131081181</t>
  </si>
  <si>
    <t>192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</si>
  <si>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</si>
  <si>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</si>
  <si>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137519354</t>
  </si>
  <si>
    <t>193</t>
  </si>
  <si>
    <t>7593310860</t>
  </si>
  <si>
    <t xml:space="preserve">Konstrukční díly Stojan pod baterie  (CV621849001)</t>
  </si>
  <si>
    <t>737905001</t>
  </si>
  <si>
    <t>194</t>
  </si>
  <si>
    <t>7592905032</t>
  </si>
  <si>
    <t>Montáž bloku baterie olověné 2 V a 4 V kapacity přes 200 Ah</t>
  </si>
  <si>
    <t>-298995541</t>
  </si>
  <si>
    <t>195</t>
  </si>
  <si>
    <t>7592905072</t>
  </si>
  <si>
    <t>Montáž rekombinační zátky nad 300 Ah</t>
  </si>
  <si>
    <t>1712075616</t>
  </si>
  <si>
    <t>196</t>
  </si>
  <si>
    <t>7496656010</t>
  </si>
  <si>
    <t>Montáž stojanu pro baterie do 150 Ah</t>
  </si>
  <si>
    <t>394193522</t>
  </si>
  <si>
    <t>197</t>
  </si>
  <si>
    <t>7598095225</t>
  </si>
  <si>
    <t>Kapacitní zkouška baterie staniční (bez ohledu na počet článků)</t>
  </si>
  <si>
    <t>-1968497678</t>
  </si>
  <si>
    <t>209</t>
  </si>
  <si>
    <t>75B267R</t>
  </si>
  <si>
    <t>NÁBYTEK PRO JOP A SERVISNÍ A DIAGNOSTICKÉ PRACOVIŠTĚ - STOLY PEVNÉ PRO JEDNO PRACOVIŠTĚ - MONTÁŽ</t>
  </si>
  <si>
    <t>-1336002994</t>
  </si>
  <si>
    <t>297</t>
  </si>
  <si>
    <t>7592600120</t>
  </si>
  <si>
    <t>Počítače, SW Základní SW graficko-technologické nadstavby zabezpečovacího zařízení s přenosem čísel vlaků, určené k podpoře řízení dopravních procesů (GTN)</t>
  </si>
  <si>
    <t>-1003106121</t>
  </si>
  <si>
    <t>298</t>
  </si>
  <si>
    <t>7592600122</t>
  </si>
  <si>
    <t>Počítače, SW Adresný SW graficko-technologické nadstavby zabezpečovacího zařízení s přenosem čísel vlaků, určené k podpoře řízení dopravních procesů (GTN) pro jedno vlakové číslo.</t>
  </si>
  <si>
    <t>845359693</t>
  </si>
  <si>
    <t>299</t>
  </si>
  <si>
    <t>7592600190</t>
  </si>
  <si>
    <t>Počítače, SW Technologické PC</t>
  </si>
  <si>
    <t>-774620511</t>
  </si>
  <si>
    <t>243</t>
  </si>
  <si>
    <t>7592505010</t>
  </si>
  <si>
    <t>Montáž vybavení servisního a diagnostického pracoviště</t>
  </si>
  <si>
    <t>-625258955</t>
  </si>
  <si>
    <t>244</t>
  </si>
  <si>
    <t>7592505120</t>
  </si>
  <si>
    <t>Zhotovení pracoviště DLA diagnostiky</t>
  </si>
  <si>
    <t>-1178327762</t>
  </si>
  <si>
    <t>217</t>
  </si>
  <si>
    <t>7590610500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</si>
  <si>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</si>
  <si>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126741262</t>
  </si>
  <si>
    <t>218</t>
  </si>
  <si>
    <t>7592500350</t>
  </si>
  <si>
    <t>Diagnostická zařízení Teploměr pro připojení na RS485, do vnitřních prostor, rozsah měřených teplot -25 až +70 °C, komunikační protokol LDS (HM0404219991716)</t>
  </si>
  <si>
    <t>-1732045196</t>
  </si>
  <si>
    <t>219</t>
  </si>
  <si>
    <t>7592500325</t>
  </si>
  <si>
    <t>Diagnostická zařízení Předepsaná sestava PC s funkcí místního DLA počítače systému LDS (CV805415230)</t>
  </si>
  <si>
    <t>-1204045542</t>
  </si>
  <si>
    <t>220</t>
  </si>
  <si>
    <t>7592500425</t>
  </si>
  <si>
    <t>Diagnostická zařízení SW systémový pro diagnostiku DLA moduly</t>
  </si>
  <si>
    <t>579564971</t>
  </si>
  <si>
    <t>221</t>
  </si>
  <si>
    <t>7592500420</t>
  </si>
  <si>
    <t>Diagnostická zařízení SW systémový pro diagnostiku DLA jádro</t>
  </si>
  <si>
    <t>-1582753754</t>
  </si>
  <si>
    <t>222</t>
  </si>
  <si>
    <t>7592500435</t>
  </si>
  <si>
    <t>Diagnostická zařízení SW adresný diagnostický LDS jádro - základní konfigurace</t>
  </si>
  <si>
    <t>-1981411489</t>
  </si>
  <si>
    <t>223</t>
  </si>
  <si>
    <t>7592500440</t>
  </si>
  <si>
    <t>Diagnostická zařízení SW adresný diagnostický LDS moduly rozhraní</t>
  </si>
  <si>
    <t>-2071797528</t>
  </si>
  <si>
    <t>224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</si>
  <si>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</si>
  <si>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</si>
  <si>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-1132196321</t>
  </si>
  <si>
    <t>225</t>
  </si>
  <si>
    <t>7592600210</t>
  </si>
  <si>
    <t>Počítače, SW Klávesnice pro ovládání počítače, USB.</t>
  </si>
  <si>
    <t>-1398029295</t>
  </si>
  <si>
    <t>226</t>
  </si>
  <si>
    <t>7592600211</t>
  </si>
  <si>
    <t>Počítače, SW Myš pro ovládání počítače, bezdrátová.</t>
  </si>
  <si>
    <t>-1272770189</t>
  </si>
  <si>
    <t>227</t>
  </si>
  <si>
    <t>7592600221</t>
  </si>
  <si>
    <t>Počítače, SW Kabel USB 2.0 A/B 1,8 m (HM0403299993333)</t>
  </si>
  <si>
    <t>268030858</t>
  </si>
  <si>
    <t>228</t>
  </si>
  <si>
    <t>7592600105</t>
  </si>
  <si>
    <t xml:space="preserve">Počítače, SW Total commander   software</t>
  </si>
  <si>
    <t>1795794492</t>
  </si>
  <si>
    <t>229</t>
  </si>
  <si>
    <t>7592500415</t>
  </si>
  <si>
    <t>Diagnostická zařízení SW systémový pro diagnostiku DLS moduly</t>
  </si>
  <si>
    <t>-510718168</t>
  </si>
  <si>
    <t>230</t>
  </si>
  <si>
    <t>7592500114</t>
  </si>
  <si>
    <t>Diagnostická zařízení Ústředna měřící MÚ DISTA 144TE-velká</t>
  </si>
  <si>
    <t>1644442411</t>
  </si>
  <si>
    <t>231</t>
  </si>
  <si>
    <t>7592500120</t>
  </si>
  <si>
    <t>Diagnostická zařízení Desky zdroje 5,5 A ST00 221</t>
  </si>
  <si>
    <t>849279131</t>
  </si>
  <si>
    <t>232</t>
  </si>
  <si>
    <t>7592500130</t>
  </si>
  <si>
    <t>Diagnostická zařízení Deska procesorové jednotky ST00 222</t>
  </si>
  <si>
    <t>242455966</t>
  </si>
  <si>
    <t>233</t>
  </si>
  <si>
    <t>7592500140</t>
  </si>
  <si>
    <t>Diagnostická zařízení DISTA - deska modemu DSL</t>
  </si>
  <si>
    <t>-1370368414</t>
  </si>
  <si>
    <t>234</t>
  </si>
  <si>
    <t>7592500142</t>
  </si>
  <si>
    <t>Diagnostická zařízení DISTA - deska MISP (HM0374215999030)</t>
  </si>
  <si>
    <t>-248520473</t>
  </si>
  <si>
    <t>235</t>
  </si>
  <si>
    <t>7592500144</t>
  </si>
  <si>
    <t>Diagnostická zařízení DISTA - deska RIS (HM0374215999017)</t>
  </si>
  <si>
    <t>1870175620</t>
  </si>
  <si>
    <t>236</t>
  </si>
  <si>
    <t>7592500146</t>
  </si>
  <si>
    <t>Diagnostická zařízení Propojka PRO-MR 4/2 k propojení měř. desek MIS s deskami RIS systému DISTA (HM0374215999025)</t>
  </si>
  <si>
    <t>339868148</t>
  </si>
  <si>
    <t>237</t>
  </si>
  <si>
    <t>7592500149</t>
  </si>
  <si>
    <t xml:space="preserve">Diagnostická zařízení Propojovací deska  PRO-MR.8/8 měřící ústředny DISTA</t>
  </si>
  <si>
    <t>1169794253</t>
  </si>
  <si>
    <t>238</t>
  </si>
  <si>
    <t>7592500150</t>
  </si>
  <si>
    <t>Diagnostická zařízení Deska měření AC a DC napětí ST00 223</t>
  </si>
  <si>
    <t>1507413436</t>
  </si>
  <si>
    <t>239</t>
  </si>
  <si>
    <t>7592500160</t>
  </si>
  <si>
    <t>Diagnostická zařízení Deska kontroly kontaktů ST00 224</t>
  </si>
  <si>
    <t>1386735382</t>
  </si>
  <si>
    <t>240</t>
  </si>
  <si>
    <t>7592500190</t>
  </si>
  <si>
    <t>Diagnostická zařízení Deska měř.izol.odporů přepínací ST00 227</t>
  </si>
  <si>
    <t>300470833</t>
  </si>
  <si>
    <t>242</t>
  </si>
  <si>
    <t>7598095345</t>
  </si>
  <si>
    <t>Aktivace MÚ DISTA</t>
  </si>
  <si>
    <t>1425946536</t>
  </si>
  <si>
    <t>307</t>
  </si>
  <si>
    <t>7593100890</t>
  </si>
  <si>
    <t>Měniče Elektronický měnič napětí EM 50/750/3</t>
  </si>
  <si>
    <t>1737114854</t>
  </si>
  <si>
    <t>OST</t>
  </si>
  <si>
    <t>Demontáže</t>
  </si>
  <si>
    <t>260</t>
  </si>
  <si>
    <t>7496672010</t>
  </si>
  <si>
    <t>Demontáž rozvaděčů vlastní spotřeby bez bateriírií</t>
  </si>
  <si>
    <t>337956794</t>
  </si>
  <si>
    <t>261</t>
  </si>
  <si>
    <t>7590307010</t>
  </si>
  <si>
    <t>Demontáž pomocného stavědla</t>
  </si>
  <si>
    <t>-635775768</t>
  </si>
  <si>
    <t>295</t>
  </si>
  <si>
    <t>7590617010</t>
  </si>
  <si>
    <t>Demontáž řídícího pultu jedné sekce</t>
  </si>
  <si>
    <t>1682395631</t>
  </si>
  <si>
    <t>300</t>
  </si>
  <si>
    <t>7590625010</t>
  </si>
  <si>
    <t>Montáž stolu výpravčího pro počítačové ovládání</t>
  </si>
  <si>
    <t>1736395495</t>
  </si>
  <si>
    <t>301</t>
  </si>
  <si>
    <t>7590625032</t>
  </si>
  <si>
    <t>Montáž jednotného obslužného pracoviště (JOP) zálohovaného</t>
  </si>
  <si>
    <t>1650713309</t>
  </si>
  <si>
    <t>305</t>
  </si>
  <si>
    <t>7590625060</t>
  </si>
  <si>
    <t>Montáž počítačového pracoviště výpravčího</t>
  </si>
  <si>
    <t>1742889291</t>
  </si>
  <si>
    <t>302</t>
  </si>
  <si>
    <t>7590625070</t>
  </si>
  <si>
    <t>Montáž počítačového ovládání stanice včetně instalace HW a SW TPC</t>
  </si>
  <si>
    <t>-614792253</t>
  </si>
  <si>
    <t>304</t>
  </si>
  <si>
    <t>7590625090</t>
  </si>
  <si>
    <t>Montáž trezoru pro počítač</t>
  </si>
  <si>
    <t>1846367615</t>
  </si>
  <si>
    <t>262</t>
  </si>
  <si>
    <t>7590917032</t>
  </si>
  <si>
    <t>Demontáž výkolejky ústřední stavěné s návěstním tělesem a s přestavníkem elektromotorickým</t>
  </si>
  <si>
    <t>2122354883</t>
  </si>
  <si>
    <t>303</t>
  </si>
  <si>
    <t>7593315212</t>
  </si>
  <si>
    <t>Montáž skříně pro elektronické ŽZZ</t>
  </si>
  <si>
    <t>-1225834204</t>
  </si>
  <si>
    <t>263</t>
  </si>
  <si>
    <t>7594207080</t>
  </si>
  <si>
    <t>Demontáž kolejové skříně TJA, TJAP</t>
  </si>
  <si>
    <t>-896618941</t>
  </si>
  <si>
    <t>264</t>
  </si>
  <si>
    <t>7590147040</t>
  </si>
  <si>
    <t>Demontáž závěru kabelového zabezpečovacího na zemní podpěru UKM 12</t>
  </si>
  <si>
    <t>-1826736471</t>
  </si>
  <si>
    <t>266</t>
  </si>
  <si>
    <t>7590527046</t>
  </si>
  <si>
    <t>Demontáž kabelu uloženého v roštu</t>
  </si>
  <si>
    <t>1092555839</t>
  </si>
  <si>
    <t>269</t>
  </si>
  <si>
    <t>7590717032</t>
  </si>
  <si>
    <t>Demontáž světelného návěstidla jednostranného stožárového se 2 svítilnami</t>
  </si>
  <si>
    <t>-936537936</t>
  </si>
  <si>
    <t>270</t>
  </si>
  <si>
    <t>7590717034</t>
  </si>
  <si>
    <t>Demontáž světelného návěstidla jednostranného stožárového se 3 svítilnami</t>
  </si>
  <si>
    <t>-774731606</t>
  </si>
  <si>
    <t>271</t>
  </si>
  <si>
    <t>7590717036</t>
  </si>
  <si>
    <t>Demontáž světelného návěstidla jednostranného stožárového se 4 svítilnami</t>
  </si>
  <si>
    <t>1965029513</t>
  </si>
  <si>
    <t>272</t>
  </si>
  <si>
    <t>7590717042</t>
  </si>
  <si>
    <t>Demontáž světelného návěstidla jednostranného stožárového s 5 svítilnami</t>
  </si>
  <si>
    <t>514096400</t>
  </si>
  <si>
    <t>275</t>
  </si>
  <si>
    <t>7590927022</t>
  </si>
  <si>
    <t>Demontáž součástí výkolejky výkolejkové spojnice</t>
  </si>
  <si>
    <t>407281474</t>
  </si>
  <si>
    <t>276</t>
  </si>
  <si>
    <t>7591017030</t>
  </si>
  <si>
    <t>Demontáž elektromotorického přestavníku z výhybky s kontrolou jazyků</t>
  </si>
  <si>
    <t>1444202132</t>
  </si>
  <si>
    <t>277</t>
  </si>
  <si>
    <t>7591037020</t>
  </si>
  <si>
    <t>Demontáž kontrolní tyče kloubové krátké</t>
  </si>
  <si>
    <t>722325990</t>
  </si>
  <si>
    <t>278</t>
  </si>
  <si>
    <t>7591037030</t>
  </si>
  <si>
    <t>Demontáž kontrolní tyče kloubové dlouhé</t>
  </si>
  <si>
    <t>1926858670</t>
  </si>
  <si>
    <t>279</t>
  </si>
  <si>
    <t>7591057010</t>
  </si>
  <si>
    <t>Demontáž krytu přestavníku úplného</t>
  </si>
  <si>
    <t>-2009328207</t>
  </si>
  <si>
    <t>280</t>
  </si>
  <si>
    <t>7591087030</t>
  </si>
  <si>
    <t>Demontáž upevňovací soupravy kloubové s upevněním na koleji</t>
  </si>
  <si>
    <t>1320715961</t>
  </si>
  <si>
    <t>281</t>
  </si>
  <si>
    <t>7591087060</t>
  </si>
  <si>
    <t>Demontáž ostatních náhradních dílů EP600 spojnice přestavníkové</t>
  </si>
  <si>
    <t>2083430146</t>
  </si>
  <si>
    <t>285</t>
  </si>
  <si>
    <t>7591307130</t>
  </si>
  <si>
    <t>Demontáž zámku elektromagnetického venkovního elektromagnetického vnitřního</t>
  </si>
  <si>
    <t>-1128365834</t>
  </si>
  <si>
    <t>286</t>
  </si>
  <si>
    <t>7592307032</t>
  </si>
  <si>
    <t>Demontáž transformátoru oddělovacího od 5 do 25 kVA</t>
  </si>
  <si>
    <t>-1983633206</t>
  </si>
  <si>
    <t>287</t>
  </si>
  <si>
    <t>7593007022</t>
  </si>
  <si>
    <t>Demontáž dobíječe, usměrňovače, napáječe skříňového vysokého</t>
  </si>
  <si>
    <t>-1829989609</t>
  </si>
  <si>
    <t>288</t>
  </si>
  <si>
    <t>7593317010</t>
  </si>
  <si>
    <t>Zrušení jednoho zapojení při volné vazbě</t>
  </si>
  <si>
    <t>1447940617</t>
  </si>
  <si>
    <t>289</t>
  </si>
  <si>
    <t>7593317360</t>
  </si>
  <si>
    <t>Demontáž stojanu P 67 ze stojanové řady</t>
  </si>
  <si>
    <t>1983098174</t>
  </si>
  <si>
    <t>290</t>
  </si>
  <si>
    <t>7593337040</t>
  </si>
  <si>
    <t>Demontáž malorozměrného relé</t>
  </si>
  <si>
    <t>263317558</t>
  </si>
  <si>
    <t>291</t>
  </si>
  <si>
    <t>7592907032</t>
  </si>
  <si>
    <t>Demontáž bloku baterie olověné 2 V a 4 V kapacity přes 200 Ah</t>
  </si>
  <si>
    <t>-1805389326</t>
  </si>
  <si>
    <t>292</t>
  </si>
  <si>
    <t>7594107270</t>
  </si>
  <si>
    <t>Demontáž kosého lanového propojení pro vystřídání fází nezávislá trakce</t>
  </si>
  <si>
    <t>-1990759084</t>
  </si>
  <si>
    <t>296</t>
  </si>
  <si>
    <t>7596955450</t>
  </si>
  <si>
    <t>Montáž stožáru s venkovní akustickou sirénou</t>
  </si>
  <si>
    <t>-92185432</t>
  </si>
  <si>
    <t xml:space="preserve">52-01-1-1 - materiál Správy  Železnic - NEOCEŇOVAT</t>
  </si>
  <si>
    <t>7</t>
  </si>
  <si>
    <t>7590710020</t>
  </si>
  <si>
    <t>Návěstidla světelná Návěstidlo stožár. 2 sv. typ:2004 (CV012525004)</t>
  </si>
  <si>
    <t>1478298299</t>
  </si>
  <si>
    <t>7590710025</t>
  </si>
  <si>
    <t>Návěstidla světelná Návěstidlo stožár. 2 sv. typ:2005 (CV012525005)</t>
  </si>
  <si>
    <t>-809457871</t>
  </si>
  <si>
    <t>9</t>
  </si>
  <si>
    <t>7590710290</t>
  </si>
  <si>
    <t>Návěstidla světelná Návěstidlo trpasl. 2 sv. typ:3603 (CV012525062)</t>
  </si>
  <si>
    <t>550760150</t>
  </si>
  <si>
    <t>10</t>
  </si>
  <si>
    <t>7590710060</t>
  </si>
  <si>
    <t>Návěstidla světelná Návěstidlo stožár. 3 sv. typ:2016 (CV012525012)</t>
  </si>
  <si>
    <t>-2110255029</t>
  </si>
  <si>
    <t>100</t>
  </si>
  <si>
    <t>7590710100</t>
  </si>
  <si>
    <t>Návěstidla světelná Návěstidlo stožár. 4 sv. typ:2029 (CV012525020)</t>
  </si>
  <si>
    <t>-1381666607</t>
  </si>
  <si>
    <t>12</t>
  </si>
  <si>
    <t>7590710155</t>
  </si>
  <si>
    <t>Návěstidla světelná Návěstidlo stožár. 5 sv. typ:2043 (CV012525031)</t>
  </si>
  <si>
    <t>950187253</t>
  </si>
  <si>
    <t>13</t>
  </si>
  <si>
    <t>7590720535</t>
  </si>
  <si>
    <t>Součásti světelných návěstidel Žárovka SIG 1220UE 12V 20W BA 20D (HM0347260100000)</t>
  </si>
  <si>
    <t>-627933675</t>
  </si>
  <si>
    <t>14</t>
  </si>
  <si>
    <t>7590720425</t>
  </si>
  <si>
    <t>Součásti světelných návěstidel Základ svět.náv. T I Z 51x71x135cm (HM0592110090000)</t>
  </si>
  <si>
    <t>-1555330607</t>
  </si>
  <si>
    <t>7590720435</t>
  </si>
  <si>
    <t>Součásti světelných návěstidel Základ svět.náv. TIIIZ 53x73x170cm (HM0592110140000)</t>
  </si>
  <si>
    <t>359462695</t>
  </si>
  <si>
    <t>17</t>
  </si>
  <si>
    <t>7590720200</t>
  </si>
  <si>
    <t>Součásti světelných návěstidel Pás označovací velký - plast bílá - červená (CV012449006)</t>
  </si>
  <si>
    <t>812218665</t>
  </si>
  <si>
    <t>18</t>
  </si>
  <si>
    <t>7590720253</t>
  </si>
  <si>
    <t>Součásti světelných návěstidel Souprava držáku náv.štítků (1-2)plastová (CV012589008)</t>
  </si>
  <si>
    <t>-932903566</t>
  </si>
  <si>
    <t>7590720480</t>
  </si>
  <si>
    <t>Součásti světelných návěstidel Základ trpasl.návěstidla ZTN (HM0321859999904)</t>
  </si>
  <si>
    <t>471920350</t>
  </si>
  <si>
    <t>20</t>
  </si>
  <si>
    <t>7590720270</t>
  </si>
  <si>
    <t>Součásti světelných návěstidel Souprava držáku náv.štítků trp. náv.(1-2) plast. (CV012589012)</t>
  </si>
  <si>
    <t>-674109973</t>
  </si>
  <si>
    <t>7590720090</t>
  </si>
  <si>
    <t>Součásti světelných návěstidel Folie samolepící pro stín. návěst.svítil. (CV012370008)</t>
  </si>
  <si>
    <t>1330758195</t>
  </si>
  <si>
    <t>22</t>
  </si>
  <si>
    <t>7590720100</t>
  </si>
  <si>
    <t>Součásti světelných návěstidel Folie samolepící pro dveře návěstní svít. (CV012370010)</t>
  </si>
  <si>
    <t>1419508444</t>
  </si>
  <si>
    <t>24</t>
  </si>
  <si>
    <t>7590720205</t>
  </si>
  <si>
    <t>Součásti světelných návěstidel Pás označovací velký - plast bílá - modrá (CV012449007)</t>
  </si>
  <si>
    <t>-977580458</t>
  </si>
  <si>
    <t>25</t>
  </si>
  <si>
    <t>7590720210</t>
  </si>
  <si>
    <t>Součásti světelných návěstidel Pás označovací velký - plast červená - bílá - červená (CV012449008)</t>
  </si>
  <si>
    <t>353119064</t>
  </si>
  <si>
    <t>27</t>
  </si>
  <si>
    <t>7590720570</t>
  </si>
  <si>
    <t xml:space="preserve">Součásti světelných návěstidel Trafo ST 3 R1  (HM0374215010000)</t>
  </si>
  <si>
    <t>617683829</t>
  </si>
  <si>
    <t>43</t>
  </si>
  <si>
    <t>7590730005R</t>
  </si>
  <si>
    <t xml:space="preserve">Stožár pro venkovní sirénu VNPN  c.v.34010DS050</t>
  </si>
  <si>
    <t>-995370088</t>
  </si>
  <si>
    <t>44</t>
  </si>
  <si>
    <t>7590730010R</t>
  </si>
  <si>
    <t>Měnič akustické výstrahy pro VNPN TWH 370/1H c.v. 248.00.487</t>
  </si>
  <si>
    <t>-198701556</t>
  </si>
  <si>
    <t>46</t>
  </si>
  <si>
    <t>7592701090</t>
  </si>
  <si>
    <t>Upozorňovadla, značky Návěsti označující místo na trati Návěst Stanoviště sam.před vč.nosiče (HM0404129990568)</t>
  </si>
  <si>
    <t>-136125618</t>
  </si>
  <si>
    <t>47</t>
  </si>
  <si>
    <t>7592701055</t>
  </si>
  <si>
    <t>Upozorňovadla, značky Návěsti označující místo na trati Upozorň.vzdál.1 trojúhelní úplné norma 00108A (HM0404129990561)</t>
  </si>
  <si>
    <t>-467445455</t>
  </si>
  <si>
    <t>48</t>
  </si>
  <si>
    <t>7592701060</t>
  </si>
  <si>
    <t>Upozorňovadla, značky Návěsti označující místo na trati Upozorň.vzdál.2 trojúhelní úplné norma 00108B (HM0404129990562)</t>
  </si>
  <si>
    <t>-785898034</t>
  </si>
  <si>
    <t>49</t>
  </si>
  <si>
    <t>7592701065</t>
  </si>
  <si>
    <t>Upozorňovadla, značky Návěsti označující místo na trati Upozorň.vzdál.3 trojúhelní úplné norma 00108C (HM0404129990563)</t>
  </si>
  <si>
    <t>1474264884</t>
  </si>
  <si>
    <t>50</t>
  </si>
  <si>
    <t>7592701330</t>
  </si>
  <si>
    <t>Upozorňovadla, značky Návěsti označující místo na trati Sloupek žár.zink pr.51mm 3,5m (HM0404129990619)</t>
  </si>
  <si>
    <t>-294736593</t>
  </si>
  <si>
    <t>52</t>
  </si>
  <si>
    <t>7592701100</t>
  </si>
  <si>
    <t>Upozorňovadla, značky Návěsti označující místo na trati Návěst Vlak se blíží sam.p 1šikmý pruh (HM0404129990570)</t>
  </si>
  <si>
    <t>2070403714</t>
  </si>
  <si>
    <t>53</t>
  </si>
  <si>
    <t>7592701105</t>
  </si>
  <si>
    <t>Upozorňovadla, značky Návěsti označující místo na trati Návěst Vlak se blíží sam.p 2šikmé pruhy (HM0404129990571)</t>
  </si>
  <si>
    <t>1460659102</t>
  </si>
  <si>
    <t>54</t>
  </si>
  <si>
    <t>7592701110</t>
  </si>
  <si>
    <t>Upozorňovadla, značky Návěsti označující místo na trati Návěst Vlak se blíží sam.p 3šikmé pruhy (HM0404129990572)</t>
  </si>
  <si>
    <t>1899772119</t>
  </si>
  <si>
    <t>55</t>
  </si>
  <si>
    <t>7592701115</t>
  </si>
  <si>
    <t>Upozorňovadla, značky Návěsti označující místo na trati Návěst Vlak se blíží sam.p 4šikmé pruhy (HM0404129990573)</t>
  </si>
  <si>
    <t>-866773825</t>
  </si>
  <si>
    <t>58</t>
  </si>
  <si>
    <t>7591010010</t>
  </si>
  <si>
    <t>Přestavníky Přestavník elektromotorický EP 621.1/P (CV200219001)</t>
  </si>
  <si>
    <t>-427366171</t>
  </si>
  <si>
    <t>59</t>
  </si>
  <si>
    <t>7591010020</t>
  </si>
  <si>
    <t>Přestavníky Přestavník elektromotorický EP 621.2/L (CV200219002)</t>
  </si>
  <si>
    <t>-1335473678</t>
  </si>
  <si>
    <t>60</t>
  </si>
  <si>
    <t>7591010180</t>
  </si>
  <si>
    <t>Přestavníky Přestavník elektromotorický EP 681.2/L (CV200819002)</t>
  </si>
  <si>
    <t>-1697464801</t>
  </si>
  <si>
    <t>62</t>
  </si>
  <si>
    <t>7591080780</t>
  </si>
  <si>
    <t>Ostatní náhradní díly EP600 Souprava připevňovací kloubová elmot.přestav. (CV030839002)</t>
  </si>
  <si>
    <t>-642746324</t>
  </si>
  <si>
    <t>64</t>
  </si>
  <si>
    <t>7590920200</t>
  </si>
  <si>
    <t xml:space="preserve">Součásti výkolejek Spojnice přestavník.S II  (CV701629001)</t>
  </si>
  <si>
    <t>-212350973</t>
  </si>
  <si>
    <t>65</t>
  </si>
  <si>
    <t>7590920220</t>
  </si>
  <si>
    <t xml:space="preserve">Součásti výkolejek Spojnice přestavník.S IV  (CV701649001)</t>
  </si>
  <si>
    <t>-1377909715</t>
  </si>
  <si>
    <t>66</t>
  </si>
  <si>
    <t>7590920160</t>
  </si>
  <si>
    <t xml:space="preserve">Součásti výkolejek Tyč kontrolní KJ II  (CV701529001)</t>
  </si>
  <si>
    <t>1358679024</t>
  </si>
  <si>
    <t>67</t>
  </si>
  <si>
    <t>7590920180</t>
  </si>
  <si>
    <t xml:space="preserve">Součásti výkolejek Tyč kontrolní KJ IV  (CV701549001)</t>
  </si>
  <si>
    <t>1804309444</t>
  </si>
  <si>
    <t>68</t>
  </si>
  <si>
    <t>7590920150</t>
  </si>
  <si>
    <t xml:space="preserve">Součásti výkolejek Tyč kontrolní KJ I  (CV701519001)</t>
  </si>
  <si>
    <t>-684433360</t>
  </si>
  <si>
    <t>69</t>
  </si>
  <si>
    <t>7590920170</t>
  </si>
  <si>
    <t xml:space="preserve">Součásti výkolejek Tyč kontrolní KJ III  (CV701539001)</t>
  </si>
  <si>
    <t>-699516890</t>
  </si>
  <si>
    <t>72</t>
  </si>
  <si>
    <t>7591080215</t>
  </si>
  <si>
    <t xml:space="preserve">Ostatní náhradní díly EP600 Klika sestavená  (CV200515013)</t>
  </si>
  <si>
    <t>-883478967</t>
  </si>
  <si>
    <t>76</t>
  </si>
  <si>
    <t>7590190040</t>
  </si>
  <si>
    <t xml:space="preserve">Ostatní Uzávěr šroubový  (CV721039001)</t>
  </si>
  <si>
    <t>-1290041810</t>
  </si>
  <si>
    <t>88</t>
  </si>
  <si>
    <t>7590920040</t>
  </si>
  <si>
    <t xml:space="preserve">Součásti výkolejek Spojnice výkolejková krátká  (CV040705004)</t>
  </si>
  <si>
    <t>1116082672</t>
  </si>
  <si>
    <t>7592830120</t>
  </si>
  <si>
    <t>Součásti stojanu se závorou Břevno závory s unašečem 6,5m (CV708405002)</t>
  </si>
  <si>
    <t>1866490658</t>
  </si>
  <si>
    <t>7592830010</t>
  </si>
  <si>
    <t>Součásti stojanu se závorou Stojan závory s pohonem- P1V (CV708409001)</t>
  </si>
  <si>
    <t>19536285</t>
  </si>
  <si>
    <t>7592830030</t>
  </si>
  <si>
    <t>Součásti stojanu se závorou Stojan závory s pohonem- P2V (CV708409003)</t>
  </si>
  <si>
    <t>475882446</t>
  </si>
  <si>
    <t>104</t>
  </si>
  <si>
    <t>7592830200</t>
  </si>
  <si>
    <t xml:space="preserve">Součásti stojanu se závorou Křídla s protizávaž.velkým  (CV708405007)</t>
  </si>
  <si>
    <t>97903363</t>
  </si>
  <si>
    <t>106</t>
  </si>
  <si>
    <t>7592810030</t>
  </si>
  <si>
    <t xml:space="preserve">Výstražníky Výstražník V3  (CV708289004)</t>
  </si>
  <si>
    <t>1460329117</t>
  </si>
  <si>
    <t>7590720515</t>
  </si>
  <si>
    <t>Součásti světelných návěstidel Žárovka SIG 1820 12V 20/20W, dvouvláknová (HM0347260050001)</t>
  </si>
  <si>
    <t>-1256006860</t>
  </si>
  <si>
    <t>7590720520</t>
  </si>
  <si>
    <t>Součásti světelných návěstidel Žárovka matová 12/20/20 923015717101 (HM0347260050002)</t>
  </si>
  <si>
    <t>623920417</t>
  </si>
  <si>
    <t>1314058795</t>
  </si>
  <si>
    <t>52-01-2 - SZZ Stavební část</t>
  </si>
  <si>
    <t>HSV - Práce a dodávky HSV</t>
  </si>
  <si>
    <t xml:space="preserve">    1 - Zemní práce</t>
  </si>
  <si>
    <t xml:space="preserve">    9 - Ostatní konstrukce a práce, bourání</t>
  </si>
  <si>
    <t>31111011</t>
  </si>
  <si>
    <t>matice přesná šestihranná Pz DIN 934-8 M27</t>
  </si>
  <si>
    <t>100 kus</t>
  </si>
  <si>
    <t>1955402234</t>
  </si>
  <si>
    <t>31120011</t>
  </si>
  <si>
    <t>podložka DIN 125-A ZB D 27mm</t>
  </si>
  <si>
    <t>-2009886235</t>
  </si>
  <si>
    <t>34575138</t>
  </si>
  <si>
    <t>žlab kabelový s víkem PVC (120x100)</t>
  </si>
  <si>
    <t>-82761215</t>
  </si>
  <si>
    <t>34575139</t>
  </si>
  <si>
    <t>spojka kabelového žlabu PVC (120x100)</t>
  </si>
  <si>
    <t>1191351183</t>
  </si>
  <si>
    <t>58333625</t>
  </si>
  <si>
    <t>kamenivo těžené hrubé frakce 4/8</t>
  </si>
  <si>
    <t>1678130766</t>
  </si>
  <si>
    <t>28610003</t>
  </si>
  <si>
    <t>trubka tlaková hrdlovaná vodovodní PVC dl 6m DN 150</t>
  </si>
  <si>
    <t>-377416341</t>
  </si>
  <si>
    <t>141721215</t>
  </si>
  <si>
    <t>Řízený zemní protlak délky do 50 m hloubky do 6 m s protlačením potrubí vnějšího průměru vrtu do 225 mm v hornině tř 1 až 4</t>
  </si>
  <si>
    <t>-1604876477</t>
  </si>
  <si>
    <t>11</t>
  </si>
  <si>
    <t>174101101</t>
  </si>
  <si>
    <t>Zásyp jam, šachet rýh nebo kolem objektů sypaninou se zhutněním</t>
  </si>
  <si>
    <t>m3</t>
  </si>
  <si>
    <t>1718099672</t>
  </si>
  <si>
    <t>460010021</t>
  </si>
  <si>
    <t>Vytyčení trasy vedení podzemního v obvodu železniční stanice</t>
  </si>
  <si>
    <t>km</t>
  </si>
  <si>
    <t>-116054408</t>
  </si>
  <si>
    <t>460070114</t>
  </si>
  <si>
    <t>Hloubení nezapažených jam pro uložení přestavníku se zhotovením ohrádky ručně v hornině tř 4</t>
  </si>
  <si>
    <t>1301355623</t>
  </si>
  <si>
    <t>460070134</t>
  </si>
  <si>
    <t>Hloubení nezapažených jam pro základy skříní zabezpečovacích zařízení ručně v hornině tř 4</t>
  </si>
  <si>
    <t>-1490294766</t>
  </si>
  <si>
    <t>460070404</t>
  </si>
  <si>
    <t>Hloubení nezapažených jam pro základy zemních podpěr v hornině tř 4</t>
  </si>
  <si>
    <t>1301372753</t>
  </si>
  <si>
    <t>741910401</t>
  </si>
  <si>
    <t>Montáž žlab plastový šířky do 100 mm s víkem</t>
  </si>
  <si>
    <t>-182631315</t>
  </si>
  <si>
    <t>HSV</t>
  </si>
  <si>
    <t>Práce a dodávky HSV</t>
  </si>
  <si>
    <t>Zemní práce</t>
  </si>
  <si>
    <t>132551103</t>
  </si>
  <si>
    <t xml:space="preserve">Hloubení rýh nezapažených  š do 800 mm v hornině třídy těžitelnosti III, skupiny 6 objem do 100 m3 strojně</t>
  </si>
  <si>
    <t>-1581484369</t>
  </si>
  <si>
    <t>133351103</t>
  </si>
  <si>
    <t>Hloubení šachet nezapažených v hornině třídy těžitelnosti II, skupiny 4 objem do 100 m3</t>
  </si>
  <si>
    <t>-1838337447</t>
  </si>
  <si>
    <t>Ostatní konstrukce a práce, bourání</t>
  </si>
  <si>
    <t>19</t>
  </si>
  <si>
    <t>981513114</t>
  </si>
  <si>
    <t>Demolice konstrukcí objektů z betonu železového těžkou mechanizací</t>
  </si>
  <si>
    <t>-1964179500</t>
  </si>
  <si>
    <t>Úroveň 4:</t>
  </si>
  <si>
    <t>01 - Telefonní zapojovač</t>
  </si>
  <si>
    <t>Bc. Jaroslav Machain</t>
  </si>
  <si>
    <t>OST - Ostatní</t>
  </si>
  <si>
    <t>Ostatní</t>
  </si>
  <si>
    <t>7491251010</t>
  </si>
  <si>
    <t>Montáž lišt elektroinstalačních, kabelových žlabů z PVC-U jednokomorových zaklapávacích rozměru 40/40 mm</t>
  </si>
  <si>
    <t>-1233179600</t>
  </si>
  <si>
    <t>181</t>
  </si>
  <si>
    <t>7491200260</t>
  </si>
  <si>
    <t>Elektroinstalační materiál Elektroinstalační lišty a kabelové žlaby Lišta LHD 40x20 vkládací bílá 2m</t>
  </si>
  <si>
    <t>-714244401</t>
  </si>
  <si>
    <t>7590525147</t>
  </si>
  <si>
    <t>Uložení do žlabu/trubky/lišty kabelu SYKFY 10x2x0,5</t>
  </si>
  <si>
    <t>2010528586</t>
  </si>
  <si>
    <t>7590525157</t>
  </si>
  <si>
    <t>Uložení na rošt kabelu STP/UTP/FTP (do cat. 6) na rošt</t>
  </si>
  <si>
    <t>1451025740</t>
  </si>
  <si>
    <t>7590525725</t>
  </si>
  <si>
    <t>Montáž svorkovnice LSA-PLUS</t>
  </si>
  <si>
    <t>-681050871</t>
  </si>
  <si>
    <t>7590525767</t>
  </si>
  <si>
    <t>Úpravení konců kabelu k číslování jednostrannému</t>
  </si>
  <si>
    <t>1296087225</t>
  </si>
  <si>
    <t>7590525790</t>
  </si>
  <si>
    <t>Montáž sady svorkovnic WAGO na DIN lištu</t>
  </si>
  <si>
    <t>-1739174389</t>
  </si>
  <si>
    <t>7590545014</t>
  </si>
  <si>
    <t>Montáž vodiče sdělovacího izolovaného v trubce nebo liště</t>
  </si>
  <si>
    <t>1107298160</t>
  </si>
  <si>
    <t>7590545050</t>
  </si>
  <si>
    <t>Uložení kabelu CYKY do žlabového rozvodu zabezpečovací ústředny do 4 x 10 mm</t>
  </si>
  <si>
    <t>1127357533</t>
  </si>
  <si>
    <t>182</t>
  </si>
  <si>
    <t>7492501770</t>
  </si>
  <si>
    <t xml:space="preserve">Kabely, vodiče, šňůry Cu - nn Kabel silový 2 a 3-žílový Cu, plastová izolace CYKY 3J2,5  (3Cx 2,5)</t>
  </si>
  <si>
    <t>-1236250187</t>
  </si>
  <si>
    <t>7590545070</t>
  </si>
  <si>
    <t>Montáž ukončení kabelu CYKY 4x10 ve stojanu závor nebo rozvaděči</t>
  </si>
  <si>
    <t>1736810731</t>
  </si>
  <si>
    <t>7590547014</t>
  </si>
  <si>
    <t>Demontáž vodiče sdělovacího izolovaného v liště</t>
  </si>
  <si>
    <t>-958469266</t>
  </si>
  <si>
    <t>7491100020</t>
  </si>
  <si>
    <t>Trubková vedení Ohebné elektroinstalační trubky 1416/1 pr.16 320N MONOFLEX</t>
  </si>
  <si>
    <t>926922931</t>
  </si>
  <si>
    <t>102</t>
  </si>
  <si>
    <t>7593315390</t>
  </si>
  <si>
    <t>Montáž panelu (kazety, vany desek plošných spojů) plast do RACKU 19"</t>
  </si>
  <si>
    <t>-404586395</t>
  </si>
  <si>
    <t>7596815035</t>
  </si>
  <si>
    <t>Montáž zapojovače elektronického MIKRO, Modis, MTZ 7 a 10, SMZ, HMT 12</t>
  </si>
  <si>
    <t>2018852118</t>
  </si>
  <si>
    <t>42</t>
  </si>
  <si>
    <t>7596825010</t>
  </si>
  <si>
    <t>Montáž ovládací skříňky zapojovačů pro ovládání 20 telefonních linek</t>
  </si>
  <si>
    <t>2116590518</t>
  </si>
  <si>
    <t>7590550194</t>
  </si>
  <si>
    <t>Forma kabelová, drátová a doplňky vnitřní instalace LSA lišty LSA-PLUS lišta rozpojovací 2/10</t>
  </si>
  <si>
    <t>-1308137042</t>
  </si>
  <si>
    <t>7590550199</t>
  </si>
  <si>
    <t>Forma kabelová, drátová a doplňky vnitřní instalace LSA lišty Zemnící lišta pro moduly 2/10</t>
  </si>
  <si>
    <t>1514965273</t>
  </si>
  <si>
    <t>7590550204</t>
  </si>
  <si>
    <t>Forma kabelová, drátová a doplňky vnitřní instalace LSA lišty Štítek sklopný pro LSA-PLUS 10 párů</t>
  </si>
  <si>
    <t>1475913136</t>
  </si>
  <si>
    <t>7590550209</t>
  </si>
  <si>
    <t>Forma kabelová, drátová a doplňky vnitřní instalace LSA lišty Magazín přepěťové ochrany pro LSA-PLUS 2/10</t>
  </si>
  <si>
    <t>-541614274</t>
  </si>
  <si>
    <t>7494003128</t>
  </si>
  <si>
    <t>Modulární přístroje Jističe do 80 A; 10 kA 1-pólové In 16 A, Ue AC 230 V / DC 72 V, charakteristika B, 1pól, Icn 10 kA</t>
  </si>
  <si>
    <t>-1864942070</t>
  </si>
  <si>
    <t>7590540055</t>
  </si>
  <si>
    <t xml:space="preserve">Slaboproudé rozvody, kabely pro přívod a vnitřní instalaci Instalační kabely SYKFY  10 x 2 x 0,5</t>
  </si>
  <si>
    <t>484279877</t>
  </si>
  <si>
    <t>7590550149</t>
  </si>
  <si>
    <t>Forma kabelová, drátová a doplňky vnitřní instalace Montážní rám pro LSA lišty Profilový nosič konstrukčních skupin LSA do 19“ skříní</t>
  </si>
  <si>
    <t>681102615</t>
  </si>
  <si>
    <t>7596811480</t>
  </si>
  <si>
    <t>Telefonní zapojovače Malá sdělovací technika pro ČD Zálohovaný zdroj DC24 pro zapojovač DTS</t>
  </si>
  <si>
    <t>1534354691</t>
  </si>
  <si>
    <t>7596810900</t>
  </si>
  <si>
    <t>Telefonní zapojovače Malá sdělovací technika pro ČD Zapojovač pro 10 linek MIKRO-NZ-10</t>
  </si>
  <si>
    <t>-181098076</t>
  </si>
  <si>
    <t>01 - Sdělovací zařízení</t>
  </si>
  <si>
    <t>809292141</t>
  </si>
  <si>
    <t>7590525145</t>
  </si>
  <si>
    <t>Uložení do žlabu/trubky/lišty kabelu STP/UTP/FTP (do cat. 6)</t>
  </si>
  <si>
    <t>790707934</t>
  </si>
  <si>
    <t>-582804323</t>
  </si>
  <si>
    <t>-83441704</t>
  </si>
  <si>
    <t>1280893001</t>
  </si>
  <si>
    <t>1245426106</t>
  </si>
  <si>
    <t>-240039212</t>
  </si>
  <si>
    <t>93228357</t>
  </si>
  <si>
    <t>438732598</t>
  </si>
  <si>
    <t>840869000</t>
  </si>
  <si>
    <t>1783173630</t>
  </si>
  <si>
    <t>7590565125</t>
  </si>
  <si>
    <t>Uložení a propojení propojovací šňůry (patchcord) s konektory</t>
  </si>
  <si>
    <t>986449939</t>
  </si>
  <si>
    <t>671712675</t>
  </si>
  <si>
    <t>7593005062</t>
  </si>
  <si>
    <t>Montáž záložního napájecího zdroje instalace UPS rackmount</t>
  </si>
  <si>
    <t>-480285975</t>
  </si>
  <si>
    <t>7595600380</t>
  </si>
  <si>
    <t xml:space="preserve">Datové -  switch L2 průmyslové provedení 4 porty 10 / 100, 2x SFP, DC</t>
  </si>
  <si>
    <t>-167123991</t>
  </si>
  <si>
    <t>7590560529</t>
  </si>
  <si>
    <t>Optické kabely Spojky a příslušenství pro optické sítě Ostatní Patch panel 24 portů CAT 5E</t>
  </si>
  <si>
    <t>-1480609388</t>
  </si>
  <si>
    <t>7590560597</t>
  </si>
  <si>
    <t>Optické kabely Spojky a příslušenství pro optické sítě Ostatní Vedení patchcordů 19" vedení patchcordů 1U, 8 vyvazovacích ok + 2 boční kryty</t>
  </si>
  <si>
    <t>1503991632</t>
  </si>
  <si>
    <t>-1936509346</t>
  </si>
  <si>
    <t>7595605185</t>
  </si>
  <si>
    <t>Montáž routeru (směrovače), switche (přepínače) a huby (rozbočovače) instalace a konfigurace switche L2 upevněného - expertní</t>
  </si>
  <si>
    <t>-455838034</t>
  </si>
  <si>
    <t>7596315030</t>
  </si>
  <si>
    <t>Montáž rozhlasové ústředny do 19" stojanu</t>
  </si>
  <si>
    <t>-593315256</t>
  </si>
  <si>
    <t>7596315070</t>
  </si>
  <si>
    <t>Montáž spojovacího modulu pro hlášení do Z 300 W s možností hlášení prostřednictvím zařízení MICROVOX, telefonní ústředny SIEMENS-HICOM a pultu OP 5.DTMF</t>
  </si>
  <si>
    <t>1576563604</t>
  </si>
  <si>
    <t>7596315090</t>
  </si>
  <si>
    <t>Modul dálkového ovládání RH 300.04ZK ( připojuje se k PC)</t>
  </si>
  <si>
    <t>-1350490524</t>
  </si>
  <si>
    <t>7596325040</t>
  </si>
  <si>
    <t>Montáž mikrofonu</t>
  </si>
  <si>
    <t>-1405619333</t>
  </si>
  <si>
    <t>7596335045</t>
  </si>
  <si>
    <t>Montáž reproduktoru směrového, tlakového</t>
  </si>
  <si>
    <t>-1772513816</t>
  </si>
  <si>
    <t>7596335060</t>
  </si>
  <si>
    <t>Montáž reproduktorového systému kruhového, eliptického</t>
  </si>
  <si>
    <t>1929956219</t>
  </si>
  <si>
    <t>7596345010</t>
  </si>
  <si>
    <t>Montáž jednotky zesilovače 100 W</t>
  </si>
  <si>
    <t>-519822066</t>
  </si>
  <si>
    <t>7596630163</t>
  </si>
  <si>
    <t xml:space="preserve">Hodinová zařízení Exteriérové hodiny ručičkové kruhové venkovní dvoustranné, závěs na stěnu-boční, strop, sloup-boční, průměr 60  cm</t>
  </si>
  <si>
    <t>-994175847</t>
  </si>
  <si>
    <t>7596625015</t>
  </si>
  <si>
    <t>Montáž hodin podružných 2-stranných</t>
  </si>
  <si>
    <t>-1306249</t>
  </si>
  <si>
    <t>7596310520</t>
  </si>
  <si>
    <t>Rozhlasové ústředny Řízení rozhlasové ústředny pro 3 místní vstupy</t>
  </si>
  <si>
    <t>-988724334</t>
  </si>
  <si>
    <t>7596310560</t>
  </si>
  <si>
    <t>Rozhlasové ústředny Modul automatického hlášení pro rozhlasovou ústřednu RRU</t>
  </si>
  <si>
    <t>-2029963384</t>
  </si>
  <si>
    <t>7596310430</t>
  </si>
  <si>
    <t>Rozhlasové ústředny Interface pro dálkové ovládání RRU z externího zdroje hlášení</t>
  </si>
  <si>
    <t>1653572795</t>
  </si>
  <si>
    <t>7593100601</t>
  </si>
  <si>
    <t>Měniče UPS 3 kVA jednofázová, včetně baterie, Bypassu</t>
  </si>
  <si>
    <t>1916241344</t>
  </si>
  <si>
    <t>7596320400</t>
  </si>
  <si>
    <t>Ovládací skříně rozhlasových ústředen Interface mezi RRU a PC pro připojení pultu RRU-OP-GDA a zdroje automatického hlášení k RRU</t>
  </si>
  <si>
    <t>-526318646</t>
  </si>
  <si>
    <t>7596320450</t>
  </si>
  <si>
    <t>Ovládací skříně rozhlasových ústředen Ovládací pult rozhlasové ústředny RRU se vstupem pro automatické hlášení</t>
  </si>
  <si>
    <t>1725933690</t>
  </si>
  <si>
    <t>7596330015</t>
  </si>
  <si>
    <t>Větve rozhlasového zařízení Oddělovací transformátor 600:600, 4kV, B-TR-51</t>
  </si>
  <si>
    <t>734579062</t>
  </si>
  <si>
    <t>7596330300</t>
  </si>
  <si>
    <t>Větve rozhlasového zařízení Standardní 100V reproduktory 2-pásmové výkonné tlakové reproduktory 62W @ 100V, woofer 6.5", tweeter 1"</t>
  </si>
  <si>
    <t>-1103701087</t>
  </si>
  <si>
    <t>7596330340</t>
  </si>
  <si>
    <t>Větve rozhlasového zařízení 2-pásmové výkonné reprosystémy 2cestné coaxial-array 12", 300/100W/8 Ohm, 60W/300/100V, bílý</t>
  </si>
  <si>
    <t>750391450</t>
  </si>
  <si>
    <t>7596340400</t>
  </si>
  <si>
    <t>Rozhlasové zesilovače Zesilovač pro 100V rozvod 100W</t>
  </si>
  <si>
    <t>-1643664502</t>
  </si>
  <si>
    <t>-47340024</t>
  </si>
  <si>
    <t>11485031</t>
  </si>
  <si>
    <t>-733486452</t>
  </si>
  <si>
    <t>803831772</t>
  </si>
  <si>
    <t>-1757345210</t>
  </si>
  <si>
    <t>-2082706299</t>
  </si>
  <si>
    <t>126957387</t>
  </si>
  <si>
    <t>7593310001</t>
  </si>
  <si>
    <t>Konstrukční díly Napájecí panel 6x230V s přepěťovou ochranou</t>
  </si>
  <si>
    <t>1250919503</t>
  </si>
  <si>
    <t>7593311040</t>
  </si>
  <si>
    <t>Konstrukční díly Svorkovnice WAGO 10-ti dílná (CV721225081)</t>
  </si>
  <si>
    <t>-1092101132</t>
  </si>
  <si>
    <t>7598055005</t>
  </si>
  <si>
    <t>Měření rozhlasového zařízení bez měření ZR do 100 W</t>
  </si>
  <si>
    <t>746001926</t>
  </si>
  <si>
    <t>7598095649</t>
  </si>
  <si>
    <t>Vyhotovení revizní správy HZ - hodinové zařízení</t>
  </si>
  <si>
    <t>-1462787877</t>
  </si>
  <si>
    <t>52-04 - ŽST Noutonice, oprava rozvodů NN</t>
  </si>
  <si>
    <t>7593500090</t>
  </si>
  <si>
    <t>Trasy kabelového vedení Kabelové žlaby (100x100) spodní + vrchní díl plast</t>
  </si>
  <si>
    <t>-673764164</t>
  </si>
  <si>
    <t>7593500095</t>
  </si>
  <si>
    <t>Trasy kabelového vedení Kabelové žlaby (100x100) spojka plast</t>
  </si>
  <si>
    <t>-865120551</t>
  </si>
  <si>
    <t>7492501940</t>
  </si>
  <si>
    <t>Kabely, vodiče, šňůry Cu - nn Kabel silový 4 a 5-žílový Cu, plastová izolace CYKY 4O2,5 (4Dx2,5)</t>
  </si>
  <si>
    <t>2091302568</t>
  </si>
  <si>
    <t>7492501870</t>
  </si>
  <si>
    <t>Kabely, vodiče, šňůry Cu - nn Kabel silový 4 a 5-žílový Cu, plastová izolace CYKY 4J10 (4Bx10)</t>
  </si>
  <si>
    <t>258282680</t>
  </si>
  <si>
    <t>7492600230</t>
  </si>
  <si>
    <t>Kabely, vodiče, šňůry Al - nn Kabel silový 4 a 5-žílový, plastová izolace 1-AYKY 4x70</t>
  </si>
  <si>
    <t>44272914</t>
  </si>
  <si>
    <t>-85885906</t>
  </si>
  <si>
    <t>7493600860</t>
  </si>
  <si>
    <t>Kabelové a zásuvkové skříně, elektroměrové rozvaděče Skříně elektroměrové pro přímé měření Rozváděč pro dvousazbový třífázový elektroměr do 80A do výklenku ve stěně (zděném pilíři)</t>
  </si>
  <si>
    <t>792100285</t>
  </si>
  <si>
    <t>7494000918</t>
  </si>
  <si>
    <t>Rozvodnicové a rozváděčové skříně Distri Rozváděčové skříně Nástěnné (IP65)-oceloplechové krytí IP65, V x Š x H 1000 x 800 x 300</t>
  </si>
  <si>
    <t>373346600</t>
  </si>
  <si>
    <t>7493600260</t>
  </si>
  <si>
    <t>Kabelové a zásuvkové skříně, elektroměrové rozvaděče Smyčkové přípojkové skříně pro vodiče do průřezu 240 mm2 (SS) se 2 sadami pojistkových spodků velikosti 1 do výklenku ve stěně (zděném pilíři)</t>
  </si>
  <si>
    <t>-1889538473</t>
  </si>
  <si>
    <t>7593500595</t>
  </si>
  <si>
    <t>Trasy kabelového vedení Kabelové krycí desky a pásy Fólie výstražná modrá š. 20 cm</t>
  </si>
  <si>
    <t>-1041050317</t>
  </si>
  <si>
    <t>7491600200</t>
  </si>
  <si>
    <t>Uzemnění Vnější Pásek pozink. FeZn 30x4</t>
  </si>
  <si>
    <t>1451838681</t>
  </si>
  <si>
    <t>7492700190</t>
  </si>
  <si>
    <t>Ukončení vodičů a kabelů Nn Lisovací dutinky izolované 16-12mm, sada 100 ks</t>
  </si>
  <si>
    <t>812322450</t>
  </si>
  <si>
    <t>460150074</t>
  </si>
  <si>
    <t>Hloubení kabelových zapažených i nezapažených rýh ručně š 40 cm, hl 90 cm, v hornině tř 4</t>
  </si>
  <si>
    <t>-1705204178</t>
  </si>
  <si>
    <t>460421101</t>
  </si>
  <si>
    <t>Lože kabelů z písku nebo štěrkopísku tl 10 cm nad kabel, bez zakrytí, šířky lože do 65 cm</t>
  </si>
  <si>
    <t>232814314</t>
  </si>
  <si>
    <t>460560074</t>
  </si>
  <si>
    <t>Zásyp rýh ručně šířky 40 cm, hloubky 90 cm, z horniny třídy 4</t>
  </si>
  <si>
    <t>1202906064</t>
  </si>
  <si>
    <t>7491652010</t>
  </si>
  <si>
    <t>Montáž vnějšího uzemnění uzemňovacích vodičů v zemi z pozinkované oceli (FeZn) do 120 mm2</t>
  </si>
  <si>
    <t>1088479356</t>
  </si>
  <si>
    <t>7492554010</t>
  </si>
  <si>
    <t>Montáž kabelů 4- a 5-žílových Cu do 16 mm2</t>
  </si>
  <si>
    <t>838425707</t>
  </si>
  <si>
    <t>7492751020</t>
  </si>
  <si>
    <t>Montáž ukončení kabelů nn v rozvaděči nebo na přístroji izolovaných s označením 2 - 5-ti žílových do 2,5 mm2</t>
  </si>
  <si>
    <t>926233554</t>
  </si>
  <si>
    <t>7492751022</t>
  </si>
  <si>
    <t>Montáž ukončení kabelů nn v rozvaděči nebo na přístroji izolovaných s označením 2 - 5-ti žílových do 25 mm2</t>
  </si>
  <si>
    <t>1394138198</t>
  </si>
  <si>
    <t>45</t>
  </si>
  <si>
    <t>7492752014</t>
  </si>
  <si>
    <t>Montáž ukončení kabelů nn kabelovou spojkou 3/4/5 - žílové kabely s plastovou izolací do 70 mm2</t>
  </si>
  <si>
    <t>1992686144</t>
  </si>
  <si>
    <t>7593505140</t>
  </si>
  <si>
    <t>Oddělení souběhu trasy od silového kabelu žlabem plastovým 120x110 mm</t>
  </si>
  <si>
    <t>-182976768</t>
  </si>
  <si>
    <t>7593505150</t>
  </si>
  <si>
    <t>Pokládka výstražné fólie do výkopu</t>
  </si>
  <si>
    <t>-3700911</t>
  </si>
  <si>
    <t>878733820</t>
  </si>
  <si>
    <t>7492652014</t>
  </si>
  <si>
    <t>Montáž kabelů 4- a 5-žílových Al do 150 mm2</t>
  </si>
  <si>
    <t>747892822</t>
  </si>
  <si>
    <t>7493655030</t>
  </si>
  <si>
    <t>Montáž skříní elektroměrových venkovních pro přímé měření do 80 A pro připojení kabelů do 16 mm2 v sestavě s elektroměrným rozvaděčem pro připojení kabelů do 240 mm2 s 1-2 sadami pojistkových spodků do výklenku</t>
  </si>
  <si>
    <t>681963890</t>
  </si>
  <si>
    <t>7494251014</t>
  </si>
  <si>
    <t>Montáž rozvaděčů skříňových oceloplechových IP40, prázdných jednostranného pole výška do 2 250 mm hloubka do 800 mm š 900-1 200 mm</t>
  </si>
  <si>
    <t>-1966034379</t>
  </si>
  <si>
    <t>7493656015</t>
  </si>
  <si>
    <t>Montáž zásuvkových skříní venkovních na pilíři</t>
  </si>
  <si>
    <t>627687757</t>
  </si>
  <si>
    <t>7494271010</t>
  </si>
  <si>
    <t>Demontáž rozvaděčů rozvodnice nn</t>
  </si>
  <si>
    <t>2120524429</t>
  </si>
  <si>
    <t>7498150515</t>
  </si>
  <si>
    <t>Vyhotovení výchozí revizní zprávy pro opravné práce pro objem investičních nákladů přes 100 000 do 500 000 Kč</t>
  </si>
  <si>
    <t>2062224459</t>
  </si>
  <si>
    <t>7498351010</t>
  </si>
  <si>
    <t>Vydání průkazu způsobilosti pro funkční celek, provizorní stav</t>
  </si>
  <si>
    <t>-1322409971</t>
  </si>
  <si>
    <t>983218817</t>
  </si>
  <si>
    <t>7499151020</t>
  </si>
  <si>
    <t>Dokončovací práce úprava zapojení stávajících kabelových skříní/rozvaděčů</t>
  </si>
  <si>
    <t>782798811</t>
  </si>
  <si>
    <t>1609338349</t>
  </si>
  <si>
    <t>7499151050</t>
  </si>
  <si>
    <t>Dokončovací práce manipulace na zařízeních prováděné provozovatelem</t>
  </si>
  <si>
    <t>-626452515</t>
  </si>
  <si>
    <t>022101001</t>
  </si>
  <si>
    <t>Geodetické práce Geodetické práce před opravou</t>
  </si>
  <si>
    <t>%</t>
  </si>
  <si>
    <t>1391729456</t>
  </si>
  <si>
    <t>022101021</t>
  </si>
  <si>
    <t>Geodetické práce Geodetické práce po ukončení opravy</t>
  </si>
  <si>
    <t>-2096914629</t>
  </si>
  <si>
    <t>023131011</t>
  </si>
  <si>
    <t>Projektové práce Dokumentace skutečného provedení zabezpečovacích, sdělovacích, elektrických zařízení</t>
  </si>
  <si>
    <t>1523079722</t>
  </si>
  <si>
    <t>9902100200</t>
  </si>
  <si>
    <t xml:space="preserve">Doprava dodávek zhotovitele, dodávek objednatele nebo výzisku mechanizací přes 3,5 t sypanin  do 20 km</t>
  </si>
  <si>
    <t>1827869151</t>
  </si>
  <si>
    <t>9902900100</t>
  </si>
  <si>
    <t xml:space="preserve">Naložení  sypanin, drobného kusového materiálu, suti  </t>
  </si>
  <si>
    <t>610242053</t>
  </si>
  <si>
    <t>9903100100</t>
  </si>
  <si>
    <t>Přeprava mechanizace na místo prováděných prací o hmotnosti do 12 t přes 50 do 100 km</t>
  </si>
  <si>
    <t>280100441</t>
  </si>
  <si>
    <t>52-05 - VRN</t>
  </si>
  <si>
    <t>9 -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</si>
  <si>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</si>
  <si>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</si>
  <si>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</si>
  <si>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>9902100400</t>
  </si>
  <si>
    <t xml:space="preserve">Doprava dodávek zhotovitele, dodávek objednatele nebo výzisku mechanizací přes 3,5 t sypanin  do 40 km</t>
  </si>
  <si>
    <t>-912650045</t>
  </si>
  <si>
    <t>9902100500</t>
  </si>
  <si>
    <t xml:space="preserve">Doprava dodávek zhotovitele, dodávek objednatele nebo výzisku mechanizací přes 3,5 t sypanin  do 60 km</t>
  </si>
  <si>
    <t>1325531807</t>
  </si>
  <si>
    <t xml:space="preserve">Poplatek za uložení nebezpečného odpadu na oficiální skládku  </t>
  </si>
  <si>
    <t>412255210</t>
  </si>
  <si>
    <t>720083086</t>
  </si>
  <si>
    <t>9902100300</t>
  </si>
  <si>
    <t xml:space="preserve">Doprava dodávek zhotovitele, dodávek objednatele nebo výzisku mechanizací přes 3,5 t sypanin  do 30 km</t>
  </si>
  <si>
    <t>-1078280292</t>
  </si>
  <si>
    <t>9902200100</t>
  </si>
  <si>
    <t>Doprava dodávek zhotovitele, dodávek objednatele nebo výzisku mechanizací přes 3,5 t objemnějšího kusového materiálu do 10 km</t>
  </si>
  <si>
    <t>788743545</t>
  </si>
  <si>
    <t>9902200400</t>
  </si>
  <si>
    <t>Doprava dodávek zhotovitele, dodávek objednatele nebo výzisku mechanizací přes 3,5 t objemnějšího kusového materiálu do 40 km</t>
  </si>
  <si>
    <t>1438765656</t>
  </si>
  <si>
    <t>9902200500</t>
  </si>
  <si>
    <t>Doprava dodávek zhotovitele, dodávek objednatele nebo výzisku mechanizací přes 3,5 t objemnějšího kusového materiálu do 60 km</t>
  </si>
  <si>
    <t>451820897</t>
  </si>
  <si>
    <t>9902200700</t>
  </si>
  <si>
    <t>Doprava dodávek zhotovitele, dodávek objednatele nebo výzisku mechanizací přes 3,5 t objemnějšího kusového materiálu do 100 km</t>
  </si>
  <si>
    <t>1878355094</t>
  </si>
  <si>
    <t>9902201200</t>
  </si>
  <si>
    <t>Doprava dodávek zhotovitele, dodávek objednatele nebo výzisku mechanizací přes 3,5 t objemnějšího kusového materiálu do 350 km</t>
  </si>
  <si>
    <t>1414139387</t>
  </si>
  <si>
    <t>9902900200.1</t>
  </si>
  <si>
    <t xml:space="preserve">Naložení  objemnějšího kusového materiálu, vybouraných hmot</t>
  </si>
  <si>
    <t>843678624</t>
  </si>
  <si>
    <t>9903200100</t>
  </si>
  <si>
    <t>Přeprava mechanizace na místo prováděných prací o hmotnosti přes 12 t přes 50 do 100 km</t>
  </si>
  <si>
    <t>-1762654505</t>
  </si>
  <si>
    <t>Vedlejší rozpočtové náklady</t>
  </si>
  <si>
    <t>024101301</t>
  </si>
  <si>
    <t>Inženýrská činnost posudky (např. statické aj.) a dozory</t>
  </si>
  <si>
    <t>1417440774</t>
  </si>
  <si>
    <t>033121001</t>
  </si>
  <si>
    <t>Provozní vlivy Rušení prací železničním provozem širá trať nebo dopravny s kolejovým rozvětvením s počtem vlaků za směnu 8,5 hod. do 25</t>
  </si>
  <si>
    <t>-1581072578</t>
  </si>
  <si>
    <t>VRN1</t>
  </si>
  <si>
    <t>Průzkumné, geodetické a projektové práce</t>
  </si>
  <si>
    <t>013244000</t>
  </si>
  <si>
    <t>Dokumentace pro provádění stavby</t>
  </si>
  <si>
    <t>1362967280</t>
  </si>
  <si>
    <t>013254000</t>
  </si>
  <si>
    <t>Dokumentace skutečného provedení stavby</t>
  </si>
  <si>
    <t>157900697</t>
  </si>
  <si>
    <t>013294000</t>
  </si>
  <si>
    <t>Ostatní dokumentace</t>
  </si>
  <si>
    <t>…</t>
  </si>
  <si>
    <t>1024</t>
  </si>
  <si>
    <t>-7974696</t>
  </si>
  <si>
    <t>VRN4</t>
  </si>
  <si>
    <t>Inženýrská činnost</t>
  </si>
  <si>
    <t>041103000</t>
  </si>
  <si>
    <t>Autorský dozor projektanta</t>
  </si>
  <si>
    <t>-920442030</t>
  </si>
  <si>
    <t>Část 2 - Oprava PZS v km 32,596 na zhlaví ŽST Noutonice</t>
  </si>
  <si>
    <t>52-06 - Oprava PZS v km 32,596</t>
  </si>
  <si>
    <t>52-06-01 - PZS Technologická část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</si>
  <si>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</si>
  <si>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</si>
  <si>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</si>
  <si>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115061390</t>
  </si>
  <si>
    <t>7590120175</t>
  </si>
  <si>
    <t>Skříně Skříň přístroj.pro přejezdy sp 133/313.1.12 (HM0354399998281)</t>
  </si>
  <si>
    <t>-870429426</t>
  </si>
  <si>
    <t>7590120160</t>
  </si>
  <si>
    <t xml:space="preserve">Skříně Skříňka ovl. pro PZZ-RE  (CV723089004)</t>
  </si>
  <si>
    <t>1448703987</t>
  </si>
  <si>
    <t>7595120070</t>
  </si>
  <si>
    <t>Telefonní přístroje nezapojené na ústřednu Venkovní telefonní objekt, provedení do skříně PSS133/313, externí napájení</t>
  </si>
  <si>
    <t>690894706</t>
  </si>
  <si>
    <t>7590190150</t>
  </si>
  <si>
    <t>Ostatní Žebřík trojdílný univerzální 3x7 příček (HM0478850007607)</t>
  </si>
  <si>
    <t>-733331256</t>
  </si>
  <si>
    <t>7593310100</t>
  </si>
  <si>
    <t xml:space="preserve">Konstrukční díly Izolace stojanu úplná  (CV723685005M)</t>
  </si>
  <si>
    <t>130182702</t>
  </si>
  <si>
    <t>-879442567</t>
  </si>
  <si>
    <t>206747779</t>
  </si>
  <si>
    <t>1215054399</t>
  </si>
  <si>
    <t>7593310870</t>
  </si>
  <si>
    <t>Konstrukční díly Řada stojan. pro 1 stojan 17 polí inov. (HM0404215990306)</t>
  </si>
  <si>
    <t>-1615804073</t>
  </si>
  <si>
    <t>-1935699293</t>
  </si>
  <si>
    <t>893438978</t>
  </si>
  <si>
    <t>7492501950</t>
  </si>
  <si>
    <t>Kabely, vodiče, šňůry Cu - nn Kabel silový 4 a 5-žílový Cu, plastová izolace CYKY 4O4 (4Dx4)</t>
  </si>
  <si>
    <t>259146661</t>
  </si>
  <si>
    <t>233301830</t>
  </si>
  <si>
    <t>1132242868</t>
  </si>
  <si>
    <t>7592500090</t>
  </si>
  <si>
    <t>Diagnostická zařízení Záznamové MEDIS</t>
  </si>
  <si>
    <t>-1138895497</t>
  </si>
  <si>
    <t>1986694196</t>
  </si>
  <si>
    <t>7592820116R</t>
  </si>
  <si>
    <t>Nosič kříže pro II. výstražník 709 mm (CV708265096)</t>
  </si>
  <si>
    <t>1721857697</t>
  </si>
  <si>
    <t>7592820201R</t>
  </si>
  <si>
    <t>Kříž výstr. jednokol. kompl. refl. A32a bez zvýraznění (HM 0404229200107) od r. 2020</t>
  </si>
  <si>
    <t>-2144670228</t>
  </si>
  <si>
    <t>-2083103277</t>
  </si>
  <si>
    <t>1727542406</t>
  </si>
  <si>
    <t>7592815044</t>
  </si>
  <si>
    <t>Montáž plastového výstražníku AŽD 97 s jednou skříní</t>
  </si>
  <si>
    <t>431593083</t>
  </si>
  <si>
    <t>7592825110</t>
  </si>
  <si>
    <t>Montáž výstražného kříže</t>
  </si>
  <si>
    <t>-2127440508</t>
  </si>
  <si>
    <t>7593315106</t>
  </si>
  <si>
    <t>Montáž zabezpečovacího stojanu s elektronickými prvky a panely</t>
  </si>
  <si>
    <t>-1497491081</t>
  </si>
  <si>
    <t>7598015165</t>
  </si>
  <si>
    <t>Funkční přezkoušení venkovního telefonního objektu po připojení na kabelové vedení</t>
  </si>
  <si>
    <t>1013161670</t>
  </si>
  <si>
    <t>7598095150</t>
  </si>
  <si>
    <t>Regulovaní a aktivování automatického přejezdového zařízení se závorami</t>
  </si>
  <si>
    <t>364239310</t>
  </si>
  <si>
    <t>7598095435</t>
  </si>
  <si>
    <t>Příprava ke komplexním zkouškám automatických přejezdových zabezpečovacích zařízení se závorami jednokolejné</t>
  </si>
  <si>
    <t>804416402</t>
  </si>
  <si>
    <t>7598095505</t>
  </si>
  <si>
    <t>Komplexní zkouška automatických přejezdových zabezpečovacích zařízení se závorami jednokolejné</t>
  </si>
  <si>
    <t>-1093944237</t>
  </si>
  <si>
    <t>7598095560</t>
  </si>
  <si>
    <t>Vyhotovení protokolu UTZ pro PZZ se závorou jedna kolej</t>
  </si>
  <si>
    <t>790292513</t>
  </si>
  <si>
    <t>1043399083</t>
  </si>
  <si>
    <t>1346406943</t>
  </si>
  <si>
    <t>7593501085</t>
  </si>
  <si>
    <t>Trasy kabelového vedení Ohebná dvouplášťová korugovaná chránička KF 09110 průměr 110/94 mm</t>
  </si>
  <si>
    <t>836546794</t>
  </si>
  <si>
    <t>7593501065</t>
  </si>
  <si>
    <t xml:space="preserve">Trasy kabelového vedení Ohebná dvouplášťová korugovaná chránička KF 09050  průměr 50/41 mm</t>
  </si>
  <si>
    <t>1726974511</t>
  </si>
  <si>
    <t>7597111251</t>
  </si>
  <si>
    <t>EZS Modul SA-CTE - čtečka bezkontaktních karet ( 2 vstupy čidla a 1 výstup akční člen)</t>
  </si>
  <si>
    <t>-67348458</t>
  </si>
  <si>
    <t>7597111255</t>
  </si>
  <si>
    <t>EZS Kombinovaný detektor kouře a teplot s drátovým připojením</t>
  </si>
  <si>
    <t>-1488862782</t>
  </si>
  <si>
    <t>7597110893</t>
  </si>
  <si>
    <t>EZS PIR detektor s půlkulovou čočkou a dosahem 15m</t>
  </si>
  <si>
    <t>1028228057</t>
  </si>
  <si>
    <t>7593320435</t>
  </si>
  <si>
    <t xml:space="preserve">Prvky Ochrana baterie přepěťová  (CV800795088)</t>
  </si>
  <si>
    <t>-1271645392</t>
  </si>
  <si>
    <t>7597110000</t>
  </si>
  <si>
    <t>EZS Ústředna integrovaná jako softwarový modul do ústředny diagnostiky s BAT a LAN komunikátorem</t>
  </si>
  <si>
    <t>1752279072</t>
  </si>
  <si>
    <t>7597111252</t>
  </si>
  <si>
    <t>EZS Modul SA-KON - modul rozšíření vstupů ( 4 vstupy čidel a 2 výstupy akční člen)</t>
  </si>
  <si>
    <t>35833954</t>
  </si>
  <si>
    <t>7597111256</t>
  </si>
  <si>
    <t>EZS Dveřní kontakt pro montáž z vnitřní strany dveří, na svorkách při zavření dveří odpor blízký nule a při otevření dveří odpor blízký nekonečnu</t>
  </si>
  <si>
    <t>400647121</t>
  </si>
  <si>
    <t>7597111258</t>
  </si>
  <si>
    <t>EZS Instalační materiál pro instalaci EZS ústředny s integrací do diagnostické ústředny</t>
  </si>
  <si>
    <t>1827219505</t>
  </si>
  <si>
    <t>7491206770</t>
  </si>
  <si>
    <t>Elektroinstalační materiál Elektrické přímotopy Termostat, 0...60°C, rozpínací k. pro topení</t>
  </si>
  <si>
    <t>-554122645</t>
  </si>
  <si>
    <t>7493101960</t>
  </si>
  <si>
    <t>Venkovní osvětlení Svítidla pro montáž na strop nebo stěnu VIPET-II-PC-258-EP-T40, 2x58W</t>
  </si>
  <si>
    <t>441246917</t>
  </si>
  <si>
    <t>7491202310</t>
  </si>
  <si>
    <t>Elektroinstalační materiál Spínací přístroje instalační Tělo TANGO 3558-A01340 spínače č.1</t>
  </si>
  <si>
    <t>383419543</t>
  </si>
  <si>
    <t>7491204070</t>
  </si>
  <si>
    <t>Elektroinstalační materiál Zásuvky instalační Dvojzásuvka TANGO 5512A-2349 B</t>
  </si>
  <si>
    <t>1666859881</t>
  </si>
  <si>
    <t>7499100290</t>
  </si>
  <si>
    <t>Ochranné prostředky a pracovní pomůcky Bezpečnostní tabulky Nepovolaným vstup zakázán!, 25399</t>
  </si>
  <si>
    <t>-2013769205</t>
  </si>
  <si>
    <t>7494003666</t>
  </si>
  <si>
    <t>Modulární přístroje Jističe Příslušenství 2x rozpínací kontakt, např. pro LTE, LTN, LVN, MSO</t>
  </si>
  <si>
    <t>-1785607890</t>
  </si>
  <si>
    <t>7494004942</t>
  </si>
  <si>
    <t>Kompaktní jističe Kompaktní jističe do 160A Napěťové spouště AC/DC 24, 48 V, např. pro BC160</t>
  </si>
  <si>
    <t>82830506</t>
  </si>
  <si>
    <t>7494004156</t>
  </si>
  <si>
    <t>Modulární přístroje Přepěťové ochrany Svodiče přepětí typ 3, Imax 4,5 kA, Uc AC 335 V, Uc AC 253 V, výměnné moduly, se signalizací, varistor, jiskřiště, 3+N-pól</t>
  </si>
  <si>
    <t>1954125575</t>
  </si>
  <si>
    <t>7494000016</t>
  </si>
  <si>
    <t>Rozvodnicové a rozváděčové skříně Distri Rozvodnicové skříně DistriTon Plastové Nástěnné (IP40) pro nástěnnou montáž, průhledné dveře, počet řad 2, počet modulů v řadě 14, krytí IP40, PE+N, barva bílá, materiál: plast</t>
  </si>
  <si>
    <t>-941645888</t>
  </si>
  <si>
    <t>7494003826</t>
  </si>
  <si>
    <t>Modulární přístroje Proudové chrániče 10 kA typ AC 4-pólové In 40 A, Ue AC 230/400 V, Idn 30 mA, 4pól, Inc 10 kA, typ AC</t>
  </si>
  <si>
    <t>1660648539</t>
  </si>
  <si>
    <t>7494002988</t>
  </si>
  <si>
    <t>Modulární přístroje Jističe do 63 A; 6 kA 1-pólové In 10 A, Ue AC 230 V / DC 72 V, charakteristika B, 1pól, Icn 6 kA</t>
  </si>
  <si>
    <t>1799981287</t>
  </si>
  <si>
    <t>7494002992</t>
  </si>
  <si>
    <t>Modulární přístroje Jističe do 63 A; 6 kA 1-pólové In 16 A, Ue AC 230 V / DC 72 V, charakteristika B, 1pól, Icn 6 kA</t>
  </si>
  <si>
    <t>-1358273317</t>
  </si>
  <si>
    <t>7491206640</t>
  </si>
  <si>
    <t xml:space="preserve">Elektroinstalační materiál Elektrické přímotopy Panel ECOFLEX  500W ET 05</t>
  </si>
  <si>
    <t>-1869938679</t>
  </si>
  <si>
    <t>7593310890</t>
  </si>
  <si>
    <t>Konstrukční díly Řada stojanová 1 - dílná 1 stojan (HM0404215990301)</t>
  </si>
  <si>
    <t>-807308098</t>
  </si>
  <si>
    <t>7492501760</t>
  </si>
  <si>
    <t xml:space="preserve">Kabely, vodiče, šňůry Cu - nn Kabel silový 2 a 3-žílový Cu, plastová izolace CYKY 3J1,5  (3Cx 1,5)</t>
  </si>
  <si>
    <t>-1685265601</t>
  </si>
  <si>
    <t>314505823</t>
  </si>
  <si>
    <t>7492501740</t>
  </si>
  <si>
    <t>Kabely, vodiče, šňůry Cu - nn Kabel silový 2 a 3-žílový Cu, plastová izolace CYKY 3O1,5 (3Ax1,5)</t>
  </si>
  <si>
    <t>-1640255219</t>
  </si>
  <si>
    <t>7492501980</t>
  </si>
  <si>
    <t>Kabely, vodiče, šňůry Cu - nn Kabel silový 4 a 5-žílový Cu, plastová izolace CYKY 5J10 (5Cx10)</t>
  </si>
  <si>
    <t>613463851</t>
  </si>
  <si>
    <t>7492501000</t>
  </si>
  <si>
    <t>Kabely, vodiče, šňůry Cu - nn Vodič jednožílový Cu, plastová izolace H07V-K 25 černý (CYA)</t>
  </si>
  <si>
    <t>251260187</t>
  </si>
  <si>
    <t>446767116</t>
  </si>
  <si>
    <t>7491600130</t>
  </si>
  <si>
    <t>Uzemnění Vnější Zemnící pásek stožáru TV FeZn 30x4 mm2 v délce 25 m</t>
  </si>
  <si>
    <t>1347624793</t>
  </si>
  <si>
    <t>7491600210</t>
  </si>
  <si>
    <t>Uzemnění Vnější Deska zemnící ZD01</t>
  </si>
  <si>
    <t>-973218780</t>
  </si>
  <si>
    <t>7491600150</t>
  </si>
  <si>
    <t>Uzemnění Vnější Tab."ZN.UZEMNĚNÍ"výstr.samolep.(pásek 6</t>
  </si>
  <si>
    <t>-1180172478</t>
  </si>
  <si>
    <t>7491600090</t>
  </si>
  <si>
    <t>Uzemnění Vnitřní H07V-K 16 žz (CYA)</t>
  </si>
  <si>
    <t>1224878468</t>
  </si>
  <si>
    <t>7491600110</t>
  </si>
  <si>
    <t>Uzemnění Vnitřní Svorka OBO 1801 ekvipotenciální</t>
  </si>
  <si>
    <t>579347797</t>
  </si>
  <si>
    <t>7491601440</t>
  </si>
  <si>
    <t>Uzemnění Hromosvodné vedení Svorka SR 2a</t>
  </si>
  <si>
    <t>543246304</t>
  </si>
  <si>
    <t>7491601450</t>
  </si>
  <si>
    <t>Uzemnění Hromosvodné vedení Svorka SR 2b</t>
  </si>
  <si>
    <t>1173655127</t>
  </si>
  <si>
    <t>7491601470</t>
  </si>
  <si>
    <t>Uzemnění Hromosvodné vedení Svorka SR 3b - plech</t>
  </si>
  <si>
    <t>-1126100059</t>
  </si>
  <si>
    <t>7590110130</t>
  </si>
  <si>
    <t>Domky, přístřešky Reléový domek - výška 3,10 m - podle zvl. požadavků a předložené dokumentace 3x2,5 m</t>
  </si>
  <si>
    <t>52530380</t>
  </si>
  <si>
    <t>7590110520</t>
  </si>
  <si>
    <t>Domky, přístřešky Střecha valbová - rel.domku podle zvl. požadavků a předložené dokumentace 3x2,5 m</t>
  </si>
  <si>
    <t>-722871571</t>
  </si>
  <si>
    <t>117062326</t>
  </si>
  <si>
    <t>7590190210</t>
  </si>
  <si>
    <t>Ostatní Skříňka na dokumenty</t>
  </si>
  <si>
    <t>-876087869</t>
  </si>
  <si>
    <t>7593100900</t>
  </si>
  <si>
    <t>Měniče Měnič DC 24V/24V spínaný, s galvanickýmoddělením, stabilizovaný</t>
  </si>
  <si>
    <t>-1154310515</t>
  </si>
  <si>
    <t>7593330040</t>
  </si>
  <si>
    <t>Výměnné díly Relé NMŠ 1-2000 (HM0404221990407)</t>
  </si>
  <si>
    <t>-1052532896</t>
  </si>
  <si>
    <t>7491256010</t>
  </si>
  <si>
    <t>Montáž elektrických přímotopů konvektorů přímotopných s termostatem do 3000 W - včetně zapojení a osazení</t>
  </si>
  <si>
    <t>343173397</t>
  </si>
  <si>
    <t>92</t>
  </si>
  <si>
    <t>7491256020</t>
  </si>
  <si>
    <t>Montáž elektrických přímotopů termostatů prostorových 0-40° C - včetně zapojení a osazení</t>
  </si>
  <si>
    <t>893442884</t>
  </si>
  <si>
    <t>93</t>
  </si>
  <si>
    <t>7491555025</t>
  </si>
  <si>
    <t>Montáž svítidel základních instalačních zářivkových s krytem se 2 zdroji 1x36 W nebo 1x58 W, IP20 - včetně zapojení a osazení, s klasickým nebo elektronickým předřadníkem, včetně montáže zářivky</t>
  </si>
  <si>
    <t>1715272882</t>
  </si>
  <si>
    <t>94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</si>
  <si>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</t>
  </si>
  <si>
    <t>1667737189</t>
  </si>
  <si>
    <t>95</t>
  </si>
  <si>
    <t>7492756040</t>
  </si>
  <si>
    <t>Pomocné práce pro montáž kabelů zatažení kabelů do chráničky do 4 kg/m</t>
  </si>
  <si>
    <t>-737825956</t>
  </si>
  <si>
    <t>96</t>
  </si>
  <si>
    <t>7494351010</t>
  </si>
  <si>
    <t>Montáž jističů (do 10 kA) jednopólových do 20 A</t>
  </si>
  <si>
    <t>-1298875113</t>
  </si>
  <si>
    <t>97</t>
  </si>
  <si>
    <t>7494351040</t>
  </si>
  <si>
    <t>Montáž jističů (do 10 kA) tři+N pólových do 20 A</t>
  </si>
  <si>
    <t>1892330673</t>
  </si>
  <si>
    <t>98</t>
  </si>
  <si>
    <t>7494351080</t>
  </si>
  <si>
    <t>Montáž jističů (do 10 kA) přídavných zařízení k instalačním jističům do 125 A pomocného spínače (1x zap., 1x vyp. kontakt)</t>
  </si>
  <si>
    <t>-449830438</t>
  </si>
  <si>
    <t>99</t>
  </si>
  <si>
    <t>7494450515</t>
  </si>
  <si>
    <t>Montáž proudových chráničů čtyřpólových (10 kA) - do skříně nebo rozvaděče</t>
  </si>
  <si>
    <t>-1910739822</t>
  </si>
  <si>
    <t>7494754010</t>
  </si>
  <si>
    <t>Montáž svodičů přepětí pro sítě nn - typ 3 (třída D) pro třífázové sítě - do rozvaděče nebo skříně</t>
  </si>
  <si>
    <t>-909070743</t>
  </si>
  <si>
    <t>101</t>
  </si>
  <si>
    <t>7590115030</t>
  </si>
  <si>
    <t>Montáž objektu střechy sedlové nebo valbové rel. domku rozměru do 3x3 m</t>
  </si>
  <si>
    <t>1062092517</t>
  </si>
  <si>
    <t>7590125057</t>
  </si>
  <si>
    <t>Montáž skříně společné přístrojové pro přejezdy - usazení skříně a zatažení kabelů bez zhotovení a zapojení kabelových forem. Bez kabelových příchytek</t>
  </si>
  <si>
    <t>-187056727</t>
  </si>
  <si>
    <t>103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</si>
  <si>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</si>
  <si>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</si>
  <si>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-1006346036</t>
  </si>
  <si>
    <t>105</t>
  </si>
  <si>
    <t>1753043365</t>
  </si>
  <si>
    <t>7590525710</t>
  </si>
  <si>
    <t>Montáž ukončení celoplastového kabelu v závěru nebo rozvaděči se svorkovnicemi Sv12 bez pancíře 3p</t>
  </si>
  <si>
    <t>887299482</t>
  </si>
  <si>
    <t>7590545030</t>
  </si>
  <si>
    <t>Montáž šnůry volně uložené - rozvinutí a vyrovnání šňůry, odříznutí na potřebnou délku a prozvonění. Bez ukončení, zapojení a krabic</t>
  </si>
  <si>
    <t>-764965446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</si>
  <si>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</si>
  <si>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1852464582</t>
  </si>
  <si>
    <t>7590545080</t>
  </si>
  <si>
    <t>Ukončení vodičů a lan do D 16 mm2 - včetně odizolování, montáže kabelových ok, odmontování krytu svorkovnice, zapojení na svorku, označení a vyzkoušení</t>
  </si>
  <si>
    <t>úsek</t>
  </si>
  <si>
    <t>-1315980327</t>
  </si>
  <si>
    <t>7590545082</t>
  </si>
  <si>
    <t>Ukončení vodičů a lan do D 50 mm2 - včetně odizolování, montáže kabelových ok, odmontování krytu svorkovnice, zapojení na svorku, označení a vyzkoušení</t>
  </si>
  <si>
    <t>1707106210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</si>
  <si>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</si>
  <si>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</t>
  </si>
  <si>
    <t>1002939796</t>
  </si>
  <si>
    <t>7592825015</t>
  </si>
  <si>
    <t>Montáž součástí výstražníku skříně výstražníku</t>
  </si>
  <si>
    <t>-2127690262</t>
  </si>
  <si>
    <t>7592825095</t>
  </si>
  <si>
    <t>Montáž součástí výstražníku žárovky</t>
  </si>
  <si>
    <t>-741488894</t>
  </si>
  <si>
    <t>7593335040</t>
  </si>
  <si>
    <t>Montáž malorozměrného relé</t>
  </si>
  <si>
    <t>1110859258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</si>
  <si>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</si>
  <si>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</t>
  </si>
  <si>
    <t>-1722222045</t>
  </si>
  <si>
    <t>7593315194</t>
  </si>
  <si>
    <t>Montáž žlabu stojanové řady podélného</t>
  </si>
  <si>
    <t>-992428171</t>
  </si>
  <si>
    <t>7593315388</t>
  </si>
  <si>
    <t>Montáž panelu diagnostiky PZZ</t>
  </si>
  <si>
    <t>1766573753</t>
  </si>
  <si>
    <t>Montáž kabelového označníku Ball Marker - upevnění kabelového označníku na plášť kabelu upevňovacími prvky</t>
  </si>
  <si>
    <t>12938524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</si>
  <si>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</si>
  <si>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</t>
  </si>
  <si>
    <t>226877775</t>
  </si>
  <si>
    <t>7593315090</t>
  </si>
  <si>
    <t>Montáž bateriové skříně do reléového objektu 2,5/3,6</t>
  </si>
  <si>
    <t>738371390</t>
  </si>
  <si>
    <t>Zrušení jednoho zapojení při volné vazbě - odpojení vodiče a jeho vytažení</t>
  </si>
  <si>
    <t>-1420164756</t>
  </si>
  <si>
    <t>7593317380</t>
  </si>
  <si>
    <t>Demontáž panelu reléového</t>
  </si>
  <si>
    <t>475652633</t>
  </si>
  <si>
    <t>7590137066</t>
  </si>
  <si>
    <t>Demontáž rozdělovače kabelového zabezpečovacího KR 48 svorek pro 1+6 kabelů</t>
  </si>
  <si>
    <t>695780244</t>
  </si>
  <si>
    <t>7593317382</t>
  </si>
  <si>
    <t>Demontáž panelu se svorkovnicemi</t>
  </si>
  <si>
    <t>-1387444620</t>
  </si>
  <si>
    <t>7592307030</t>
  </si>
  <si>
    <t>Demontáž transformátoru oddělovacího do 5 kVA</t>
  </si>
  <si>
    <t>-737310161</t>
  </si>
  <si>
    <t>7494371015</t>
  </si>
  <si>
    <t>Demontáž zařízení jističe nebo vypínače z rozvaděče nn - stávajícího z rozvaděče nn včetně odpojení přívodních kabelů nebo pasů a nakládky na určený prostředek</t>
  </si>
  <si>
    <t>-34147166</t>
  </si>
  <si>
    <t>7590117010</t>
  </si>
  <si>
    <t>Demontáž objektu rozměru do 6,0 x 3,0 m</t>
  </si>
  <si>
    <t>2012424032</t>
  </si>
  <si>
    <t>7590527100</t>
  </si>
  <si>
    <t>Demontáž závěru telefonního vodotěsného univerzálního pro kabely celoplastové do 40 žil</t>
  </si>
  <si>
    <t>360894891</t>
  </si>
  <si>
    <t>7590527042</t>
  </si>
  <si>
    <t>Demontáž kabelu volně uloženého</t>
  </si>
  <si>
    <t>-48288759</t>
  </si>
  <si>
    <t>7593327080</t>
  </si>
  <si>
    <t>Demontáž stavěcího odporu nebo kondenzátoru</t>
  </si>
  <si>
    <t>-1751756773</t>
  </si>
  <si>
    <t>7594207050</t>
  </si>
  <si>
    <t>Demontáž stojánku kabelového KSL, KSLP</t>
  </si>
  <si>
    <t>-943713261</t>
  </si>
  <si>
    <t>7593327100</t>
  </si>
  <si>
    <t>Demontáž pojistky zástrčkové pro zabezpečovací zařízení</t>
  </si>
  <si>
    <t>-1325722452</t>
  </si>
  <si>
    <t>7592827010</t>
  </si>
  <si>
    <t>Demontáž součástí výstražníku nosiče výstražníku</t>
  </si>
  <si>
    <t>1472880379</t>
  </si>
  <si>
    <t>7592827015</t>
  </si>
  <si>
    <t>Demontáž součástí výstražníku skříně výstražníku</t>
  </si>
  <si>
    <t>931351546</t>
  </si>
  <si>
    <t>7592827095</t>
  </si>
  <si>
    <t>Demontáž součástí výstražníku žárovky</t>
  </si>
  <si>
    <t>1908639778</t>
  </si>
  <si>
    <t>7592827110</t>
  </si>
  <si>
    <t>Demontáž výstražného kříže</t>
  </si>
  <si>
    <t>-465817881</t>
  </si>
  <si>
    <t>7592907020</t>
  </si>
  <si>
    <t>Demontáž bloku baterie niklokadmiové kapacity do 200 Ah</t>
  </si>
  <si>
    <t>1280188251</t>
  </si>
  <si>
    <t>7593007020</t>
  </si>
  <si>
    <t>Demontáž dobíječe, usměrňovače, napáječe skříňového nízkého</t>
  </si>
  <si>
    <t>1998874948</t>
  </si>
  <si>
    <t>7596917010</t>
  </si>
  <si>
    <t>Demontáž telefonních objektů TO AŽD 68</t>
  </si>
  <si>
    <t>192759952</t>
  </si>
  <si>
    <t>7596957350</t>
  </si>
  <si>
    <t>Demontáž stožáru volně stojícího včetně základu do 10 m</t>
  </si>
  <si>
    <t>-324779190</t>
  </si>
  <si>
    <t>7593327110</t>
  </si>
  <si>
    <t>Demontáž pásku zdířkového pojistkového</t>
  </si>
  <si>
    <t>1012226683</t>
  </si>
  <si>
    <t>928738326</t>
  </si>
  <si>
    <t>Vydání průkazu způsobilosti pro funkční celek, provizorní stav - vyhotovení dokladu o silnoproudých zařízeních a vydání průkazu způsobilosti</t>
  </si>
  <si>
    <t>1368419973</t>
  </si>
  <si>
    <t>Vyhotovení zprávy o posouzení bezpečnosti (rizik) včetně analýzy a hodnocení rizik - v souladu s nařízením Evropské komise (ES) č. 352/52009 v rozsahu tohoto SO/PS</t>
  </si>
  <si>
    <t>-1006215462</t>
  </si>
  <si>
    <t>7590115005</t>
  </si>
  <si>
    <t>Montáž objektu rozměru do 2,5 x 3,6 m - usazení na základy, zatažení kabelů a zřízení kabelové rezervy, opravný nátěr. Neobsahuje výkop a zához jam</t>
  </si>
  <si>
    <t>-1923781644</t>
  </si>
  <si>
    <t>7598095530</t>
  </si>
  <si>
    <t>Komplexní zkouška diagnostiky za jednu MÚ - vyzkoušení zařízení podle projektové dokumentace, provedení funkčních zkoušek zařízení dle předpisu SŽDC T200, včetně zkoušek vzájemných vazeb jednotlivých zařízení, provedení dalších specifických zkoušek stanov</t>
  </si>
  <si>
    <t>-1334872886</t>
  </si>
  <si>
    <t>7598095635</t>
  </si>
  <si>
    <t>Vyhotovení revizní správy PZZ - vykonání prohlídky a  zkoušky pro napájení elektrického zařízení včetně vyhotovení revizní zprávy podle vyhl. 100/1995 Sb. a norem ČSN</t>
  </si>
  <si>
    <t>1453207675</t>
  </si>
  <si>
    <t>-1305834490</t>
  </si>
  <si>
    <t>9902100800</t>
  </si>
  <si>
    <t xml:space="preserve">Doprava dodávek zhotovitele, dodávek objednatele nebo výzisku mechanizací přes 3,5 t sypanin do 150 km Poznámka: V cenách jsou započteny náklady přepravu materiálu ze skladů nebo skládek výrobce nebo dodavatele nebo z vlastních zásob objednatele na místo </t>
  </si>
  <si>
    <t>1769519797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</si>
  <si>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</t>
  </si>
  <si>
    <t>-1405567378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</si>
  <si>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</t>
  </si>
  <si>
    <t>2025925632</t>
  </si>
  <si>
    <t xml:space="preserve"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</t>
  </si>
  <si>
    <t>666124321</t>
  </si>
  <si>
    <t>2036182427</t>
  </si>
  <si>
    <t>2061738092</t>
  </si>
  <si>
    <t>7591505110</t>
  </si>
  <si>
    <t>Kompletace, propojení a testování elektronické výstroje PZZ</t>
  </si>
  <si>
    <t>641984221</t>
  </si>
  <si>
    <t>7592815040</t>
  </si>
  <si>
    <t>Montáž plastového výstražníku AŽD 97 s 1 skříní a se závorou AŽD - 99</t>
  </si>
  <si>
    <t>-1180209229</t>
  </si>
  <si>
    <t>7592815042</t>
  </si>
  <si>
    <t>Montáž plastového výstražníku AŽD 97 se 2 skříněmi a se závorou AŽD - 99</t>
  </si>
  <si>
    <t>1564592888</t>
  </si>
  <si>
    <t>7592910135</t>
  </si>
  <si>
    <t>Baterie Staniční akumulátory NiCd článek 1,2 V/180 Ah C5 se sintrovanou elektrodou, cena včetně spojovacího materiálu a bateriového nosiče či stojanu</t>
  </si>
  <si>
    <t>-467941851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</si>
  <si>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</si>
  <si>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</si>
  <si>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-2044025801</t>
  </si>
  <si>
    <t>7592905010</t>
  </si>
  <si>
    <t>Montáž článku niklokadmiového kapacity do 200 Ah</t>
  </si>
  <si>
    <t>-356385882</t>
  </si>
  <si>
    <t>7593005012</t>
  </si>
  <si>
    <t>Montáž dobíječe, usměrňovače, napáječe nástěnného</t>
  </si>
  <si>
    <t>-1934530360</t>
  </si>
  <si>
    <t>-1611058729</t>
  </si>
  <si>
    <t>7596200002</t>
  </si>
  <si>
    <t>Indikátory horkoběžnosti EZS</t>
  </si>
  <si>
    <t>144128795</t>
  </si>
  <si>
    <t>7597125035</t>
  </si>
  <si>
    <t>Montáž příšlušenství pro EZS oživení a nastavení systému EZS - včetně připojení, seřízení a přezkoušení funkce</t>
  </si>
  <si>
    <t>652766128</t>
  </si>
  <si>
    <t>7590190030</t>
  </si>
  <si>
    <t>Ostatní Nástupištní panel (před vchodové dveře RD)</t>
  </si>
  <si>
    <t>-974228287</t>
  </si>
  <si>
    <t>52-06-02 - PZS Stavební část</t>
  </si>
  <si>
    <t>34567026</t>
  </si>
  <si>
    <t>oko kabelové Cu lisovací lehčené 10x6</t>
  </si>
  <si>
    <t>1574070008</t>
  </si>
  <si>
    <t>34572307</t>
  </si>
  <si>
    <t>páska stahovací kabelová 3,6x140mm</t>
  </si>
  <si>
    <t>1502150391</t>
  </si>
  <si>
    <t>34572252</t>
  </si>
  <si>
    <t>lišta elektroinstalační nosná kovová holá DIN TS35 D děrovaná</t>
  </si>
  <si>
    <t>1260267145</t>
  </si>
  <si>
    <t>99951114</t>
  </si>
  <si>
    <t>hmota zalévací</t>
  </si>
  <si>
    <t>-612777539</t>
  </si>
  <si>
    <t>1678381550</t>
  </si>
  <si>
    <t>69311088</t>
  </si>
  <si>
    <t>geotextilie netkaná separační, ochranná, filtrační, drenážní PES 500g/m2</t>
  </si>
  <si>
    <t>1909290443</t>
  </si>
  <si>
    <t>355180657</t>
  </si>
  <si>
    <t>58331200</t>
  </si>
  <si>
    <t>štěrkopísek netříděný zásypový</t>
  </si>
  <si>
    <t>-26788698</t>
  </si>
  <si>
    <t>35441986</t>
  </si>
  <si>
    <t>svorka odbočovací a spojovací pro pásek 30x4 mm, FeZn</t>
  </si>
  <si>
    <t>-2140690890</t>
  </si>
  <si>
    <t>1986610220</t>
  </si>
  <si>
    <t>690197508</t>
  </si>
  <si>
    <t>133311011</t>
  </si>
  <si>
    <t>Hloubení šachet při překopech inženýrských sítí ručně zapažených i nezapažených objemu do 10 m3 v hornině třídy těžitelnosti II skupiny 4 soudržných</t>
  </si>
  <si>
    <t>-388796551</t>
  </si>
  <si>
    <t>Řízený zemní protlak délky protlaku do 50 m v hornině tř. 1 až 4 včetně protlačení trub v hloubce do 6 m vnějšího průměru vrtu přes 180 do 225 mm</t>
  </si>
  <si>
    <t>-152406647</t>
  </si>
  <si>
    <t>Zásyp sypaninou z jakékoliv horniny s uložením výkopku ve vrstvách se zhutněním jam, šachet, rýh nebo kolem objektů v těchto vykopávkách</t>
  </si>
  <si>
    <t>1821986624</t>
  </si>
  <si>
    <t>741820001</t>
  </si>
  <si>
    <t>Měření zemních odporů zemniče</t>
  </si>
  <si>
    <t>262144</t>
  </si>
  <si>
    <t>-993193501</t>
  </si>
  <si>
    <t>922561125</t>
  </si>
  <si>
    <t>Úprava ploch drážní stezky, sypaných nástupišť, zvýšených nástupišť drážní stezky mezi kolejemi ve stanicích a podél kolejí ve stanicích a na trati z drti kamenné se zhutněním vrstvy 50 mm</t>
  </si>
  <si>
    <t>1827481021</t>
  </si>
  <si>
    <t>119003131</t>
  </si>
  <si>
    <t>Pomocné konstrukce při zabezpečení výkopu svislé výstražná páska zřízení</t>
  </si>
  <si>
    <t>-1516736670</t>
  </si>
  <si>
    <t>119003132</t>
  </si>
  <si>
    <t>Pomocné konstrukce při zabezpečení výkopu svislé výstražná páska odstranění</t>
  </si>
  <si>
    <t>926318783</t>
  </si>
  <si>
    <t>220890132</t>
  </si>
  <si>
    <t>Zkoušení a regulování diagnostiky prvotní nastavení</t>
  </si>
  <si>
    <t>1313001938</t>
  </si>
  <si>
    <t>HZS1212</t>
  </si>
  <si>
    <t>Hodinové zúčtovací sazby profesí HSV zemní a pomocné práce kopáč</t>
  </si>
  <si>
    <t>-37362474</t>
  </si>
  <si>
    <t>HZS2132</t>
  </si>
  <si>
    <t>Hodinové zúčtovací sazby profesí PSV provádění stavebních konstrukcí zámečník odborný</t>
  </si>
  <si>
    <t>-1955129223</t>
  </si>
  <si>
    <t>HZS2222</t>
  </si>
  <si>
    <t>Hodinové zúčtovací sazby profesí PSV provádění stavebních instalací elektrikář odborný</t>
  </si>
  <si>
    <t>-751973828</t>
  </si>
  <si>
    <t>HZS4111</t>
  </si>
  <si>
    <t>Hodinové zúčtovací sazby ostatních profesí obsluha stavebních strojů a zařízení řidič</t>
  </si>
  <si>
    <t>-483734908</t>
  </si>
  <si>
    <t>HZS4132</t>
  </si>
  <si>
    <t>Hodinové zúčtovací sazby ostatních profesí obsluha stavebních strojů a zařízení jeřábník specialista</t>
  </si>
  <si>
    <t>1543853497</t>
  </si>
  <si>
    <t>HZS4141</t>
  </si>
  <si>
    <t>Hodinové zúčtovací sazby ostatních profesí obsluha stavebních strojů a zařízení vazač břemen</t>
  </si>
  <si>
    <t>-920510754</t>
  </si>
  <si>
    <t>HZS4232</t>
  </si>
  <si>
    <t>Hodinové zúčtovací sazby ostatních profesí revizní a kontrolní činnost technik odborný</t>
  </si>
  <si>
    <t>-1637833518</t>
  </si>
  <si>
    <t>52-07 - VRN</t>
  </si>
  <si>
    <t>821091370</t>
  </si>
  <si>
    <t>1893479079</t>
  </si>
  <si>
    <t>-1638694821</t>
  </si>
  <si>
    <t>040001000</t>
  </si>
  <si>
    <t>1486558586</t>
  </si>
  <si>
    <t>1146979353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</si>
</sst>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2020-52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Oprava zabezpečovacího zařízení v ŽST  Noutonice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Noutonice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9. 4. 2020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Jiří Kejkula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Milan Bělehrad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ROUND(AG95+AG106,2)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ROUND(AS95+AS106,2)</f>
        <v>0</v>
      </c>
      <c r="AT94" s="111">
        <f>ROUND(SUM(AV94:AW94),2)</f>
        <v>0</v>
      </c>
      <c r="AU94" s="112">
        <f>ROUND(AU95+AU106,5)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ROUND(AZ95+AZ106,2)</f>
        <v>0</v>
      </c>
      <c r="BA94" s="111">
        <f>ROUND(BA95+BA106,2)</f>
        <v>0</v>
      </c>
      <c r="BB94" s="111">
        <f>ROUND(BB95+BB106,2)</f>
        <v>0</v>
      </c>
      <c r="BC94" s="111">
        <f>ROUND(BC95+BC106,2)</f>
        <v>0</v>
      </c>
      <c r="BD94" s="113">
        <f>ROUND(BD95+BD106,2)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7"/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ROUND(AG96+AG104+AG105,2)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82</v>
      </c>
      <c r="AR95" s="123"/>
      <c r="AS95" s="124">
        <f>ROUND(AS96+AS104+AS105,2)</f>
        <v>0</v>
      </c>
      <c r="AT95" s="125">
        <f>ROUND(SUM(AV95:AW95),2)</f>
        <v>0</v>
      </c>
      <c r="AU95" s="126">
        <f>ROUND(AU96+AU104+AU105,5)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ROUND(AZ96+AZ104+AZ105,2)</f>
        <v>0</v>
      </c>
      <c r="BA95" s="125">
        <f>ROUND(BA96+BA104+BA105,2)</f>
        <v>0</v>
      </c>
      <c r="BB95" s="125">
        <f>ROUND(BB96+BB104+BB105,2)</f>
        <v>0</v>
      </c>
      <c r="BC95" s="125">
        <f>ROUND(BC96+BC104+BC105,2)</f>
        <v>0</v>
      </c>
      <c r="BD95" s="127">
        <f>ROUND(BD96+BD104+BD105,2)</f>
        <v>0</v>
      </c>
      <c r="BE95" s="7"/>
      <c r="BS95" s="128" t="s">
        <v>75</v>
      </c>
      <c r="BT95" s="128" t="s">
        <v>83</v>
      </c>
      <c r="BU95" s="128" t="s">
        <v>77</v>
      </c>
      <c r="BV95" s="128" t="s">
        <v>78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4" customFormat="1" ht="16.5" customHeight="1">
      <c r="A96" s="4"/>
      <c r="B96" s="67"/>
      <c r="C96" s="129"/>
      <c r="D96" s="129"/>
      <c r="E96" s="130" t="s">
        <v>86</v>
      </c>
      <c r="F96" s="130"/>
      <c r="G96" s="130"/>
      <c r="H96" s="130"/>
      <c r="I96" s="130"/>
      <c r="J96" s="129"/>
      <c r="K96" s="130" t="s">
        <v>87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ROUND(AG97+SUM(AG98:AG100)+AG102,2)</f>
        <v>0</v>
      </c>
      <c r="AH96" s="129"/>
      <c r="AI96" s="129"/>
      <c r="AJ96" s="129"/>
      <c r="AK96" s="129"/>
      <c r="AL96" s="129"/>
      <c r="AM96" s="129"/>
      <c r="AN96" s="132">
        <f>SUM(AG96,AT96)</f>
        <v>0</v>
      </c>
      <c r="AO96" s="129"/>
      <c r="AP96" s="129"/>
      <c r="AQ96" s="133" t="s">
        <v>88</v>
      </c>
      <c r="AR96" s="69"/>
      <c r="AS96" s="134">
        <f>ROUND(AS97+SUM(AS98:AS100)+AS102,2)</f>
        <v>0</v>
      </c>
      <c r="AT96" s="135">
        <f>ROUND(SUM(AV96:AW96),2)</f>
        <v>0</v>
      </c>
      <c r="AU96" s="136">
        <f>ROUND(AU97+SUM(AU98:AU100)+AU102,5)</f>
        <v>0</v>
      </c>
      <c r="AV96" s="135">
        <f>ROUND(AZ96*L29,2)</f>
        <v>0</v>
      </c>
      <c r="AW96" s="135">
        <f>ROUND(BA96*L30,2)</f>
        <v>0</v>
      </c>
      <c r="AX96" s="135">
        <f>ROUND(BB96*L29,2)</f>
        <v>0</v>
      </c>
      <c r="AY96" s="135">
        <f>ROUND(BC96*L30,2)</f>
        <v>0</v>
      </c>
      <c r="AZ96" s="135">
        <f>ROUND(AZ97+SUM(AZ98:AZ100)+AZ102,2)</f>
        <v>0</v>
      </c>
      <c r="BA96" s="135">
        <f>ROUND(BA97+SUM(BA98:BA100)+BA102,2)</f>
        <v>0</v>
      </c>
      <c r="BB96" s="135">
        <f>ROUND(BB97+SUM(BB98:BB100)+BB102,2)</f>
        <v>0</v>
      </c>
      <c r="BC96" s="135">
        <f>ROUND(BC97+SUM(BC98:BC100)+BC102,2)</f>
        <v>0</v>
      </c>
      <c r="BD96" s="137">
        <f>ROUND(BD97+SUM(BD98:BD100)+BD102,2)</f>
        <v>0</v>
      </c>
      <c r="BE96" s="4"/>
      <c r="BS96" s="138" t="s">
        <v>75</v>
      </c>
      <c r="BT96" s="138" t="s">
        <v>85</v>
      </c>
      <c r="BU96" s="138" t="s">
        <v>77</v>
      </c>
      <c r="BV96" s="138" t="s">
        <v>78</v>
      </c>
      <c r="BW96" s="138" t="s">
        <v>89</v>
      </c>
      <c r="BX96" s="138" t="s">
        <v>84</v>
      </c>
      <c r="CL96" s="138" t="s">
        <v>1</v>
      </c>
    </row>
    <row r="97" s="4" customFormat="1" ht="16.5" customHeight="1">
      <c r="A97" s="139" t="s">
        <v>90</v>
      </c>
      <c r="B97" s="67"/>
      <c r="C97" s="129"/>
      <c r="D97" s="129"/>
      <c r="E97" s="129"/>
      <c r="F97" s="130" t="s">
        <v>91</v>
      </c>
      <c r="G97" s="130"/>
      <c r="H97" s="130"/>
      <c r="I97" s="130"/>
      <c r="J97" s="130"/>
      <c r="K97" s="129"/>
      <c r="L97" s="130" t="s">
        <v>92</v>
      </c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2">
        <f>'52-01-1 - SZZ Technologic...'!J34</f>
        <v>0</v>
      </c>
      <c r="AH97" s="129"/>
      <c r="AI97" s="129"/>
      <c r="AJ97" s="129"/>
      <c r="AK97" s="129"/>
      <c r="AL97" s="129"/>
      <c r="AM97" s="129"/>
      <c r="AN97" s="132">
        <f>SUM(AG97,AT97)</f>
        <v>0</v>
      </c>
      <c r="AO97" s="129"/>
      <c r="AP97" s="129"/>
      <c r="AQ97" s="133" t="s">
        <v>88</v>
      </c>
      <c r="AR97" s="69"/>
      <c r="AS97" s="134">
        <v>0</v>
      </c>
      <c r="AT97" s="135">
        <f>ROUND(SUM(AV97:AW97),2)</f>
        <v>0</v>
      </c>
      <c r="AU97" s="136">
        <f>'52-01-1 - SZZ Technologic...'!P128</f>
        <v>0</v>
      </c>
      <c r="AV97" s="135">
        <f>'52-01-1 - SZZ Technologic...'!J37</f>
        <v>0</v>
      </c>
      <c r="AW97" s="135">
        <f>'52-01-1 - SZZ Technologic...'!J38</f>
        <v>0</v>
      </c>
      <c r="AX97" s="135">
        <f>'52-01-1 - SZZ Technologic...'!J39</f>
        <v>0</v>
      </c>
      <c r="AY97" s="135">
        <f>'52-01-1 - SZZ Technologic...'!J40</f>
        <v>0</v>
      </c>
      <c r="AZ97" s="135">
        <f>'52-01-1 - SZZ Technologic...'!F37</f>
        <v>0</v>
      </c>
      <c r="BA97" s="135">
        <f>'52-01-1 - SZZ Technologic...'!F38</f>
        <v>0</v>
      </c>
      <c r="BB97" s="135">
        <f>'52-01-1 - SZZ Technologic...'!F39</f>
        <v>0</v>
      </c>
      <c r="BC97" s="135">
        <f>'52-01-1 - SZZ Technologic...'!F40</f>
        <v>0</v>
      </c>
      <c r="BD97" s="137">
        <f>'52-01-1 - SZZ Technologic...'!F41</f>
        <v>0</v>
      </c>
      <c r="BE97" s="4"/>
      <c r="BT97" s="138" t="s">
        <v>93</v>
      </c>
      <c r="BV97" s="138" t="s">
        <v>78</v>
      </c>
      <c r="BW97" s="138" t="s">
        <v>94</v>
      </c>
      <c r="BX97" s="138" t="s">
        <v>89</v>
      </c>
      <c r="CL97" s="138" t="s">
        <v>1</v>
      </c>
    </row>
    <row r="98" s="4" customFormat="1" ht="23.25" customHeight="1">
      <c r="A98" s="139" t="s">
        <v>90</v>
      </c>
      <c r="B98" s="67"/>
      <c r="C98" s="129"/>
      <c r="D98" s="129"/>
      <c r="E98" s="129"/>
      <c r="F98" s="130" t="s">
        <v>95</v>
      </c>
      <c r="G98" s="130"/>
      <c r="H98" s="130"/>
      <c r="I98" s="130"/>
      <c r="J98" s="130"/>
      <c r="K98" s="129"/>
      <c r="L98" s="130" t="s">
        <v>96</v>
      </c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2">
        <f>'52-01-1-1 - materiál Sprá...'!J34</f>
        <v>0</v>
      </c>
      <c r="AH98" s="129"/>
      <c r="AI98" s="129"/>
      <c r="AJ98" s="129"/>
      <c r="AK98" s="129"/>
      <c r="AL98" s="129"/>
      <c r="AM98" s="129"/>
      <c r="AN98" s="132">
        <f>SUM(AG98,AT98)</f>
        <v>0</v>
      </c>
      <c r="AO98" s="129"/>
      <c r="AP98" s="129"/>
      <c r="AQ98" s="133" t="s">
        <v>88</v>
      </c>
      <c r="AR98" s="69"/>
      <c r="AS98" s="134">
        <v>0</v>
      </c>
      <c r="AT98" s="135">
        <f>ROUND(SUM(AV98:AW98),2)</f>
        <v>0</v>
      </c>
      <c r="AU98" s="136">
        <f>'52-01-1-1 - materiál Sprá...'!P124</f>
        <v>0</v>
      </c>
      <c r="AV98" s="135">
        <f>'52-01-1-1 - materiál Sprá...'!J37</f>
        <v>0</v>
      </c>
      <c r="AW98" s="135">
        <f>'52-01-1-1 - materiál Sprá...'!J38</f>
        <v>0</v>
      </c>
      <c r="AX98" s="135">
        <f>'52-01-1-1 - materiál Sprá...'!J39</f>
        <v>0</v>
      </c>
      <c r="AY98" s="135">
        <f>'52-01-1-1 - materiál Sprá...'!J40</f>
        <v>0</v>
      </c>
      <c r="AZ98" s="135">
        <f>'52-01-1-1 - materiál Sprá...'!F37</f>
        <v>0</v>
      </c>
      <c r="BA98" s="135">
        <f>'52-01-1-1 - materiál Sprá...'!F38</f>
        <v>0</v>
      </c>
      <c r="BB98" s="135">
        <f>'52-01-1-1 - materiál Sprá...'!F39</f>
        <v>0</v>
      </c>
      <c r="BC98" s="135">
        <f>'52-01-1-1 - materiál Sprá...'!F40</f>
        <v>0</v>
      </c>
      <c r="BD98" s="137">
        <f>'52-01-1-1 - materiál Sprá...'!F41</f>
        <v>0</v>
      </c>
      <c r="BE98" s="4"/>
      <c r="BT98" s="138" t="s">
        <v>93</v>
      </c>
      <c r="BV98" s="138" t="s">
        <v>78</v>
      </c>
      <c r="BW98" s="138" t="s">
        <v>97</v>
      </c>
      <c r="BX98" s="138" t="s">
        <v>89</v>
      </c>
      <c r="CL98" s="138" t="s">
        <v>1</v>
      </c>
    </row>
    <row r="99" s="4" customFormat="1" ht="16.5" customHeight="1">
      <c r="A99" s="139" t="s">
        <v>90</v>
      </c>
      <c r="B99" s="67"/>
      <c r="C99" s="129"/>
      <c r="D99" s="129"/>
      <c r="E99" s="129"/>
      <c r="F99" s="130" t="s">
        <v>98</v>
      </c>
      <c r="G99" s="130"/>
      <c r="H99" s="130"/>
      <c r="I99" s="130"/>
      <c r="J99" s="130"/>
      <c r="K99" s="129"/>
      <c r="L99" s="130" t="s">
        <v>99</v>
      </c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2">
        <f>'52-01-2 - SZZ Stavební část'!J34</f>
        <v>0</v>
      </c>
      <c r="AH99" s="129"/>
      <c r="AI99" s="129"/>
      <c r="AJ99" s="129"/>
      <c r="AK99" s="129"/>
      <c r="AL99" s="129"/>
      <c r="AM99" s="129"/>
      <c r="AN99" s="132">
        <f>SUM(AG99,AT99)</f>
        <v>0</v>
      </c>
      <c r="AO99" s="129"/>
      <c r="AP99" s="129"/>
      <c r="AQ99" s="133" t="s">
        <v>88</v>
      </c>
      <c r="AR99" s="69"/>
      <c r="AS99" s="134">
        <v>0</v>
      </c>
      <c r="AT99" s="135">
        <f>ROUND(SUM(AV99:AW99),2)</f>
        <v>0</v>
      </c>
      <c r="AU99" s="136">
        <f>'52-01-2 - SZZ Stavební část'!P127</f>
        <v>0</v>
      </c>
      <c r="AV99" s="135">
        <f>'52-01-2 - SZZ Stavební část'!J37</f>
        <v>0</v>
      </c>
      <c r="AW99" s="135">
        <f>'52-01-2 - SZZ Stavební část'!J38</f>
        <v>0</v>
      </c>
      <c r="AX99" s="135">
        <f>'52-01-2 - SZZ Stavební část'!J39</f>
        <v>0</v>
      </c>
      <c r="AY99" s="135">
        <f>'52-01-2 - SZZ Stavební část'!J40</f>
        <v>0</v>
      </c>
      <c r="AZ99" s="135">
        <f>'52-01-2 - SZZ Stavební část'!F37</f>
        <v>0</v>
      </c>
      <c r="BA99" s="135">
        <f>'52-01-2 - SZZ Stavební část'!F38</f>
        <v>0</v>
      </c>
      <c r="BB99" s="135">
        <f>'52-01-2 - SZZ Stavební část'!F39</f>
        <v>0</v>
      </c>
      <c r="BC99" s="135">
        <f>'52-01-2 - SZZ Stavební část'!F40</f>
        <v>0</v>
      </c>
      <c r="BD99" s="137">
        <f>'52-01-2 - SZZ Stavební část'!F41</f>
        <v>0</v>
      </c>
      <c r="BE99" s="4"/>
      <c r="BT99" s="138" t="s">
        <v>93</v>
      </c>
      <c r="BV99" s="138" t="s">
        <v>78</v>
      </c>
      <c r="BW99" s="138" t="s">
        <v>100</v>
      </c>
      <c r="BX99" s="138" t="s">
        <v>89</v>
      </c>
      <c r="CL99" s="138" t="s">
        <v>1</v>
      </c>
    </row>
    <row r="100" s="4" customFormat="1" ht="16.5" customHeight="1">
      <c r="A100" s="4"/>
      <c r="B100" s="67"/>
      <c r="C100" s="129"/>
      <c r="D100" s="129"/>
      <c r="E100" s="129"/>
      <c r="F100" s="130" t="s">
        <v>101</v>
      </c>
      <c r="G100" s="130"/>
      <c r="H100" s="130"/>
      <c r="I100" s="130"/>
      <c r="J100" s="130"/>
      <c r="K100" s="129"/>
      <c r="L100" s="130" t="s">
        <v>102</v>
      </c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ROUND(AG101,2)</f>
        <v>0</v>
      </c>
      <c r="AH100" s="129"/>
      <c r="AI100" s="129"/>
      <c r="AJ100" s="129"/>
      <c r="AK100" s="129"/>
      <c r="AL100" s="129"/>
      <c r="AM100" s="129"/>
      <c r="AN100" s="132">
        <f>SUM(AG100,AT100)</f>
        <v>0</v>
      </c>
      <c r="AO100" s="129"/>
      <c r="AP100" s="129"/>
      <c r="AQ100" s="133" t="s">
        <v>88</v>
      </c>
      <c r="AR100" s="69"/>
      <c r="AS100" s="134">
        <f>ROUND(AS101,2)</f>
        <v>0</v>
      </c>
      <c r="AT100" s="135">
        <f>ROUND(SUM(AV100:AW100),2)</f>
        <v>0</v>
      </c>
      <c r="AU100" s="136">
        <f>ROUND(AU101,5)</f>
        <v>0</v>
      </c>
      <c r="AV100" s="135">
        <f>ROUND(AZ100*L29,2)</f>
        <v>0</v>
      </c>
      <c r="AW100" s="135">
        <f>ROUND(BA100*L30,2)</f>
        <v>0</v>
      </c>
      <c r="AX100" s="135">
        <f>ROUND(BB100*L29,2)</f>
        <v>0</v>
      </c>
      <c r="AY100" s="135">
        <f>ROUND(BC100*L30,2)</f>
        <v>0</v>
      </c>
      <c r="AZ100" s="135">
        <f>ROUND(AZ101,2)</f>
        <v>0</v>
      </c>
      <c r="BA100" s="135">
        <f>ROUND(BA101,2)</f>
        <v>0</v>
      </c>
      <c r="BB100" s="135">
        <f>ROUND(BB101,2)</f>
        <v>0</v>
      </c>
      <c r="BC100" s="135">
        <f>ROUND(BC101,2)</f>
        <v>0</v>
      </c>
      <c r="BD100" s="137">
        <f>ROUND(BD101,2)</f>
        <v>0</v>
      </c>
      <c r="BE100" s="4"/>
      <c r="BS100" s="138" t="s">
        <v>75</v>
      </c>
      <c r="BT100" s="138" t="s">
        <v>93</v>
      </c>
      <c r="BU100" s="138" t="s">
        <v>77</v>
      </c>
      <c r="BV100" s="138" t="s">
        <v>78</v>
      </c>
      <c r="BW100" s="138" t="s">
        <v>103</v>
      </c>
      <c r="BX100" s="138" t="s">
        <v>89</v>
      </c>
      <c r="CL100" s="138" t="s">
        <v>1</v>
      </c>
    </row>
    <row r="101" s="4" customFormat="1" ht="16.5" customHeight="1">
      <c r="A101" s="139" t="s">
        <v>90</v>
      </c>
      <c r="B101" s="67"/>
      <c r="C101" s="129"/>
      <c r="D101" s="129"/>
      <c r="E101" s="129"/>
      <c r="F101" s="129"/>
      <c r="G101" s="130" t="s">
        <v>104</v>
      </c>
      <c r="H101" s="130"/>
      <c r="I101" s="130"/>
      <c r="J101" s="130"/>
      <c r="K101" s="130"/>
      <c r="L101" s="129"/>
      <c r="M101" s="130" t="s">
        <v>105</v>
      </c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2">
        <f>'01 - Telefonní zapojovač'!J34</f>
        <v>0</v>
      </c>
      <c r="AH101" s="129"/>
      <c r="AI101" s="129"/>
      <c r="AJ101" s="129"/>
      <c r="AK101" s="129"/>
      <c r="AL101" s="129"/>
      <c r="AM101" s="129"/>
      <c r="AN101" s="132">
        <f>SUM(AG101,AT101)</f>
        <v>0</v>
      </c>
      <c r="AO101" s="129"/>
      <c r="AP101" s="129"/>
      <c r="AQ101" s="133" t="s">
        <v>88</v>
      </c>
      <c r="AR101" s="69"/>
      <c r="AS101" s="134">
        <v>0</v>
      </c>
      <c r="AT101" s="135">
        <f>ROUND(SUM(AV101:AW101),2)</f>
        <v>0</v>
      </c>
      <c r="AU101" s="136">
        <f>'01 - Telefonní zapojovač'!P125</f>
        <v>0</v>
      </c>
      <c r="AV101" s="135">
        <f>'01 - Telefonní zapojovač'!J37</f>
        <v>0</v>
      </c>
      <c r="AW101" s="135">
        <f>'01 - Telefonní zapojovač'!J38</f>
        <v>0</v>
      </c>
      <c r="AX101" s="135">
        <f>'01 - Telefonní zapojovač'!J39</f>
        <v>0</v>
      </c>
      <c r="AY101" s="135">
        <f>'01 - Telefonní zapojovač'!J40</f>
        <v>0</v>
      </c>
      <c r="AZ101" s="135">
        <f>'01 - Telefonní zapojovač'!F37</f>
        <v>0</v>
      </c>
      <c r="BA101" s="135">
        <f>'01 - Telefonní zapojovač'!F38</f>
        <v>0</v>
      </c>
      <c r="BB101" s="135">
        <f>'01 - Telefonní zapojovač'!F39</f>
        <v>0</v>
      </c>
      <c r="BC101" s="135">
        <f>'01 - Telefonní zapojovač'!F40</f>
        <v>0</v>
      </c>
      <c r="BD101" s="137">
        <f>'01 - Telefonní zapojovač'!F41</f>
        <v>0</v>
      </c>
      <c r="BE101" s="4"/>
      <c r="BT101" s="138" t="s">
        <v>106</v>
      </c>
      <c r="BV101" s="138" t="s">
        <v>78</v>
      </c>
      <c r="BW101" s="138" t="s">
        <v>107</v>
      </c>
      <c r="BX101" s="138" t="s">
        <v>103</v>
      </c>
      <c r="CL101" s="138" t="s">
        <v>1</v>
      </c>
    </row>
    <row r="102" s="4" customFormat="1" ht="16.5" customHeight="1">
      <c r="A102" s="4"/>
      <c r="B102" s="67"/>
      <c r="C102" s="129"/>
      <c r="D102" s="129"/>
      <c r="E102" s="129"/>
      <c r="F102" s="130" t="s">
        <v>108</v>
      </c>
      <c r="G102" s="130"/>
      <c r="H102" s="130"/>
      <c r="I102" s="130"/>
      <c r="J102" s="130"/>
      <c r="K102" s="129"/>
      <c r="L102" s="130" t="s">
        <v>109</v>
      </c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ROUND(AG103,2)</f>
        <v>0</v>
      </c>
      <c r="AH102" s="129"/>
      <c r="AI102" s="129"/>
      <c r="AJ102" s="129"/>
      <c r="AK102" s="129"/>
      <c r="AL102" s="129"/>
      <c r="AM102" s="129"/>
      <c r="AN102" s="132">
        <f>SUM(AG102,AT102)</f>
        <v>0</v>
      </c>
      <c r="AO102" s="129"/>
      <c r="AP102" s="129"/>
      <c r="AQ102" s="133" t="s">
        <v>88</v>
      </c>
      <c r="AR102" s="69"/>
      <c r="AS102" s="134">
        <f>ROUND(AS103,2)</f>
        <v>0</v>
      </c>
      <c r="AT102" s="135">
        <f>ROUND(SUM(AV102:AW102),2)</f>
        <v>0</v>
      </c>
      <c r="AU102" s="136">
        <f>ROUND(AU103,5)</f>
        <v>0</v>
      </c>
      <c r="AV102" s="135">
        <f>ROUND(AZ102*L29,2)</f>
        <v>0</v>
      </c>
      <c r="AW102" s="135">
        <f>ROUND(BA102*L30,2)</f>
        <v>0</v>
      </c>
      <c r="AX102" s="135">
        <f>ROUND(BB102*L29,2)</f>
        <v>0</v>
      </c>
      <c r="AY102" s="135">
        <f>ROUND(BC102*L30,2)</f>
        <v>0</v>
      </c>
      <c r="AZ102" s="135">
        <f>ROUND(AZ103,2)</f>
        <v>0</v>
      </c>
      <c r="BA102" s="135">
        <f>ROUND(BA103,2)</f>
        <v>0</v>
      </c>
      <c r="BB102" s="135">
        <f>ROUND(BB103,2)</f>
        <v>0</v>
      </c>
      <c r="BC102" s="135">
        <f>ROUND(BC103,2)</f>
        <v>0</v>
      </c>
      <c r="BD102" s="137">
        <f>ROUND(BD103,2)</f>
        <v>0</v>
      </c>
      <c r="BE102" s="4"/>
      <c r="BS102" s="138" t="s">
        <v>75</v>
      </c>
      <c r="BT102" s="138" t="s">
        <v>93</v>
      </c>
      <c r="BU102" s="138" t="s">
        <v>77</v>
      </c>
      <c r="BV102" s="138" t="s">
        <v>78</v>
      </c>
      <c r="BW102" s="138" t="s">
        <v>110</v>
      </c>
      <c r="BX102" s="138" t="s">
        <v>89</v>
      </c>
      <c r="CL102" s="138" t="s">
        <v>1</v>
      </c>
    </row>
    <row r="103" s="4" customFormat="1" ht="16.5" customHeight="1">
      <c r="A103" s="139" t="s">
        <v>90</v>
      </c>
      <c r="B103" s="67"/>
      <c r="C103" s="129"/>
      <c r="D103" s="129"/>
      <c r="E103" s="129"/>
      <c r="F103" s="129"/>
      <c r="G103" s="130" t="s">
        <v>104</v>
      </c>
      <c r="H103" s="130"/>
      <c r="I103" s="130"/>
      <c r="J103" s="130"/>
      <c r="K103" s="130"/>
      <c r="L103" s="129"/>
      <c r="M103" s="130" t="s">
        <v>111</v>
      </c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2">
        <f>'01 - Sdělovací zařízení'!J34</f>
        <v>0</v>
      </c>
      <c r="AH103" s="129"/>
      <c r="AI103" s="129"/>
      <c r="AJ103" s="129"/>
      <c r="AK103" s="129"/>
      <c r="AL103" s="129"/>
      <c r="AM103" s="129"/>
      <c r="AN103" s="132">
        <f>SUM(AG103,AT103)</f>
        <v>0</v>
      </c>
      <c r="AO103" s="129"/>
      <c r="AP103" s="129"/>
      <c r="AQ103" s="133" t="s">
        <v>88</v>
      </c>
      <c r="AR103" s="69"/>
      <c r="AS103" s="134">
        <v>0</v>
      </c>
      <c r="AT103" s="135">
        <f>ROUND(SUM(AV103:AW103),2)</f>
        <v>0</v>
      </c>
      <c r="AU103" s="136">
        <f>'01 - Sdělovací zařízení'!P125</f>
        <v>0</v>
      </c>
      <c r="AV103" s="135">
        <f>'01 - Sdělovací zařízení'!J37</f>
        <v>0</v>
      </c>
      <c r="AW103" s="135">
        <f>'01 - Sdělovací zařízení'!J38</f>
        <v>0</v>
      </c>
      <c r="AX103" s="135">
        <f>'01 - Sdělovací zařízení'!J39</f>
        <v>0</v>
      </c>
      <c r="AY103" s="135">
        <f>'01 - Sdělovací zařízení'!J40</f>
        <v>0</v>
      </c>
      <c r="AZ103" s="135">
        <f>'01 - Sdělovací zařízení'!F37</f>
        <v>0</v>
      </c>
      <c r="BA103" s="135">
        <f>'01 - Sdělovací zařízení'!F38</f>
        <v>0</v>
      </c>
      <c r="BB103" s="135">
        <f>'01 - Sdělovací zařízení'!F39</f>
        <v>0</v>
      </c>
      <c r="BC103" s="135">
        <f>'01 - Sdělovací zařízení'!F40</f>
        <v>0</v>
      </c>
      <c r="BD103" s="137">
        <f>'01 - Sdělovací zařízení'!F41</f>
        <v>0</v>
      </c>
      <c r="BE103" s="4"/>
      <c r="BT103" s="138" t="s">
        <v>106</v>
      </c>
      <c r="BV103" s="138" t="s">
        <v>78</v>
      </c>
      <c r="BW103" s="138" t="s">
        <v>112</v>
      </c>
      <c r="BX103" s="138" t="s">
        <v>110</v>
      </c>
      <c r="CL103" s="138" t="s">
        <v>1</v>
      </c>
    </row>
    <row r="104" s="4" customFormat="1" ht="16.5" customHeight="1">
      <c r="A104" s="139" t="s">
        <v>90</v>
      </c>
      <c r="B104" s="67"/>
      <c r="C104" s="129"/>
      <c r="D104" s="129"/>
      <c r="E104" s="130" t="s">
        <v>113</v>
      </c>
      <c r="F104" s="130"/>
      <c r="G104" s="130"/>
      <c r="H104" s="130"/>
      <c r="I104" s="130"/>
      <c r="J104" s="129"/>
      <c r="K104" s="130" t="s">
        <v>114</v>
      </c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2">
        <f>'52-04 - ŽST Noutonice, op...'!J32</f>
        <v>0</v>
      </c>
      <c r="AH104" s="129"/>
      <c r="AI104" s="129"/>
      <c r="AJ104" s="129"/>
      <c r="AK104" s="129"/>
      <c r="AL104" s="129"/>
      <c r="AM104" s="129"/>
      <c r="AN104" s="132">
        <f>SUM(AG104,AT104)</f>
        <v>0</v>
      </c>
      <c r="AO104" s="129"/>
      <c r="AP104" s="129"/>
      <c r="AQ104" s="133" t="s">
        <v>88</v>
      </c>
      <c r="AR104" s="69"/>
      <c r="AS104" s="134">
        <v>0</v>
      </c>
      <c r="AT104" s="135">
        <f>ROUND(SUM(AV104:AW104),2)</f>
        <v>0</v>
      </c>
      <c r="AU104" s="136">
        <f>'52-04 - ŽST Noutonice, op...'!P121</f>
        <v>0</v>
      </c>
      <c r="AV104" s="135">
        <f>'52-04 - ŽST Noutonice, op...'!J35</f>
        <v>0</v>
      </c>
      <c r="AW104" s="135">
        <f>'52-04 - ŽST Noutonice, op...'!J36</f>
        <v>0</v>
      </c>
      <c r="AX104" s="135">
        <f>'52-04 - ŽST Noutonice, op...'!J37</f>
        <v>0</v>
      </c>
      <c r="AY104" s="135">
        <f>'52-04 - ŽST Noutonice, op...'!J38</f>
        <v>0</v>
      </c>
      <c r="AZ104" s="135">
        <f>'52-04 - ŽST Noutonice, op...'!F35</f>
        <v>0</v>
      </c>
      <c r="BA104" s="135">
        <f>'52-04 - ŽST Noutonice, op...'!F36</f>
        <v>0</v>
      </c>
      <c r="BB104" s="135">
        <f>'52-04 - ŽST Noutonice, op...'!F37</f>
        <v>0</v>
      </c>
      <c r="BC104" s="135">
        <f>'52-04 - ŽST Noutonice, op...'!F38</f>
        <v>0</v>
      </c>
      <c r="BD104" s="137">
        <f>'52-04 - ŽST Noutonice, op...'!F39</f>
        <v>0</v>
      </c>
      <c r="BE104" s="4"/>
      <c r="BT104" s="138" t="s">
        <v>85</v>
      </c>
      <c r="BV104" s="138" t="s">
        <v>78</v>
      </c>
      <c r="BW104" s="138" t="s">
        <v>115</v>
      </c>
      <c r="BX104" s="138" t="s">
        <v>84</v>
      </c>
      <c r="CL104" s="138" t="s">
        <v>1</v>
      </c>
    </row>
    <row r="105" s="4" customFormat="1" ht="16.5" customHeight="1">
      <c r="A105" s="139" t="s">
        <v>90</v>
      </c>
      <c r="B105" s="67"/>
      <c r="C105" s="129"/>
      <c r="D105" s="129"/>
      <c r="E105" s="130" t="s">
        <v>116</v>
      </c>
      <c r="F105" s="130"/>
      <c r="G105" s="130"/>
      <c r="H105" s="130"/>
      <c r="I105" s="130"/>
      <c r="J105" s="129"/>
      <c r="K105" s="130" t="s">
        <v>117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2">
        <f>'52-05 - VRN'!J32</f>
        <v>0</v>
      </c>
      <c r="AH105" s="129"/>
      <c r="AI105" s="129"/>
      <c r="AJ105" s="129"/>
      <c r="AK105" s="129"/>
      <c r="AL105" s="129"/>
      <c r="AM105" s="129"/>
      <c r="AN105" s="132">
        <f>SUM(AG105,AT105)</f>
        <v>0</v>
      </c>
      <c r="AO105" s="129"/>
      <c r="AP105" s="129"/>
      <c r="AQ105" s="133" t="s">
        <v>88</v>
      </c>
      <c r="AR105" s="69"/>
      <c r="AS105" s="134">
        <v>0</v>
      </c>
      <c r="AT105" s="135">
        <f>ROUND(SUM(AV105:AW105),2)</f>
        <v>0</v>
      </c>
      <c r="AU105" s="136">
        <f>'52-05 - VRN'!P125</f>
        <v>0</v>
      </c>
      <c r="AV105" s="135">
        <f>'52-05 - VRN'!J35</f>
        <v>0</v>
      </c>
      <c r="AW105" s="135">
        <f>'52-05 - VRN'!J36</f>
        <v>0</v>
      </c>
      <c r="AX105" s="135">
        <f>'52-05 - VRN'!J37</f>
        <v>0</v>
      </c>
      <c r="AY105" s="135">
        <f>'52-05 - VRN'!J38</f>
        <v>0</v>
      </c>
      <c r="AZ105" s="135">
        <f>'52-05 - VRN'!F35</f>
        <v>0</v>
      </c>
      <c r="BA105" s="135">
        <f>'52-05 - VRN'!F36</f>
        <v>0</v>
      </c>
      <c r="BB105" s="135">
        <f>'52-05 - VRN'!F37</f>
        <v>0</v>
      </c>
      <c r="BC105" s="135">
        <f>'52-05 - VRN'!F38</f>
        <v>0</v>
      </c>
      <c r="BD105" s="137">
        <f>'52-05 - VRN'!F39</f>
        <v>0</v>
      </c>
      <c r="BE105" s="4"/>
      <c r="BT105" s="138" t="s">
        <v>85</v>
      </c>
      <c r="BV105" s="138" t="s">
        <v>78</v>
      </c>
      <c r="BW105" s="138" t="s">
        <v>118</v>
      </c>
      <c r="BX105" s="138" t="s">
        <v>84</v>
      </c>
      <c r="CL105" s="138" t="s">
        <v>1</v>
      </c>
    </row>
    <row r="106" s="7" customFormat="1" ht="24.75" customHeight="1">
      <c r="A106" s="7"/>
      <c r="B106" s="116"/>
      <c r="C106" s="117"/>
      <c r="D106" s="118" t="s">
        <v>119</v>
      </c>
      <c r="E106" s="118"/>
      <c r="F106" s="118"/>
      <c r="G106" s="118"/>
      <c r="H106" s="118"/>
      <c r="I106" s="119"/>
      <c r="J106" s="118" t="s">
        <v>120</v>
      </c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20">
        <f>ROUND(AG107+AG110,2)</f>
        <v>0</v>
      </c>
      <c r="AH106" s="119"/>
      <c r="AI106" s="119"/>
      <c r="AJ106" s="119"/>
      <c r="AK106" s="119"/>
      <c r="AL106" s="119"/>
      <c r="AM106" s="119"/>
      <c r="AN106" s="121">
        <f>SUM(AG106,AT106)</f>
        <v>0</v>
      </c>
      <c r="AO106" s="119"/>
      <c r="AP106" s="119"/>
      <c r="AQ106" s="122" t="s">
        <v>82</v>
      </c>
      <c r="AR106" s="123"/>
      <c r="AS106" s="124">
        <f>ROUND(AS107+AS110,2)</f>
        <v>0</v>
      </c>
      <c r="AT106" s="125">
        <f>ROUND(SUM(AV106:AW106),2)</f>
        <v>0</v>
      </c>
      <c r="AU106" s="126">
        <f>ROUND(AU107+AU110,5)</f>
        <v>0</v>
      </c>
      <c r="AV106" s="125">
        <f>ROUND(AZ106*L29,2)</f>
        <v>0</v>
      </c>
      <c r="AW106" s="125">
        <f>ROUND(BA106*L30,2)</f>
        <v>0</v>
      </c>
      <c r="AX106" s="125">
        <f>ROUND(BB106*L29,2)</f>
        <v>0</v>
      </c>
      <c r="AY106" s="125">
        <f>ROUND(BC106*L30,2)</f>
        <v>0</v>
      </c>
      <c r="AZ106" s="125">
        <f>ROUND(AZ107+AZ110,2)</f>
        <v>0</v>
      </c>
      <c r="BA106" s="125">
        <f>ROUND(BA107+BA110,2)</f>
        <v>0</v>
      </c>
      <c r="BB106" s="125">
        <f>ROUND(BB107+BB110,2)</f>
        <v>0</v>
      </c>
      <c r="BC106" s="125">
        <f>ROUND(BC107+BC110,2)</f>
        <v>0</v>
      </c>
      <c r="BD106" s="127">
        <f>ROUND(BD107+BD110,2)</f>
        <v>0</v>
      </c>
      <c r="BE106" s="7"/>
      <c r="BS106" s="128" t="s">
        <v>75</v>
      </c>
      <c r="BT106" s="128" t="s">
        <v>83</v>
      </c>
      <c r="BU106" s="128" t="s">
        <v>77</v>
      </c>
      <c r="BV106" s="128" t="s">
        <v>78</v>
      </c>
      <c r="BW106" s="128" t="s">
        <v>121</v>
      </c>
      <c r="BX106" s="128" t="s">
        <v>5</v>
      </c>
      <c r="CL106" s="128" t="s">
        <v>1</v>
      </c>
      <c r="CM106" s="128" t="s">
        <v>85</v>
      </c>
    </row>
    <row r="107" s="4" customFormat="1" ht="16.5" customHeight="1">
      <c r="A107" s="4"/>
      <c r="B107" s="67"/>
      <c r="C107" s="129"/>
      <c r="D107" s="129"/>
      <c r="E107" s="130" t="s">
        <v>122</v>
      </c>
      <c r="F107" s="130"/>
      <c r="G107" s="130"/>
      <c r="H107" s="130"/>
      <c r="I107" s="130"/>
      <c r="J107" s="129"/>
      <c r="K107" s="130" t="s">
        <v>123</v>
      </c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1">
        <f>ROUND(SUM(AG108:AG109),2)</f>
        <v>0</v>
      </c>
      <c r="AH107" s="129"/>
      <c r="AI107" s="129"/>
      <c r="AJ107" s="129"/>
      <c r="AK107" s="129"/>
      <c r="AL107" s="129"/>
      <c r="AM107" s="129"/>
      <c r="AN107" s="132">
        <f>SUM(AG107,AT107)</f>
        <v>0</v>
      </c>
      <c r="AO107" s="129"/>
      <c r="AP107" s="129"/>
      <c r="AQ107" s="133" t="s">
        <v>88</v>
      </c>
      <c r="AR107" s="69"/>
      <c r="AS107" s="134">
        <f>ROUND(SUM(AS108:AS109),2)</f>
        <v>0</v>
      </c>
      <c r="AT107" s="135">
        <f>ROUND(SUM(AV107:AW107),2)</f>
        <v>0</v>
      </c>
      <c r="AU107" s="136">
        <f>ROUND(SUM(AU108:AU109),5)</f>
        <v>0</v>
      </c>
      <c r="AV107" s="135">
        <f>ROUND(AZ107*L29,2)</f>
        <v>0</v>
      </c>
      <c r="AW107" s="135">
        <f>ROUND(BA107*L30,2)</f>
        <v>0</v>
      </c>
      <c r="AX107" s="135">
        <f>ROUND(BB107*L29,2)</f>
        <v>0</v>
      </c>
      <c r="AY107" s="135">
        <f>ROUND(BC107*L30,2)</f>
        <v>0</v>
      </c>
      <c r="AZ107" s="135">
        <f>ROUND(SUM(AZ108:AZ109),2)</f>
        <v>0</v>
      </c>
      <c r="BA107" s="135">
        <f>ROUND(SUM(BA108:BA109),2)</f>
        <v>0</v>
      </c>
      <c r="BB107" s="135">
        <f>ROUND(SUM(BB108:BB109),2)</f>
        <v>0</v>
      </c>
      <c r="BC107" s="135">
        <f>ROUND(SUM(BC108:BC109),2)</f>
        <v>0</v>
      </c>
      <c r="BD107" s="137">
        <f>ROUND(SUM(BD108:BD109),2)</f>
        <v>0</v>
      </c>
      <c r="BE107" s="4"/>
      <c r="BS107" s="138" t="s">
        <v>75</v>
      </c>
      <c r="BT107" s="138" t="s">
        <v>85</v>
      </c>
      <c r="BU107" s="138" t="s">
        <v>77</v>
      </c>
      <c r="BV107" s="138" t="s">
        <v>78</v>
      </c>
      <c r="BW107" s="138" t="s">
        <v>124</v>
      </c>
      <c r="BX107" s="138" t="s">
        <v>121</v>
      </c>
      <c r="CL107" s="138" t="s">
        <v>1</v>
      </c>
    </row>
    <row r="108" s="4" customFormat="1" ht="16.5" customHeight="1">
      <c r="A108" s="139" t="s">
        <v>90</v>
      </c>
      <c r="B108" s="67"/>
      <c r="C108" s="129"/>
      <c r="D108" s="129"/>
      <c r="E108" s="129"/>
      <c r="F108" s="130" t="s">
        <v>125</v>
      </c>
      <c r="G108" s="130"/>
      <c r="H108" s="130"/>
      <c r="I108" s="130"/>
      <c r="J108" s="130"/>
      <c r="K108" s="129"/>
      <c r="L108" s="130" t="s">
        <v>126</v>
      </c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2">
        <f>'52-06-01 - PZS Technologi...'!J34</f>
        <v>0</v>
      </c>
      <c r="AH108" s="129"/>
      <c r="AI108" s="129"/>
      <c r="AJ108" s="129"/>
      <c r="AK108" s="129"/>
      <c r="AL108" s="129"/>
      <c r="AM108" s="129"/>
      <c r="AN108" s="132">
        <f>SUM(AG108,AT108)</f>
        <v>0</v>
      </c>
      <c r="AO108" s="129"/>
      <c r="AP108" s="129"/>
      <c r="AQ108" s="133" t="s">
        <v>88</v>
      </c>
      <c r="AR108" s="69"/>
      <c r="AS108" s="134">
        <v>0</v>
      </c>
      <c r="AT108" s="135">
        <f>ROUND(SUM(AV108:AW108),2)</f>
        <v>0</v>
      </c>
      <c r="AU108" s="136">
        <f>'52-06-01 - PZS Technologi...'!P125</f>
        <v>0</v>
      </c>
      <c r="AV108" s="135">
        <f>'52-06-01 - PZS Technologi...'!J37</f>
        <v>0</v>
      </c>
      <c r="AW108" s="135">
        <f>'52-06-01 - PZS Technologi...'!J38</f>
        <v>0</v>
      </c>
      <c r="AX108" s="135">
        <f>'52-06-01 - PZS Technologi...'!J39</f>
        <v>0</v>
      </c>
      <c r="AY108" s="135">
        <f>'52-06-01 - PZS Technologi...'!J40</f>
        <v>0</v>
      </c>
      <c r="AZ108" s="135">
        <f>'52-06-01 - PZS Technologi...'!F37</f>
        <v>0</v>
      </c>
      <c r="BA108" s="135">
        <f>'52-06-01 - PZS Technologi...'!F38</f>
        <v>0</v>
      </c>
      <c r="BB108" s="135">
        <f>'52-06-01 - PZS Technologi...'!F39</f>
        <v>0</v>
      </c>
      <c r="BC108" s="135">
        <f>'52-06-01 - PZS Technologi...'!F40</f>
        <v>0</v>
      </c>
      <c r="BD108" s="137">
        <f>'52-06-01 - PZS Technologi...'!F41</f>
        <v>0</v>
      </c>
      <c r="BE108" s="4"/>
      <c r="BT108" s="138" t="s">
        <v>93</v>
      </c>
      <c r="BV108" s="138" t="s">
        <v>78</v>
      </c>
      <c r="BW108" s="138" t="s">
        <v>127</v>
      </c>
      <c r="BX108" s="138" t="s">
        <v>124</v>
      </c>
      <c r="CL108" s="138" t="s">
        <v>1</v>
      </c>
    </row>
    <row r="109" s="4" customFormat="1" ht="16.5" customHeight="1">
      <c r="A109" s="139" t="s">
        <v>90</v>
      </c>
      <c r="B109" s="67"/>
      <c r="C109" s="129"/>
      <c r="D109" s="129"/>
      <c r="E109" s="129"/>
      <c r="F109" s="130" t="s">
        <v>128</v>
      </c>
      <c r="G109" s="130"/>
      <c r="H109" s="130"/>
      <c r="I109" s="130"/>
      <c r="J109" s="130"/>
      <c r="K109" s="129"/>
      <c r="L109" s="130" t="s">
        <v>129</v>
      </c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2">
        <f>'52-06-02 - PZS Stavební část'!J34</f>
        <v>0</v>
      </c>
      <c r="AH109" s="129"/>
      <c r="AI109" s="129"/>
      <c r="AJ109" s="129"/>
      <c r="AK109" s="129"/>
      <c r="AL109" s="129"/>
      <c r="AM109" s="129"/>
      <c r="AN109" s="132">
        <f>SUM(AG109,AT109)</f>
        <v>0</v>
      </c>
      <c r="AO109" s="129"/>
      <c r="AP109" s="129"/>
      <c r="AQ109" s="133" t="s">
        <v>88</v>
      </c>
      <c r="AR109" s="69"/>
      <c r="AS109" s="134">
        <v>0</v>
      </c>
      <c r="AT109" s="135">
        <f>ROUND(SUM(AV109:AW109),2)</f>
        <v>0</v>
      </c>
      <c r="AU109" s="136">
        <f>'52-06-02 - PZS Stavební část'!P124</f>
        <v>0</v>
      </c>
      <c r="AV109" s="135">
        <f>'52-06-02 - PZS Stavební část'!J37</f>
        <v>0</v>
      </c>
      <c r="AW109" s="135">
        <f>'52-06-02 - PZS Stavební část'!J38</f>
        <v>0</v>
      </c>
      <c r="AX109" s="135">
        <f>'52-06-02 - PZS Stavební část'!J39</f>
        <v>0</v>
      </c>
      <c r="AY109" s="135">
        <f>'52-06-02 - PZS Stavební část'!J40</f>
        <v>0</v>
      </c>
      <c r="AZ109" s="135">
        <f>'52-06-02 - PZS Stavební část'!F37</f>
        <v>0</v>
      </c>
      <c r="BA109" s="135">
        <f>'52-06-02 - PZS Stavební část'!F38</f>
        <v>0</v>
      </c>
      <c r="BB109" s="135">
        <f>'52-06-02 - PZS Stavební část'!F39</f>
        <v>0</v>
      </c>
      <c r="BC109" s="135">
        <f>'52-06-02 - PZS Stavební část'!F40</f>
        <v>0</v>
      </c>
      <c r="BD109" s="137">
        <f>'52-06-02 - PZS Stavební část'!F41</f>
        <v>0</v>
      </c>
      <c r="BE109" s="4"/>
      <c r="BT109" s="138" t="s">
        <v>93</v>
      </c>
      <c r="BV109" s="138" t="s">
        <v>78</v>
      </c>
      <c r="BW109" s="138" t="s">
        <v>130</v>
      </c>
      <c r="BX109" s="138" t="s">
        <v>124</v>
      </c>
      <c r="CL109" s="138" t="s">
        <v>1</v>
      </c>
    </row>
    <row r="110" s="4" customFormat="1" ht="16.5" customHeight="1">
      <c r="A110" s="139" t="s">
        <v>90</v>
      </c>
      <c r="B110" s="67"/>
      <c r="C110" s="129"/>
      <c r="D110" s="129"/>
      <c r="E110" s="130" t="s">
        <v>131</v>
      </c>
      <c r="F110" s="130"/>
      <c r="G110" s="130"/>
      <c r="H110" s="130"/>
      <c r="I110" s="130"/>
      <c r="J110" s="129"/>
      <c r="K110" s="130" t="s">
        <v>117</v>
      </c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2">
        <f>'52-07 - VRN'!J32</f>
        <v>0</v>
      </c>
      <c r="AH110" s="129"/>
      <c r="AI110" s="129"/>
      <c r="AJ110" s="129"/>
      <c r="AK110" s="129"/>
      <c r="AL110" s="129"/>
      <c r="AM110" s="129"/>
      <c r="AN110" s="132">
        <f>SUM(AG110,AT110)</f>
        <v>0</v>
      </c>
      <c r="AO110" s="129"/>
      <c r="AP110" s="129"/>
      <c r="AQ110" s="133" t="s">
        <v>88</v>
      </c>
      <c r="AR110" s="69"/>
      <c r="AS110" s="140">
        <v>0</v>
      </c>
      <c r="AT110" s="141">
        <f>ROUND(SUM(AV110:AW110),2)</f>
        <v>0</v>
      </c>
      <c r="AU110" s="142">
        <f>'52-07 - VRN'!P123</f>
        <v>0</v>
      </c>
      <c r="AV110" s="141">
        <f>'52-07 - VRN'!J35</f>
        <v>0</v>
      </c>
      <c r="AW110" s="141">
        <f>'52-07 - VRN'!J36</f>
        <v>0</v>
      </c>
      <c r="AX110" s="141">
        <f>'52-07 - VRN'!J37</f>
        <v>0</v>
      </c>
      <c r="AY110" s="141">
        <f>'52-07 - VRN'!J38</f>
        <v>0</v>
      </c>
      <c r="AZ110" s="141">
        <f>'52-07 - VRN'!F35</f>
        <v>0</v>
      </c>
      <c r="BA110" s="141">
        <f>'52-07 - VRN'!F36</f>
        <v>0</v>
      </c>
      <c r="BB110" s="141">
        <f>'52-07 - VRN'!F37</f>
        <v>0</v>
      </c>
      <c r="BC110" s="141">
        <f>'52-07 - VRN'!F38</f>
        <v>0</v>
      </c>
      <c r="BD110" s="143">
        <f>'52-07 - VRN'!F39</f>
        <v>0</v>
      </c>
      <c r="BE110" s="4"/>
      <c r="BT110" s="138" t="s">
        <v>85</v>
      </c>
      <c r="BV110" s="138" t="s">
        <v>78</v>
      </c>
      <c r="BW110" s="138" t="s">
        <v>132</v>
      </c>
      <c r="BX110" s="138" t="s">
        <v>121</v>
      </c>
      <c r="CL110" s="138" t="s">
        <v>1</v>
      </c>
    </row>
    <row r="111" s="2" customFormat="1" ht="30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41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  <c r="AN112" s="64"/>
      <c r="AO112" s="64"/>
      <c r="AP112" s="64"/>
      <c r="AQ112" s="64"/>
      <c r="AR112" s="41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</sheetData>
  <sheetProtection sheet="1" formatColumns="0" formatRows="0" objects="1" scenarios="1" spinCount="100000" saltValue="y+iZ/VfDbtkWr8by2ylhBORExNFQ2DkIEqpFltUT3h0rHNSuE7Iglfcz6i+9kisPqh5y8cuF3ucdLZ+sCFEGSg==" hashValue="CqjGkBQEsO52OSVtNQaCXdHAoCSCG7AoHQWJ44dtd4+u2MrucNa9cCY7Oi0sAsl6Dj7nXrePxsZ1pN7KbX9v/A==" algorithmName="SHA-512" password="CC35"/>
  <mergeCells count="102">
    <mergeCell ref="C92:G92"/>
    <mergeCell ref="D95:H95"/>
    <mergeCell ref="E104:I104"/>
    <mergeCell ref="E96:I96"/>
    <mergeCell ref="F98:J98"/>
    <mergeCell ref="F97:J97"/>
    <mergeCell ref="F100:J100"/>
    <mergeCell ref="F99:J99"/>
    <mergeCell ref="F102:J102"/>
    <mergeCell ref="G103:K103"/>
    <mergeCell ref="G101:K101"/>
    <mergeCell ref="I92:AF92"/>
    <mergeCell ref="J95:AF95"/>
    <mergeCell ref="K96:AF96"/>
    <mergeCell ref="K104:AF104"/>
    <mergeCell ref="L98:AF98"/>
    <mergeCell ref="L99:AF99"/>
    <mergeCell ref="L97:AF97"/>
    <mergeCell ref="L100:AF100"/>
    <mergeCell ref="L102:AF102"/>
    <mergeCell ref="L85:AO85"/>
    <mergeCell ref="M103:AF103"/>
    <mergeCell ref="M101:AF101"/>
    <mergeCell ref="E105:I105"/>
    <mergeCell ref="K105:AF105"/>
    <mergeCell ref="D106:H106"/>
    <mergeCell ref="J106:AF106"/>
    <mergeCell ref="E107:I107"/>
    <mergeCell ref="K107:AF107"/>
    <mergeCell ref="F108:J108"/>
    <mergeCell ref="L108:AF108"/>
    <mergeCell ref="F109:J109"/>
    <mergeCell ref="L109:AF109"/>
    <mergeCell ref="E110:I110"/>
    <mergeCell ref="K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9:AM99"/>
    <mergeCell ref="AG100:AM100"/>
    <mergeCell ref="AG102:AM102"/>
    <mergeCell ref="AG101:AM101"/>
    <mergeCell ref="AG97:AM97"/>
    <mergeCell ref="AG103:AM103"/>
    <mergeCell ref="AG96:AM96"/>
    <mergeCell ref="AG95:AM95"/>
    <mergeCell ref="AG92:AM92"/>
    <mergeCell ref="AG104:AM104"/>
    <mergeCell ref="AG98:AM98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94:AP94"/>
  </mergeCells>
  <hyperlinks>
    <hyperlink ref="A97" location="'52-01-1 - SZZ Technologic...'!C2" display="/"/>
    <hyperlink ref="A98" location="'52-01-1-1 - materiál Sprá...'!C2" display="/"/>
    <hyperlink ref="A99" location="'52-01-2 - SZZ Stavební část'!C2" display="/"/>
    <hyperlink ref="A101" location="'01 - Telefonní zapojovač'!C2" display="/"/>
    <hyperlink ref="A103" location="'01 - Sdělovací zařízení'!C2" display="/"/>
    <hyperlink ref="A104" location="'52-04 - ŽST Noutonice, op...'!C2" display="/"/>
    <hyperlink ref="A105" location="'52-05 - VRN'!C2" display="/"/>
    <hyperlink ref="A108" location="'52-06-01 - PZS Technologi...'!C2" display="/"/>
    <hyperlink ref="A109" location="'52-06-02 - PZS Stavební část'!C2" display="/"/>
    <hyperlink ref="A110" location="'52-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>
      <c r="B8" s="17"/>
      <c r="D8" s="150" t="s">
        <v>134</v>
      </c>
      <c r="L8" s="17"/>
    </row>
    <row r="9" s="1" customFormat="1" ht="16.5" customHeight="1">
      <c r="B9" s="17"/>
      <c r="E9" s="151" t="s">
        <v>1739</v>
      </c>
      <c r="F9" s="1"/>
      <c r="G9" s="1"/>
      <c r="H9" s="1"/>
      <c r="I9" s="144"/>
      <c r="L9" s="17"/>
    </row>
    <row r="10" s="1" customFormat="1" ht="12" customHeight="1">
      <c r="B10" s="17"/>
      <c r="D10" s="150" t="s">
        <v>136</v>
      </c>
      <c r="I10" s="144"/>
      <c r="L10" s="17"/>
    </row>
    <row r="11" s="2" customFormat="1" ht="16.5" customHeight="1">
      <c r="A11" s="35"/>
      <c r="B11" s="41"/>
      <c r="C11" s="35"/>
      <c r="D11" s="35"/>
      <c r="E11" s="152" t="s">
        <v>1740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138</v>
      </c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4" t="s">
        <v>2151</v>
      </c>
      <c r="F13" s="35"/>
      <c r="G13" s="35"/>
      <c r="H13" s="35"/>
      <c r="I13" s="153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153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50" t="s">
        <v>18</v>
      </c>
      <c r="E15" s="35"/>
      <c r="F15" s="138" t="s">
        <v>1</v>
      </c>
      <c r="G15" s="35"/>
      <c r="H15" s="35"/>
      <c r="I15" s="155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20</v>
      </c>
      <c r="E16" s="35"/>
      <c r="F16" s="138" t="s">
        <v>21</v>
      </c>
      <c r="G16" s="35"/>
      <c r="H16" s="35"/>
      <c r="I16" s="155" t="s">
        <v>22</v>
      </c>
      <c r="J16" s="156" t="str">
        <f>'Rekapitulace stavby'!AN8</f>
        <v>9. 4. 2020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153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50" t="s">
        <v>24</v>
      </c>
      <c r="E18" s="35"/>
      <c r="F18" s="35"/>
      <c r="G18" s="35"/>
      <c r="H18" s="35"/>
      <c r="I18" s="155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55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53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50" t="s">
        <v>28</v>
      </c>
      <c r="E21" s="35"/>
      <c r="F21" s="35"/>
      <c r="G21" s="35"/>
      <c r="H21" s="35"/>
      <c r="I21" s="155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55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53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50" t="s">
        <v>30</v>
      </c>
      <c r="E24" s="35"/>
      <c r="F24" s="35"/>
      <c r="G24" s="35"/>
      <c r="H24" s="35"/>
      <c r="I24" s="155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55" t="s">
        <v>27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53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50" t="s">
        <v>33</v>
      </c>
      <c r="E27" s="35"/>
      <c r="F27" s="35"/>
      <c r="G27" s="35"/>
      <c r="H27" s="35"/>
      <c r="I27" s="155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34</v>
      </c>
      <c r="F28" s="35"/>
      <c r="G28" s="35"/>
      <c r="H28" s="35"/>
      <c r="I28" s="155" t="s">
        <v>27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153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50" t="s">
        <v>35</v>
      </c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60"/>
      <c r="J31" s="157"/>
      <c r="K31" s="157"/>
      <c r="L31" s="161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153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4" t="s">
        <v>36</v>
      </c>
      <c r="E34" s="35"/>
      <c r="F34" s="35"/>
      <c r="G34" s="35"/>
      <c r="H34" s="35"/>
      <c r="I34" s="153"/>
      <c r="J34" s="165">
        <f>ROUND(J124,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2"/>
      <c r="E35" s="162"/>
      <c r="F35" s="162"/>
      <c r="G35" s="162"/>
      <c r="H35" s="162"/>
      <c r="I35" s="163"/>
      <c r="J35" s="162"/>
      <c r="K35" s="162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6" t="s">
        <v>38</v>
      </c>
      <c r="G36" s="35"/>
      <c r="H36" s="35"/>
      <c r="I36" s="167" t="s">
        <v>37</v>
      </c>
      <c r="J36" s="166" t="s">
        <v>39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2" t="s">
        <v>40</v>
      </c>
      <c r="E37" s="150" t="s">
        <v>41</v>
      </c>
      <c r="F37" s="168">
        <f>ROUND((SUM(BE124:BE150)),  2)</f>
        <v>0</v>
      </c>
      <c r="G37" s="35"/>
      <c r="H37" s="35"/>
      <c r="I37" s="169">
        <v>0.20999999999999999</v>
      </c>
      <c r="J37" s="168">
        <f>ROUND(((SUM(BE124:BE150))*I37),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42</v>
      </c>
      <c r="F38" s="168">
        <f>ROUND((SUM(BF124:BF150)),  2)</f>
        <v>0</v>
      </c>
      <c r="G38" s="35"/>
      <c r="H38" s="35"/>
      <c r="I38" s="169">
        <v>0.14999999999999999</v>
      </c>
      <c r="J38" s="168">
        <f>ROUND(((SUM(BF124:BF150))*I38),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43</v>
      </c>
      <c r="F39" s="168">
        <f>ROUND((SUM(BG124:BG150)),  2)</f>
        <v>0</v>
      </c>
      <c r="G39" s="35"/>
      <c r="H39" s="35"/>
      <c r="I39" s="169">
        <v>0.20999999999999999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0" t="s">
        <v>44</v>
      </c>
      <c r="F40" s="168">
        <f>ROUND((SUM(BH124:BH150)),  2)</f>
        <v>0</v>
      </c>
      <c r="G40" s="35"/>
      <c r="H40" s="35"/>
      <c r="I40" s="169">
        <v>0.14999999999999999</v>
      </c>
      <c r="J40" s="168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50" t="s">
        <v>45</v>
      </c>
      <c r="F41" s="168">
        <f>ROUND((SUM(BI124:BI150)),  2)</f>
        <v>0</v>
      </c>
      <c r="G41" s="35"/>
      <c r="H41" s="35"/>
      <c r="I41" s="169">
        <v>0</v>
      </c>
      <c r="J41" s="168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0"/>
      <c r="D43" s="171" t="s">
        <v>46</v>
      </c>
      <c r="E43" s="172"/>
      <c r="F43" s="172"/>
      <c r="G43" s="173" t="s">
        <v>47</v>
      </c>
      <c r="H43" s="174" t="s">
        <v>48</v>
      </c>
      <c r="I43" s="175"/>
      <c r="J43" s="176">
        <f>SUM(J34:J41)</f>
        <v>0</v>
      </c>
      <c r="K43" s="177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153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1" customFormat="1" ht="16.5" customHeight="1">
      <c r="B87" s="18"/>
      <c r="C87" s="19"/>
      <c r="D87" s="19"/>
      <c r="E87" s="194" t="s">
        <v>1739</v>
      </c>
      <c r="F87" s="19"/>
      <c r="G87" s="19"/>
      <c r="H87" s="19"/>
      <c r="I87" s="144"/>
      <c r="J87" s="19"/>
      <c r="K87" s="19"/>
      <c r="L87" s="17"/>
    </row>
    <row r="88" s="1" customFormat="1" ht="12" customHeight="1">
      <c r="B88" s="18"/>
      <c r="C88" s="29" t="s">
        <v>136</v>
      </c>
      <c r="D88" s="19"/>
      <c r="E88" s="19"/>
      <c r="F88" s="19"/>
      <c r="G88" s="19"/>
      <c r="H88" s="19"/>
      <c r="I88" s="144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95" t="s">
        <v>1740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138</v>
      </c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52-06-02 - PZS Stavební část</v>
      </c>
      <c r="F91" s="37"/>
      <c r="G91" s="37"/>
      <c r="H91" s="37"/>
      <c r="I91" s="153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Noutonice</v>
      </c>
      <c r="G93" s="37"/>
      <c r="H93" s="37"/>
      <c r="I93" s="155" t="s">
        <v>22</v>
      </c>
      <c r="J93" s="76" t="str">
        <f>IF(J16="","",J16)</f>
        <v>9. 4. 2020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153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Jiří Kejkula</v>
      </c>
      <c r="G95" s="37"/>
      <c r="H95" s="37"/>
      <c r="I95" s="155" t="s">
        <v>30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155" t="s">
        <v>33</v>
      </c>
      <c r="J96" s="33" t="str">
        <f>E28</f>
        <v>Milan Bělehrad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96" t="s">
        <v>141</v>
      </c>
      <c r="D98" s="197"/>
      <c r="E98" s="197"/>
      <c r="F98" s="197"/>
      <c r="G98" s="197"/>
      <c r="H98" s="197"/>
      <c r="I98" s="198"/>
      <c r="J98" s="199" t="s">
        <v>142</v>
      </c>
      <c r="K98" s="19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153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200" t="s">
        <v>143</v>
      </c>
      <c r="D100" s="37"/>
      <c r="E100" s="37"/>
      <c r="F100" s="37"/>
      <c r="G100" s="37"/>
      <c r="H100" s="37"/>
      <c r="I100" s="153"/>
      <c r="J100" s="107">
        <f>J124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144</v>
      </c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53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9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9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149</v>
      </c>
      <c r="D107" s="37"/>
      <c r="E107" s="37"/>
      <c r="F107" s="37"/>
      <c r="G107" s="37"/>
      <c r="H107" s="37"/>
      <c r="I107" s="153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53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53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94" t="str">
        <f>E7</f>
        <v xml:space="preserve">Oprava zabezpečovacího zařízení v ŽST  Noutonice</v>
      </c>
      <c r="F110" s="29"/>
      <c r="G110" s="29"/>
      <c r="H110" s="29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134</v>
      </c>
      <c r="D111" s="19"/>
      <c r="E111" s="19"/>
      <c r="F111" s="19"/>
      <c r="G111" s="19"/>
      <c r="H111" s="19"/>
      <c r="I111" s="144"/>
      <c r="J111" s="19"/>
      <c r="K111" s="19"/>
      <c r="L111" s="17"/>
    </row>
    <row r="112" s="1" customFormat="1" ht="16.5" customHeight="1">
      <c r="B112" s="18"/>
      <c r="C112" s="19"/>
      <c r="D112" s="19"/>
      <c r="E112" s="194" t="s">
        <v>1739</v>
      </c>
      <c r="F112" s="19"/>
      <c r="G112" s="19"/>
      <c r="H112" s="19"/>
      <c r="I112" s="144"/>
      <c r="J112" s="19"/>
      <c r="K112" s="19"/>
      <c r="L112" s="17"/>
    </row>
    <row r="113" s="1" customFormat="1" ht="12" customHeight="1">
      <c r="B113" s="18"/>
      <c r="C113" s="29" t="s">
        <v>136</v>
      </c>
      <c r="D113" s="19"/>
      <c r="E113" s="19"/>
      <c r="F113" s="19"/>
      <c r="G113" s="19"/>
      <c r="H113" s="19"/>
      <c r="I113" s="144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95" t="s">
        <v>1740</v>
      </c>
      <c r="F114" s="37"/>
      <c r="G114" s="37"/>
      <c r="H114" s="37"/>
      <c r="I114" s="153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153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E13</f>
        <v>52-06-02 - PZS Stavební část</v>
      </c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53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F16</f>
        <v>Noutonice</v>
      </c>
      <c r="G118" s="37"/>
      <c r="H118" s="37"/>
      <c r="I118" s="155" t="s">
        <v>22</v>
      </c>
      <c r="J118" s="76" t="str">
        <f>IF(J16="","",J16)</f>
        <v>9. 4. 2020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3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E19</f>
        <v>Jiří Kejkula</v>
      </c>
      <c r="G120" s="37"/>
      <c r="H120" s="37"/>
      <c r="I120" s="155" t="s">
        <v>30</v>
      </c>
      <c r="J120" s="33" t="str">
        <f>E25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IF(E22="","",E22)</f>
        <v>Vyplň údaj</v>
      </c>
      <c r="G121" s="37"/>
      <c r="H121" s="37"/>
      <c r="I121" s="155" t="s">
        <v>33</v>
      </c>
      <c r="J121" s="33" t="str">
        <f>E28</f>
        <v>Milan Bělehrad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53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0" customFormat="1" ht="29.28" customHeight="1">
      <c r="A123" s="208"/>
      <c r="B123" s="209"/>
      <c r="C123" s="210" t="s">
        <v>150</v>
      </c>
      <c r="D123" s="211" t="s">
        <v>61</v>
      </c>
      <c r="E123" s="211" t="s">
        <v>57</v>
      </c>
      <c r="F123" s="211" t="s">
        <v>58</v>
      </c>
      <c r="G123" s="211" t="s">
        <v>151</v>
      </c>
      <c r="H123" s="211" t="s">
        <v>152</v>
      </c>
      <c r="I123" s="212" t="s">
        <v>153</v>
      </c>
      <c r="J123" s="213" t="s">
        <v>142</v>
      </c>
      <c r="K123" s="214" t="s">
        <v>154</v>
      </c>
      <c r="L123" s="215"/>
      <c r="M123" s="97" t="s">
        <v>1</v>
      </c>
      <c r="N123" s="98" t="s">
        <v>40</v>
      </c>
      <c r="O123" s="98" t="s">
        <v>155</v>
      </c>
      <c r="P123" s="98" t="s">
        <v>156</v>
      </c>
      <c r="Q123" s="98" t="s">
        <v>157</v>
      </c>
      <c r="R123" s="98" t="s">
        <v>158</v>
      </c>
      <c r="S123" s="98" t="s">
        <v>159</v>
      </c>
      <c r="T123" s="99" t="s">
        <v>160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5"/>
      <c r="B124" s="36"/>
      <c r="C124" s="104" t="s">
        <v>161</v>
      </c>
      <c r="D124" s="37"/>
      <c r="E124" s="37"/>
      <c r="F124" s="37"/>
      <c r="G124" s="37"/>
      <c r="H124" s="37"/>
      <c r="I124" s="153"/>
      <c r="J124" s="216">
        <f>BK124</f>
        <v>0</v>
      </c>
      <c r="K124" s="37"/>
      <c r="L124" s="41"/>
      <c r="M124" s="100"/>
      <c r="N124" s="217"/>
      <c r="O124" s="101"/>
      <c r="P124" s="218">
        <f>SUM(P125:P150)</f>
        <v>0</v>
      </c>
      <c r="Q124" s="101"/>
      <c r="R124" s="218">
        <f>SUM(R125:R150)</f>
        <v>15.656577840000002</v>
      </c>
      <c r="S124" s="101"/>
      <c r="T124" s="219">
        <f>SUM(T125:T150)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75</v>
      </c>
      <c r="AU124" s="14" t="s">
        <v>144</v>
      </c>
      <c r="BK124" s="220">
        <f>SUM(BK125:BK150)</f>
        <v>0</v>
      </c>
    </row>
    <row r="125" s="2" customFormat="1" ht="16.5" customHeight="1">
      <c r="A125" s="35"/>
      <c r="B125" s="36"/>
      <c r="C125" s="249" t="s">
        <v>83</v>
      </c>
      <c r="D125" s="249" t="s">
        <v>175</v>
      </c>
      <c r="E125" s="250" t="s">
        <v>2152</v>
      </c>
      <c r="F125" s="251" t="s">
        <v>2153</v>
      </c>
      <c r="G125" s="252" t="s">
        <v>183</v>
      </c>
      <c r="H125" s="253">
        <v>8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41</v>
      </c>
      <c r="O125" s="88"/>
      <c r="P125" s="245">
        <f>O125*H125</f>
        <v>0</v>
      </c>
      <c r="Q125" s="245">
        <v>1.0000000000000001E-05</v>
      </c>
      <c r="R125" s="245">
        <f>Q125*H125</f>
        <v>8.0000000000000007E-05</v>
      </c>
      <c r="S125" s="245">
        <v>0</v>
      </c>
      <c r="T125" s="24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7" t="s">
        <v>797</v>
      </c>
      <c r="AT125" s="247" t="s">
        <v>175</v>
      </c>
      <c r="AU125" s="247" t="s">
        <v>76</v>
      </c>
      <c r="AY125" s="14" t="s">
        <v>164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4" t="s">
        <v>83</v>
      </c>
      <c r="BK125" s="248">
        <f>ROUND(I125*H125,2)</f>
        <v>0</v>
      </c>
      <c r="BL125" s="14" t="s">
        <v>1246</v>
      </c>
      <c r="BM125" s="247" t="s">
        <v>2154</v>
      </c>
    </row>
    <row r="126" s="2" customFormat="1" ht="16.5" customHeight="1">
      <c r="A126" s="35"/>
      <c r="B126" s="36"/>
      <c r="C126" s="249" t="s">
        <v>85</v>
      </c>
      <c r="D126" s="249" t="s">
        <v>175</v>
      </c>
      <c r="E126" s="250" t="s">
        <v>2155</v>
      </c>
      <c r="F126" s="251" t="s">
        <v>2156</v>
      </c>
      <c r="G126" s="252" t="s">
        <v>1312</v>
      </c>
      <c r="H126" s="253">
        <v>4</v>
      </c>
      <c r="I126" s="254"/>
      <c r="J126" s="255">
        <f>ROUND(I126*H126,2)</f>
        <v>0</v>
      </c>
      <c r="K126" s="256"/>
      <c r="L126" s="257"/>
      <c r="M126" s="258" t="s">
        <v>1</v>
      </c>
      <c r="N126" s="259" t="s">
        <v>41</v>
      </c>
      <c r="O126" s="88"/>
      <c r="P126" s="245">
        <f>O126*H126</f>
        <v>0</v>
      </c>
      <c r="Q126" s="245">
        <v>0.00097999999999999997</v>
      </c>
      <c r="R126" s="245">
        <f>Q126*H126</f>
        <v>0.0039199999999999999</v>
      </c>
      <c r="S126" s="245">
        <v>0</v>
      </c>
      <c r="T126" s="24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7" t="s">
        <v>797</v>
      </c>
      <c r="AT126" s="247" t="s">
        <v>175</v>
      </c>
      <c r="AU126" s="247" t="s">
        <v>76</v>
      </c>
      <c r="AY126" s="14" t="s">
        <v>164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4" t="s">
        <v>83</v>
      </c>
      <c r="BK126" s="248">
        <f>ROUND(I126*H126,2)</f>
        <v>0</v>
      </c>
      <c r="BL126" s="14" t="s">
        <v>1246</v>
      </c>
      <c r="BM126" s="247" t="s">
        <v>2157</v>
      </c>
    </row>
    <row r="127" s="2" customFormat="1" ht="21.75" customHeight="1">
      <c r="A127" s="35"/>
      <c r="B127" s="36"/>
      <c r="C127" s="249" t="s">
        <v>93</v>
      </c>
      <c r="D127" s="249" t="s">
        <v>175</v>
      </c>
      <c r="E127" s="250" t="s">
        <v>2158</v>
      </c>
      <c r="F127" s="251" t="s">
        <v>2159</v>
      </c>
      <c r="G127" s="252" t="s">
        <v>451</v>
      </c>
      <c r="H127" s="253">
        <v>1</v>
      </c>
      <c r="I127" s="254"/>
      <c r="J127" s="255">
        <f>ROUND(I127*H127,2)</f>
        <v>0</v>
      </c>
      <c r="K127" s="256"/>
      <c r="L127" s="257"/>
      <c r="M127" s="258" t="s">
        <v>1</v>
      </c>
      <c r="N127" s="259" t="s">
        <v>41</v>
      </c>
      <c r="O127" s="88"/>
      <c r="P127" s="245">
        <f>O127*H127</f>
        <v>0</v>
      </c>
      <c r="Q127" s="245">
        <v>0.00058</v>
      </c>
      <c r="R127" s="245">
        <f>Q127*H127</f>
        <v>0.00058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200</v>
      </c>
      <c r="AT127" s="247" t="s">
        <v>175</v>
      </c>
      <c r="AU127" s="247" t="s">
        <v>76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200</v>
      </c>
      <c r="BM127" s="247" t="s">
        <v>2160</v>
      </c>
    </row>
    <row r="128" s="2" customFormat="1" ht="16.5" customHeight="1">
      <c r="A128" s="35"/>
      <c r="B128" s="36"/>
      <c r="C128" s="249" t="s">
        <v>106</v>
      </c>
      <c r="D128" s="249" t="s">
        <v>175</v>
      </c>
      <c r="E128" s="250" t="s">
        <v>2161</v>
      </c>
      <c r="F128" s="251" t="s">
        <v>2162</v>
      </c>
      <c r="G128" s="252" t="s">
        <v>442</v>
      </c>
      <c r="H128" s="253">
        <v>2</v>
      </c>
      <c r="I128" s="254"/>
      <c r="J128" s="255">
        <f>ROUND(I128*H128,2)</f>
        <v>0</v>
      </c>
      <c r="K128" s="256"/>
      <c r="L128" s="257"/>
      <c r="M128" s="258" t="s">
        <v>1</v>
      </c>
      <c r="N128" s="259" t="s">
        <v>41</v>
      </c>
      <c r="O128" s="88"/>
      <c r="P128" s="245">
        <f>O128*H128</f>
        <v>0</v>
      </c>
      <c r="Q128" s="245">
        <v>0.001</v>
      </c>
      <c r="R128" s="245">
        <f>Q128*H128</f>
        <v>0.002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797</v>
      </c>
      <c r="AT128" s="247" t="s">
        <v>175</v>
      </c>
      <c r="AU128" s="247" t="s">
        <v>76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1246</v>
      </c>
      <c r="BM128" s="247" t="s">
        <v>2163</v>
      </c>
    </row>
    <row r="129" s="2" customFormat="1" ht="16.5" customHeight="1">
      <c r="A129" s="35"/>
      <c r="B129" s="36"/>
      <c r="C129" s="249" t="s">
        <v>170</v>
      </c>
      <c r="D129" s="249" t="s">
        <v>175</v>
      </c>
      <c r="E129" s="250" t="s">
        <v>1326</v>
      </c>
      <c r="F129" s="251" t="s">
        <v>1327</v>
      </c>
      <c r="G129" s="252" t="s">
        <v>451</v>
      </c>
      <c r="H129" s="253">
        <v>20</v>
      </c>
      <c r="I129" s="254"/>
      <c r="J129" s="255">
        <f>ROUND(I129*H129,2)</f>
        <v>0</v>
      </c>
      <c r="K129" s="256"/>
      <c r="L129" s="257"/>
      <c r="M129" s="258" t="s">
        <v>1</v>
      </c>
      <c r="N129" s="259" t="s">
        <v>41</v>
      </c>
      <c r="O129" s="88"/>
      <c r="P129" s="245">
        <f>O129*H129</f>
        <v>0</v>
      </c>
      <c r="Q129" s="245">
        <v>0.0044900000000000001</v>
      </c>
      <c r="R129" s="245">
        <f>Q129*H129</f>
        <v>0.089800000000000005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200</v>
      </c>
      <c r="AT129" s="247" t="s">
        <v>175</v>
      </c>
      <c r="AU129" s="247" t="s">
        <v>76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200</v>
      </c>
      <c r="BM129" s="247" t="s">
        <v>2164</v>
      </c>
    </row>
    <row r="130" s="2" customFormat="1" ht="21.75" customHeight="1">
      <c r="A130" s="35"/>
      <c r="B130" s="36"/>
      <c r="C130" s="249" t="s">
        <v>174</v>
      </c>
      <c r="D130" s="249" t="s">
        <v>175</v>
      </c>
      <c r="E130" s="250" t="s">
        <v>2165</v>
      </c>
      <c r="F130" s="251" t="s">
        <v>2166</v>
      </c>
      <c r="G130" s="252" t="s">
        <v>556</v>
      </c>
      <c r="H130" s="253">
        <v>50</v>
      </c>
      <c r="I130" s="254"/>
      <c r="J130" s="255">
        <f>ROUND(I130*H130,2)</f>
        <v>0</v>
      </c>
      <c r="K130" s="256"/>
      <c r="L130" s="257"/>
      <c r="M130" s="258" t="s">
        <v>1</v>
      </c>
      <c r="N130" s="259" t="s">
        <v>41</v>
      </c>
      <c r="O130" s="88"/>
      <c r="P130" s="245">
        <f>O130*H130</f>
        <v>0</v>
      </c>
      <c r="Q130" s="245">
        <v>0.00050000000000000001</v>
      </c>
      <c r="R130" s="245">
        <f>Q130*H130</f>
        <v>0.025000000000000001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200</v>
      </c>
      <c r="AT130" s="247" t="s">
        <v>175</v>
      </c>
      <c r="AU130" s="247" t="s">
        <v>76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200</v>
      </c>
      <c r="BM130" s="247" t="s">
        <v>2167</v>
      </c>
    </row>
    <row r="131" s="2" customFormat="1" ht="16.5" customHeight="1">
      <c r="A131" s="35"/>
      <c r="B131" s="36"/>
      <c r="C131" s="249" t="s">
        <v>1118</v>
      </c>
      <c r="D131" s="249" t="s">
        <v>175</v>
      </c>
      <c r="E131" s="250" t="s">
        <v>1323</v>
      </c>
      <c r="F131" s="251" t="s">
        <v>1324</v>
      </c>
      <c r="G131" s="252" t="s">
        <v>795</v>
      </c>
      <c r="H131" s="253">
        <v>8</v>
      </c>
      <c r="I131" s="254"/>
      <c r="J131" s="255">
        <f>ROUND(I131*H131,2)</f>
        <v>0</v>
      </c>
      <c r="K131" s="256"/>
      <c r="L131" s="257"/>
      <c r="M131" s="258" t="s">
        <v>1</v>
      </c>
      <c r="N131" s="259" t="s">
        <v>41</v>
      </c>
      <c r="O131" s="88"/>
      <c r="P131" s="245">
        <f>O131*H131</f>
        <v>0</v>
      </c>
      <c r="Q131" s="245">
        <v>1</v>
      </c>
      <c r="R131" s="245">
        <f>Q131*H131</f>
        <v>8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329</v>
      </c>
      <c r="AT131" s="247" t="s">
        <v>175</v>
      </c>
      <c r="AU131" s="247" t="s">
        <v>76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106</v>
      </c>
      <c r="BM131" s="247" t="s">
        <v>2168</v>
      </c>
    </row>
    <row r="132" s="2" customFormat="1" ht="16.5" customHeight="1">
      <c r="A132" s="35"/>
      <c r="B132" s="36"/>
      <c r="C132" s="249" t="s">
        <v>329</v>
      </c>
      <c r="D132" s="249" t="s">
        <v>175</v>
      </c>
      <c r="E132" s="250" t="s">
        <v>2169</v>
      </c>
      <c r="F132" s="251" t="s">
        <v>2170</v>
      </c>
      <c r="G132" s="252" t="s">
        <v>795</v>
      </c>
      <c r="H132" s="253">
        <v>6</v>
      </c>
      <c r="I132" s="254"/>
      <c r="J132" s="255">
        <f>ROUND(I132*H132,2)</f>
        <v>0</v>
      </c>
      <c r="K132" s="256"/>
      <c r="L132" s="257"/>
      <c r="M132" s="258" t="s">
        <v>1</v>
      </c>
      <c r="N132" s="259" t="s">
        <v>41</v>
      </c>
      <c r="O132" s="88"/>
      <c r="P132" s="245">
        <f>O132*H132</f>
        <v>0</v>
      </c>
      <c r="Q132" s="245">
        <v>1</v>
      </c>
      <c r="R132" s="245">
        <f>Q132*H132</f>
        <v>6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329</v>
      </c>
      <c r="AT132" s="247" t="s">
        <v>175</v>
      </c>
      <c r="AU132" s="247" t="s">
        <v>76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106</v>
      </c>
      <c r="BM132" s="247" t="s">
        <v>2171</v>
      </c>
    </row>
    <row r="133" s="2" customFormat="1" ht="21.75" customHeight="1">
      <c r="A133" s="35"/>
      <c r="B133" s="36"/>
      <c r="C133" s="249" t="s">
        <v>1125</v>
      </c>
      <c r="D133" s="249" t="s">
        <v>175</v>
      </c>
      <c r="E133" s="250" t="s">
        <v>2172</v>
      </c>
      <c r="F133" s="251" t="s">
        <v>2173</v>
      </c>
      <c r="G133" s="252" t="s">
        <v>183</v>
      </c>
      <c r="H133" s="253">
        <v>5</v>
      </c>
      <c r="I133" s="254"/>
      <c r="J133" s="255">
        <f>ROUND(I133*H133,2)</f>
        <v>0</v>
      </c>
      <c r="K133" s="256"/>
      <c r="L133" s="257"/>
      <c r="M133" s="258" t="s">
        <v>1</v>
      </c>
      <c r="N133" s="259" t="s">
        <v>41</v>
      </c>
      <c r="O133" s="88"/>
      <c r="P133" s="245">
        <f>O133*H133</f>
        <v>0</v>
      </c>
      <c r="Q133" s="245">
        <v>0.00025999999999999998</v>
      </c>
      <c r="R133" s="245">
        <f>Q133*H133</f>
        <v>0.0012999999999999999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329</v>
      </c>
      <c r="AT133" s="247" t="s">
        <v>175</v>
      </c>
      <c r="AU133" s="247" t="s">
        <v>76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106</v>
      </c>
      <c r="BM133" s="247" t="s">
        <v>2174</v>
      </c>
    </row>
    <row r="134" s="2" customFormat="1" ht="16.5" customHeight="1">
      <c r="A134" s="35"/>
      <c r="B134" s="36"/>
      <c r="C134" s="249" t="s">
        <v>1129</v>
      </c>
      <c r="D134" s="249" t="s">
        <v>175</v>
      </c>
      <c r="E134" s="250" t="s">
        <v>1310</v>
      </c>
      <c r="F134" s="251" t="s">
        <v>1311</v>
      </c>
      <c r="G134" s="252" t="s">
        <v>1312</v>
      </c>
      <c r="H134" s="253">
        <v>0.016</v>
      </c>
      <c r="I134" s="254"/>
      <c r="J134" s="255">
        <f>ROUND(I134*H134,2)</f>
        <v>0</v>
      </c>
      <c r="K134" s="256"/>
      <c r="L134" s="257"/>
      <c r="M134" s="258" t="s">
        <v>1</v>
      </c>
      <c r="N134" s="259" t="s">
        <v>41</v>
      </c>
      <c r="O134" s="88"/>
      <c r="P134" s="245">
        <f>O134*H134</f>
        <v>0</v>
      </c>
      <c r="Q134" s="245">
        <v>0.016500000000000001</v>
      </c>
      <c r="R134" s="245">
        <f>Q134*H134</f>
        <v>0.00026400000000000002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329</v>
      </c>
      <c r="AT134" s="247" t="s">
        <v>175</v>
      </c>
      <c r="AU134" s="247" t="s">
        <v>76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106</v>
      </c>
      <c r="BM134" s="247" t="s">
        <v>2175</v>
      </c>
    </row>
    <row r="135" s="2" customFormat="1" ht="16.5" customHeight="1">
      <c r="A135" s="35"/>
      <c r="B135" s="36"/>
      <c r="C135" s="249" t="s">
        <v>1332</v>
      </c>
      <c r="D135" s="249" t="s">
        <v>175</v>
      </c>
      <c r="E135" s="250" t="s">
        <v>1314</v>
      </c>
      <c r="F135" s="251" t="s">
        <v>1315</v>
      </c>
      <c r="G135" s="252" t="s">
        <v>1312</v>
      </c>
      <c r="H135" s="253">
        <v>0.0080000000000000002</v>
      </c>
      <c r="I135" s="254"/>
      <c r="J135" s="255">
        <f>ROUND(I135*H135,2)</f>
        <v>0</v>
      </c>
      <c r="K135" s="256"/>
      <c r="L135" s="257"/>
      <c r="M135" s="258" t="s">
        <v>1</v>
      </c>
      <c r="N135" s="259" t="s">
        <v>41</v>
      </c>
      <c r="O135" s="88"/>
      <c r="P135" s="245">
        <f>O135*H135</f>
        <v>0</v>
      </c>
      <c r="Q135" s="245">
        <v>0.0042300000000000003</v>
      </c>
      <c r="R135" s="245">
        <f>Q135*H135</f>
        <v>3.3840000000000001E-05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329</v>
      </c>
      <c r="AT135" s="247" t="s">
        <v>175</v>
      </c>
      <c r="AU135" s="247" t="s">
        <v>76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106</v>
      </c>
      <c r="BM135" s="247" t="s">
        <v>2176</v>
      </c>
    </row>
    <row r="136" s="2" customFormat="1" ht="33" customHeight="1">
      <c r="A136" s="35"/>
      <c r="B136" s="36"/>
      <c r="C136" s="235" t="s">
        <v>1141</v>
      </c>
      <c r="D136" s="235" t="s">
        <v>165</v>
      </c>
      <c r="E136" s="236" t="s">
        <v>2177</v>
      </c>
      <c r="F136" s="237" t="s">
        <v>2178</v>
      </c>
      <c r="G136" s="238" t="s">
        <v>1335</v>
      </c>
      <c r="H136" s="239">
        <v>40</v>
      </c>
      <c r="I136" s="240"/>
      <c r="J136" s="241">
        <f>ROUND(I136*H136,2)</f>
        <v>0</v>
      </c>
      <c r="K136" s="242"/>
      <c r="L136" s="41"/>
      <c r="M136" s="243" t="s">
        <v>1</v>
      </c>
      <c r="N136" s="244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226</v>
      </c>
      <c r="AT136" s="247" t="s">
        <v>165</v>
      </c>
      <c r="AU136" s="247" t="s">
        <v>76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226</v>
      </c>
      <c r="BM136" s="247" t="s">
        <v>2179</v>
      </c>
    </row>
    <row r="137" s="2" customFormat="1" ht="33" customHeight="1">
      <c r="A137" s="35"/>
      <c r="B137" s="36"/>
      <c r="C137" s="235" t="s">
        <v>1145</v>
      </c>
      <c r="D137" s="235" t="s">
        <v>165</v>
      </c>
      <c r="E137" s="236" t="s">
        <v>1329</v>
      </c>
      <c r="F137" s="237" t="s">
        <v>2180</v>
      </c>
      <c r="G137" s="238" t="s">
        <v>451</v>
      </c>
      <c r="H137" s="239">
        <v>20</v>
      </c>
      <c r="I137" s="240"/>
      <c r="J137" s="241">
        <f>ROUND(I137*H137,2)</f>
        <v>0</v>
      </c>
      <c r="K137" s="242"/>
      <c r="L137" s="41"/>
      <c r="M137" s="243" t="s">
        <v>1</v>
      </c>
      <c r="N137" s="244" t="s">
        <v>41</v>
      </c>
      <c r="O137" s="88"/>
      <c r="P137" s="245">
        <f>O137*H137</f>
        <v>0</v>
      </c>
      <c r="Q137" s="245">
        <v>0.0044000000000000003</v>
      </c>
      <c r="R137" s="245">
        <f>Q137*H137</f>
        <v>0.088000000000000009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226</v>
      </c>
      <c r="AT137" s="247" t="s">
        <v>165</v>
      </c>
      <c r="AU137" s="247" t="s">
        <v>76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226</v>
      </c>
      <c r="BM137" s="247" t="s">
        <v>2181</v>
      </c>
    </row>
    <row r="138" s="2" customFormat="1" ht="33" customHeight="1">
      <c r="A138" s="35"/>
      <c r="B138" s="36"/>
      <c r="C138" s="235" t="s">
        <v>8</v>
      </c>
      <c r="D138" s="235" t="s">
        <v>165</v>
      </c>
      <c r="E138" s="236" t="s">
        <v>1333</v>
      </c>
      <c r="F138" s="237" t="s">
        <v>2182</v>
      </c>
      <c r="G138" s="238" t="s">
        <v>1335</v>
      </c>
      <c r="H138" s="239">
        <v>43.479999999999997</v>
      </c>
      <c r="I138" s="240"/>
      <c r="J138" s="241">
        <f>ROUND(I138*H138,2)</f>
        <v>0</v>
      </c>
      <c r="K138" s="242"/>
      <c r="L138" s="41"/>
      <c r="M138" s="243" t="s">
        <v>1</v>
      </c>
      <c r="N138" s="244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226</v>
      </c>
      <c r="AT138" s="247" t="s">
        <v>165</v>
      </c>
      <c r="AU138" s="247" t="s">
        <v>76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226</v>
      </c>
      <c r="BM138" s="247" t="s">
        <v>2183</v>
      </c>
    </row>
    <row r="139" s="2" customFormat="1" ht="16.5" customHeight="1">
      <c r="A139" s="35"/>
      <c r="B139" s="36"/>
      <c r="C139" s="235" t="s">
        <v>226</v>
      </c>
      <c r="D139" s="235" t="s">
        <v>165</v>
      </c>
      <c r="E139" s="236" t="s">
        <v>2184</v>
      </c>
      <c r="F139" s="237" t="s">
        <v>2185</v>
      </c>
      <c r="G139" s="238" t="s">
        <v>183</v>
      </c>
      <c r="H139" s="239">
        <v>4</v>
      </c>
      <c r="I139" s="240"/>
      <c r="J139" s="241">
        <f>ROUND(I139*H139,2)</f>
        <v>0</v>
      </c>
      <c r="K139" s="242"/>
      <c r="L139" s="41"/>
      <c r="M139" s="243" t="s">
        <v>1</v>
      </c>
      <c r="N139" s="244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2186</v>
      </c>
      <c r="AT139" s="247" t="s">
        <v>165</v>
      </c>
      <c r="AU139" s="247" t="s">
        <v>76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2186</v>
      </c>
      <c r="BM139" s="247" t="s">
        <v>2187</v>
      </c>
    </row>
    <row r="140" s="2" customFormat="1" ht="44.25" customHeight="1">
      <c r="A140" s="35"/>
      <c r="B140" s="36"/>
      <c r="C140" s="235" t="s">
        <v>1152</v>
      </c>
      <c r="D140" s="235" t="s">
        <v>165</v>
      </c>
      <c r="E140" s="236" t="s">
        <v>2188</v>
      </c>
      <c r="F140" s="237" t="s">
        <v>2189</v>
      </c>
      <c r="G140" s="238" t="s">
        <v>556</v>
      </c>
      <c r="H140" s="239">
        <v>15</v>
      </c>
      <c r="I140" s="240"/>
      <c r="J140" s="241">
        <f>ROUND(I140*H140,2)</f>
        <v>0</v>
      </c>
      <c r="K140" s="242"/>
      <c r="L140" s="41"/>
      <c r="M140" s="243" t="s">
        <v>1</v>
      </c>
      <c r="N140" s="244" t="s">
        <v>41</v>
      </c>
      <c r="O140" s="88"/>
      <c r="P140" s="245">
        <f>O140*H140</f>
        <v>0</v>
      </c>
      <c r="Q140" s="245">
        <v>0.094539999999999999</v>
      </c>
      <c r="R140" s="245">
        <f>Q140*H140</f>
        <v>1.4180999999999999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226</v>
      </c>
      <c r="AT140" s="247" t="s">
        <v>165</v>
      </c>
      <c r="AU140" s="247" t="s">
        <v>76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226</v>
      </c>
      <c r="BM140" s="247" t="s">
        <v>2190</v>
      </c>
    </row>
    <row r="141" s="2" customFormat="1" ht="21.75" customHeight="1">
      <c r="A141" s="35"/>
      <c r="B141" s="36"/>
      <c r="C141" s="235" t="s">
        <v>1156</v>
      </c>
      <c r="D141" s="235" t="s">
        <v>165</v>
      </c>
      <c r="E141" s="236" t="s">
        <v>2191</v>
      </c>
      <c r="F141" s="237" t="s">
        <v>2192</v>
      </c>
      <c r="G141" s="238" t="s">
        <v>451</v>
      </c>
      <c r="H141" s="239">
        <v>50</v>
      </c>
      <c r="I141" s="240"/>
      <c r="J141" s="241">
        <f>ROUND(I141*H141,2)</f>
        <v>0</v>
      </c>
      <c r="K141" s="242"/>
      <c r="L141" s="41"/>
      <c r="M141" s="243" t="s">
        <v>1</v>
      </c>
      <c r="N141" s="244" t="s">
        <v>41</v>
      </c>
      <c r="O141" s="88"/>
      <c r="P141" s="245">
        <f>O141*H141</f>
        <v>0</v>
      </c>
      <c r="Q141" s="245">
        <v>0.00055000000000000003</v>
      </c>
      <c r="R141" s="245">
        <f>Q141*H141</f>
        <v>0.0275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106</v>
      </c>
      <c r="AT141" s="247" t="s">
        <v>165</v>
      </c>
      <c r="AU141" s="247" t="s">
        <v>76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106</v>
      </c>
      <c r="BM141" s="247" t="s">
        <v>2193</v>
      </c>
    </row>
    <row r="142" s="2" customFormat="1" ht="21.75" customHeight="1">
      <c r="A142" s="35"/>
      <c r="B142" s="36"/>
      <c r="C142" s="235" t="s">
        <v>1363</v>
      </c>
      <c r="D142" s="235" t="s">
        <v>165</v>
      </c>
      <c r="E142" s="236" t="s">
        <v>2194</v>
      </c>
      <c r="F142" s="237" t="s">
        <v>2195</v>
      </c>
      <c r="G142" s="238" t="s">
        <v>451</v>
      </c>
      <c r="H142" s="239">
        <v>50</v>
      </c>
      <c r="I142" s="240"/>
      <c r="J142" s="241">
        <f>ROUND(I142*H142,2)</f>
        <v>0</v>
      </c>
      <c r="K142" s="242"/>
      <c r="L142" s="41"/>
      <c r="M142" s="243" t="s">
        <v>1</v>
      </c>
      <c r="N142" s="244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106</v>
      </c>
      <c r="AT142" s="247" t="s">
        <v>165</v>
      </c>
      <c r="AU142" s="247" t="s">
        <v>76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106</v>
      </c>
      <c r="BM142" s="247" t="s">
        <v>2196</v>
      </c>
    </row>
    <row r="143" s="2" customFormat="1" ht="16.5" customHeight="1">
      <c r="A143" s="35"/>
      <c r="B143" s="36"/>
      <c r="C143" s="235" t="s">
        <v>1163</v>
      </c>
      <c r="D143" s="235" t="s">
        <v>165</v>
      </c>
      <c r="E143" s="236" t="s">
        <v>2197</v>
      </c>
      <c r="F143" s="237" t="s">
        <v>2198</v>
      </c>
      <c r="G143" s="238" t="s">
        <v>183</v>
      </c>
      <c r="H143" s="239">
        <v>1</v>
      </c>
      <c r="I143" s="240"/>
      <c r="J143" s="241">
        <f>ROUND(I143*H143,2)</f>
        <v>0</v>
      </c>
      <c r="K143" s="242"/>
      <c r="L143" s="41"/>
      <c r="M143" s="243" t="s">
        <v>1</v>
      </c>
      <c r="N143" s="244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1246</v>
      </c>
      <c r="AT143" s="247" t="s">
        <v>165</v>
      </c>
      <c r="AU143" s="247" t="s">
        <v>76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1246</v>
      </c>
      <c r="BM143" s="247" t="s">
        <v>2199</v>
      </c>
    </row>
    <row r="144" s="2" customFormat="1" ht="21.75" customHeight="1">
      <c r="A144" s="35"/>
      <c r="B144" s="36"/>
      <c r="C144" s="235" t="s">
        <v>7</v>
      </c>
      <c r="D144" s="235" t="s">
        <v>165</v>
      </c>
      <c r="E144" s="236" t="s">
        <v>2200</v>
      </c>
      <c r="F144" s="237" t="s">
        <v>2201</v>
      </c>
      <c r="G144" s="238" t="s">
        <v>766</v>
      </c>
      <c r="H144" s="239">
        <v>8</v>
      </c>
      <c r="I144" s="240"/>
      <c r="J144" s="241">
        <f>ROUND(I144*H144,2)</f>
        <v>0</v>
      </c>
      <c r="K144" s="242"/>
      <c r="L144" s="41"/>
      <c r="M144" s="243" t="s">
        <v>1</v>
      </c>
      <c r="N144" s="244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2186</v>
      </c>
      <c r="AT144" s="247" t="s">
        <v>165</v>
      </c>
      <c r="AU144" s="247" t="s">
        <v>76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2186</v>
      </c>
      <c r="BM144" s="247" t="s">
        <v>2202</v>
      </c>
    </row>
    <row r="145" s="2" customFormat="1" ht="21.75" customHeight="1">
      <c r="A145" s="35"/>
      <c r="B145" s="36"/>
      <c r="C145" s="235" t="s">
        <v>1170</v>
      </c>
      <c r="D145" s="235" t="s">
        <v>165</v>
      </c>
      <c r="E145" s="236" t="s">
        <v>2203</v>
      </c>
      <c r="F145" s="237" t="s">
        <v>2204</v>
      </c>
      <c r="G145" s="238" t="s">
        <v>766</v>
      </c>
      <c r="H145" s="239">
        <v>15</v>
      </c>
      <c r="I145" s="240"/>
      <c r="J145" s="241">
        <f>ROUND(I145*H145,2)</f>
        <v>0</v>
      </c>
      <c r="K145" s="242"/>
      <c r="L145" s="41"/>
      <c r="M145" s="243" t="s">
        <v>1</v>
      </c>
      <c r="N145" s="244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2186</v>
      </c>
      <c r="AT145" s="247" t="s">
        <v>165</v>
      </c>
      <c r="AU145" s="247" t="s">
        <v>76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2186</v>
      </c>
      <c r="BM145" s="247" t="s">
        <v>2205</v>
      </c>
    </row>
    <row r="146" s="2" customFormat="1" ht="21.75" customHeight="1">
      <c r="A146" s="35"/>
      <c r="B146" s="36"/>
      <c r="C146" s="235" t="s">
        <v>238</v>
      </c>
      <c r="D146" s="235" t="s">
        <v>165</v>
      </c>
      <c r="E146" s="236" t="s">
        <v>2206</v>
      </c>
      <c r="F146" s="237" t="s">
        <v>2207</v>
      </c>
      <c r="G146" s="238" t="s">
        <v>766</v>
      </c>
      <c r="H146" s="239">
        <v>35</v>
      </c>
      <c r="I146" s="240"/>
      <c r="J146" s="241">
        <f>ROUND(I146*H146,2)</f>
        <v>0</v>
      </c>
      <c r="K146" s="242"/>
      <c r="L146" s="41"/>
      <c r="M146" s="243" t="s">
        <v>1</v>
      </c>
      <c r="N146" s="244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2186</v>
      </c>
      <c r="AT146" s="247" t="s">
        <v>165</v>
      </c>
      <c r="AU146" s="247" t="s">
        <v>76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2186</v>
      </c>
      <c r="BM146" s="247" t="s">
        <v>2208</v>
      </c>
    </row>
    <row r="147" s="2" customFormat="1" ht="21.75" customHeight="1">
      <c r="A147" s="35"/>
      <c r="B147" s="36"/>
      <c r="C147" s="235" t="s">
        <v>1174</v>
      </c>
      <c r="D147" s="235" t="s">
        <v>165</v>
      </c>
      <c r="E147" s="236" t="s">
        <v>2209</v>
      </c>
      <c r="F147" s="237" t="s">
        <v>2210</v>
      </c>
      <c r="G147" s="238" t="s">
        <v>766</v>
      </c>
      <c r="H147" s="239">
        <v>16</v>
      </c>
      <c r="I147" s="240"/>
      <c r="J147" s="241">
        <f>ROUND(I147*H147,2)</f>
        <v>0</v>
      </c>
      <c r="K147" s="242"/>
      <c r="L147" s="41"/>
      <c r="M147" s="243" t="s">
        <v>1</v>
      </c>
      <c r="N147" s="244" t="s">
        <v>41</v>
      </c>
      <c r="O147" s="8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7" t="s">
        <v>2186</v>
      </c>
      <c r="AT147" s="247" t="s">
        <v>165</v>
      </c>
      <c r="AU147" s="247" t="s">
        <v>76</v>
      </c>
      <c r="AY147" s="14" t="s">
        <v>164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4" t="s">
        <v>83</v>
      </c>
      <c r="BK147" s="248">
        <f>ROUND(I147*H147,2)</f>
        <v>0</v>
      </c>
      <c r="BL147" s="14" t="s">
        <v>2186</v>
      </c>
      <c r="BM147" s="247" t="s">
        <v>2211</v>
      </c>
    </row>
    <row r="148" s="2" customFormat="1" ht="21.75" customHeight="1">
      <c r="A148" s="35"/>
      <c r="B148" s="36"/>
      <c r="C148" s="235" t="s">
        <v>1178</v>
      </c>
      <c r="D148" s="235" t="s">
        <v>165</v>
      </c>
      <c r="E148" s="236" t="s">
        <v>2212</v>
      </c>
      <c r="F148" s="237" t="s">
        <v>2213</v>
      </c>
      <c r="G148" s="238" t="s">
        <v>766</v>
      </c>
      <c r="H148" s="239">
        <v>8</v>
      </c>
      <c r="I148" s="240"/>
      <c r="J148" s="241">
        <f>ROUND(I148*H148,2)</f>
        <v>0</v>
      </c>
      <c r="K148" s="242"/>
      <c r="L148" s="41"/>
      <c r="M148" s="243" t="s">
        <v>1</v>
      </c>
      <c r="N148" s="244" t="s">
        <v>41</v>
      </c>
      <c r="O148" s="8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2186</v>
      </c>
      <c r="AT148" s="247" t="s">
        <v>165</v>
      </c>
      <c r="AU148" s="247" t="s">
        <v>76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2186</v>
      </c>
      <c r="BM148" s="247" t="s">
        <v>2214</v>
      </c>
    </row>
    <row r="149" s="2" customFormat="1" ht="21.75" customHeight="1">
      <c r="A149" s="35"/>
      <c r="B149" s="36"/>
      <c r="C149" s="235" t="s">
        <v>234</v>
      </c>
      <c r="D149" s="235" t="s">
        <v>165</v>
      </c>
      <c r="E149" s="236" t="s">
        <v>2215</v>
      </c>
      <c r="F149" s="237" t="s">
        <v>2216</v>
      </c>
      <c r="G149" s="238" t="s">
        <v>766</v>
      </c>
      <c r="H149" s="239">
        <v>8</v>
      </c>
      <c r="I149" s="240"/>
      <c r="J149" s="241">
        <f>ROUND(I149*H149,2)</f>
        <v>0</v>
      </c>
      <c r="K149" s="242"/>
      <c r="L149" s="41"/>
      <c r="M149" s="243" t="s">
        <v>1</v>
      </c>
      <c r="N149" s="244" t="s">
        <v>41</v>
      </c>
      <c r="O149" s="8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7" t="s">
        <v>2186</v>
      </c>
      <c r="AT149" s="247" t="s">
        <v>165</v>
      </c>
      <c r="AU149" s="247" t="s">
        <v>76</v>
      </c>
      <c r="AY149" s="14" t="s">
        <v>164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4" t="s">
        <v>83</v>
      </c>
      <c r="BK149" s="248">
        <f>ROUND(I149*H149,2)</f>
        <v>0</v>
      </c>
      <c r="BL149" s="14" t="s">
        <v>2186</v>
      </c>
      <c r="BM149" s="247" t="s">
        <v>2217</v>
      </c>
    </row>
    <row r="150" s="2" customFormat="1" ht="21.75" customHeight="1">
      <c r="A150" s="35"/>
      <c r="B150" s="36"/>
      <c r="C150" s="235" t="s">
        <v>1182</v>
      </c>
      <c r="D150" s="235" t="s">
        <v>165</v>
      </c>
      <c r="E150" s="236" t="s">
        <v>2218</v>
      </c>
      <c r="F150" s="237" t="s">
        <v>2219</v>
      </c>
      <c r="G150" s="238" t="s">
        <v>766</v>
      </c>
      <c r="H150" s="239">
        <v>16</v>
      </c>
      <c r="I150" s="240"/>
      <c r="J150" s="241">
        <f>ROUND(I150*H150,2)</f>
        <v>0</v>
      </c>
      <c r="K150" s="242"/>
      <c r="L150" s="41"/>
      <c r="M150" s="260" t="s">
        <v>1</v>
      </c>
      <c r="N150" s="261" t="s">
        <v>41</v>
      </c>
      <c r="O150" s="262"/>
      <c r="P150" s="263">
        <f>O150*H150</f>
        <v>0</v>
      </c>
      <c r="Q150" s="263">
        <v>0</v>
      </c>
      <c r="R150" s="263">
        <f>Q150*H150</f>
        <v>0</v>
      </c>
      <c r="S150" s="263">
        <v>0</v>
      </c>
      <c r="T150" s="26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7" t="s">
        <v>2186</v>
      </c>
      <c r="AT150" s="247" t="s">
        <v>165</v>
      </c>
      <c r="AU150" s="247" t="s">
        <v>76</v>
      </c>
      <c r="AY150" s="14" t="s">
        <v>164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4" t="s">
        <v>83</v>
      </c>
      <c r="BK150" s="248">
        <f>ROUND(I150*H150,2)</f>
        <v>0</v>
      </c>
      <c r="BL150" s="14" t="s">
        <v>2186</v>
      </c>
      <c r="BM150" s="247" t="s">
        <v>2220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190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MiugFgu8e4Qi0QRUmG0viWn5T3p76LkXfW02b9syerLdMs6dG5pAbRJaL1UJhB9SkPTz6PYIsm6gLBd23wP5lw==" hashValue="pMqmV0SIxTyJi8Sw+8GrM/HnrGemsKVbfr8tPkNvUviUh44gz+/+TpstvOUmIRt8e2IOPkq4cit2jlp6krM4cQ==" algorithmName="SHA-512" password="CC35"/>
  <autoFilter ref="C123:K15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 s="1" customFormat="1" ht="12" customHeight="1">
      <c r="B8" s="17"/>
      <c r="D8" s="150" t="s">
        <v>134</v>
      </c>
      <c r="I8" s="144"/>
      <c r="L8" s="17"/>
    </row>
    <row r="9" s="2" customFormat="1" ht="16.5" customHeight="1">
      <c r="A9" s="35"/>
      <c r="B9" s="41"/>
      <c r="C9" s="35"/>
      <c r="D9" s="35"/>
      <c r="E9" s="151" t="s">
        <v>1739</v>
      </c>
      <c r="F9" s="35"/>
      <c r="G9" s="35"/>
      <c r="H9" s="35"/>
      <c r="I9" s="153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0" t="s">
        <v>136</v>
      </c>
      <c r="E10" s="35"/>
      <c r="F10" s="35"/>
      <c r="G10" s="35"/>
      <c r="H10" s="35"/>
      <c r="I10" s="153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4" t="s">
        <v>2221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0" t="s">
        <v>18</v>
      </c>
      <c r="E13" s="35"/>
      <c r="F13" s="138" t="s">
        <v>1</v>
      </c>
      <c r="G13" s="35"/>
      <c r="H13" s="35"/>
      <c r="I13" s="155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0" t="s">
        <v>20</v>
      </c>
      <c r="E14" s="35"/>
      <c r="F14" s="138" t="s">
        <v>21</v>
      </c>
      <c r="G14" s="35"/>
      <c r="H14" s="35"/>
      <c r="I14" s="155" t="s">
        <v>22</v>
      </c>
      <c r="J14" s="156" t="str">
        <f>'Rekapitulace stavby'!AN8</f>
        <v>9. 4. 2020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3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24</v>
      </c>
      <c r="E16" s="35"/>
      <c r="F16" s="35"/>
      <c r="G16" s="35"/>
      <c r="H16" s="35"/>
      <c r="I16" s="155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5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3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0" t="s">
        <v>28</v>
      </c>
      <c r="E19" s="35"/>
      <c r="F19" s="35"/>
      <c r="G19" s="35"/>
      <c r="H19" s="35"/>
      <c r="I19" s="155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5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3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0" t="s">
        <v>30</v>
      </c>
      <c r="E22" s="35"/>
      <c r="F22" s="35"/>
      <c r="G22" s="35"/>
      <c r="H22" s="35"/>
      <c r="I22" s="155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5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3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0" t="s">
        <v>33</v>
      </c>
      <c r="E25" s="35"/>
      <c r="F25" s="35"/>
      <c r="G25" s="35"/>
      <c r="H25" s="35"/>
      <c r="I25" s="155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34</v>
      </c>
      <c r="F26" s="35"/>
      <c r="G26" s="35"/>
      <c r="H26" s="35"/>
      <c r="I26" s="155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3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0" t="s">
        <v>35</v>
      </c>
      <c r="E28" s="35"/>
      <c r="F28" s="35"/>
      <c r="G28" s="35"/>
      <c r="H28" s="35"/>
      <c r="I28" s="153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60"/>
      <c r="J29" s="157"/>
      <c r="K29" s="157"/>
      <c r="L29" s="161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2"/>
      <c r="E31" s="162"/>
      <c r="F31" s="162"/>
      <c r="G31" s="162"/>
      <c r="H31" s="162"/>
      <c r="I31" s="163"/>
      <c r="J31" s="162"/>
      <c r="K31" s="16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4" t="s">
        <v>36</v>
      </c>
      <c r="E32" s="35"/>
      <c r="F32" s="35"/>
      <c r="G32" s="35"/>
      <c r="H32" s="35"/>
      <c r="I32" s="153"/>
      <c r="J32" s="165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6" t="s">
        <v>38</v>
      </c>
      <c r="G34" s="35"/>
      <c r="H34" s="35"/>
      <c r="I34" s="167" t="s">
        <v>37</v>
      </c>
      <c r="J34" s="166" t="s">
        <v>39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40</v>
      </c>
      <c r="E35" s="150" t="s">
        <v>41</v>
      </c>
      <c r="F35" s="168">
        <f>ROUND((SUM(BE123:BE131)),  2)</f>
        <v>0</v>
      </c>
      <c r="G35" s="35"/>
      <c r="H35" s="35"/>
      <c r="I35" s="169">
        <v>0.20999999999999999</v>
      </c>
      <c r="J35" s="168">
        <f>ROUND(((SUM(BE123:BE131))*I35),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50" t="s">
        <v>42</v>
      </c>
      <c r="F36" s="168">
        <f>ROUND((SUM(BF123:BF131)),  2)</f>
        <v>0</v>
      </c>
      <c r="G36" s="35"/>
      <c r="H36" s="35"/>
      <c r="I36" s="169">
        <v>0.14999999999999999</v>
      </c>
      <c r="J36" s="168">
        <f>ROUND(((SUM(BF123:BF131))*I36),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0" t="s">
        <v>43</v>
      </c>
      <c r="F37" s="168">
        <f>ROUND((SUM(BG123:BG131)),  2)</f>
        <v>0</v>
      </c>
      <c r="G37" s="35"/>
      <c r="H37" s="35"/>
      <c r="I37" s="169">
        <v>0.20999999999999999</v>
      </c>
      <c r="J37" s="16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0" t="s">
        <v>44</v>
      </c>
      <c r="F38" s="168">
        <f>ROUND((SUM(BH123:BH131)),  2)</f>
        <v>0</v>
      </c>
      <c r="G38" s="35"/>
      <c r="H38" s="35"/>
      <c r="I38" s="169">
        <v>0.14999999999999999</v>
      </c>
      <c r="J38" s="168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45</v>
      </c>
      <c r="F39" s="168">
        <f>ROUND((SUM(BI123:BI131)),  2)</f>
        <v>0</v>
      </c>
      <c r="G39" s="35"/>
      <c r="H39" s="35"/>
      <c r="I39" s="169">
        <v>0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3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0"/>
      <c r="D41" s="171" t="s">
        <v>46</v>
      </c>
      <c r="E41" s="172"/>
      <c r="F41" s="172"/>
      <c r="G41" s="173" t="s">
        <v>47</v>
      </c>
      <c r="H41" s="174" t="s">
        <v>48</v>
      </c>
      <c r="I41" s="175"/>
      <c r="J41" s="176">
        <f>SUM(J32:J39)</f>
        <v>0</v>
      </c>
      <c r="K41" s="177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4"/>
      <c r="L43" s="17"/>
    </row>
    <row r="44" s="1" customFormat="1" ht="14.4" customHeight="1">
      <c r="B44" s="17"/>
      <c r="I44" s="144"/>
      <c r="L44" s="17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4" t="s">
        <v>1739</v>
      </c>
      <c r="F87" s="37"/>
      <c r="G87" s="37"/>
      <c r="H87" s="37"/>
      <c r="I87" s="153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136</v>
      </c>
      <c r="D88" s="37"/>
      <c r="E88" s="37"/>
      <c r="F88" s="37"/>
      <c r="G88" s="37"/>
      <c r="H88" s="37"/>
      <c r="I88" s="153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52-07 - VRN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Noutonice</v>
      </c>
      <c r="G91" s="37"/>
      <c r="H91" s="37"/>
      <c r="I91" s="155" t="s">
        <v>22</v>
      </c>
      <c r="J91" s="76" t="str">
        <f>IF(J14="","",J14)</f>
        <v>9. 4. 2020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Jiří Kejkula</v>
      </c>
      <c r="G93" s="37"/>
      <c r="H93" s="37"/>
      <c r="I93" s="155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5" t="s">
        <v>33</v>
      </c>
      <c r="J94" s="33" t="str">
        <f>E26</f>
        <v>Milan Bělehrad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3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6" t="s">
        <v>141</v>
      </c>
      <c r="D96" s="197"/>
      <c r="E96" s="197"/>
      <c r="F96" s="197"/>
      <c r="G96" s="197"/>
      <c r="H96" s="197"/>
      <c r="I96" s="198"/>
      <c r="J96" s="199" t="s">
        <v>142</v>
      </c>
      <c r="K96" s="19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200" t="s">
        <v>143</v>
      </c>
      <c r="D98" s="37"/>
      <c r="E98" s="37"/>
      <c r="F98" s="37"/>
      <c r="G98" s="37"/>
      <c r="H98" s="37"/>
      <c r="I98" s="153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144</v>
      </c>
    </row>
    <row r="99" s="9" customFormat="1" ht="24.96" customHeight="1">
      <c r="A99" s="9"/>
      <c r="B99" s="201"/>
      <c r="C99" s="202"/>
      <c r="D99" s="203" t="s">
        <v>1678</v>
      </c>
      <c r="E99" s="204"/>
      <c r="F99" s="204"/>
      <c r="G99" s="204"/>
      <c r="H99" s="204"/>
      <c r="I99" s="205"/>
      <c r="J99" s="206">
        <f>J124</f>
        <v>0</v>
      </c>
      <c r="K99" s="202"/>
      <c r="L99" s="20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67"/>
      <c r="C100" s="129"/>
      <c r="D100" s="268" t="s">
        <v>1679</v>
      </c>
      <c r="E100" s="269"/>
      <c r="F100" s="269"/>
      <c r="G100" s="269"/>
      <c r="H100" s="269"/>
      <c r="I100" s="270"/>
      <c r="J100" s="271">
        <f>J125</f>
        <v>0</v>
      </c>
      <c r="K100" s="129"/>
      <c r="L100" s="27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67"/>
      <c r="C101" s="129"/>
      <c r="D101" s="268" t="s">
        <v>1680</v>
      </c>
      <c r="E101" s="269"/>
      <c r="F101" s="269"/>
      <c r="G101" s="269"/>
      <c r="H101" s="269"/>
      <c r="I101" s="270"/>
      <c r="J101" s="271">
        <f>J129</f>
        <v>0</v>
      </c>
      <c r="K101" s="129"/>
      <c r="L101" s="27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53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9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9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153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53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94" t="str">
        <f>E7</f>
        <v xml:space="preserve">Oprava zabezpečovacího zařízení v ŽST  Noutonice</v>
      </c>
      <c r="F111" s="29"/>
      <c r="G111" s="29"/>
      <c r="H111" s="29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134</v>
      </c>
      <c r="D112" s="19"/>
      <c r="E112" s="19"/>
      <c r="F112" s="19"/>
      <c r="G112" s="19"/>
      <c r="H112" s="19"/>
      <c r="I112" s="144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94" t="s">
        <v>1739</v>
      </c>
      <c r="F113" s="37"/>
      <c r="G113" s="37"/>
      <c r="H113" s="37"/>
      <c r="I113" s="153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136</v>
      </c>
      <c r="D114" s="37"/>
      <c r="E114" s="37"/>
      <c r="F114" s="37"/>
      <c r="G114" s="37"/>
      <c r="H114" s="37"/>
      <c r="I114" s="153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52-07 - VRN</v>
      </c>
      <c r="F115" s="37"/>
      <c r="G115" s="37"/>
      <c r="H115" s="37"/>
      <c r="I115" s="153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>Noutonice</v>
      </c>
      <c r="G117" s="37"/>
      <c r="H117" s="37"/>
      <c r="I117" s="155" t="s">
        <v>22</v>
      </c>
      <c r="J117" s="76" t="str">
        <f>IF(J14="","",J14)</f>
        <v>9. 4. 2020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3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>Jiří Kejkula</v>
      </c>
      <c r="G119" s="37"/>
      <c r="H119" s="37"/>
      <c r="I119" s="155" t="s">
        <v>30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IF(E20="","",E20)</f>
        <v>Vyplň údaj</v>
      </c>
      <c r="G120" s="37"/>
      <c r="H120" s="37"/>
      <c r="I120" s="155" t="s">
        <v>33</v>
      </c>
      <c r="J120" s="33" t="str">
        <f>E26</f>
        <v>Milan Bělehrad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53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0" customFormat="1" ht="29.28" customHeight="1">
      <c r="A122" s="208"/>
      <c r="B122" s="209"/>
      <c r="C122" s="210" t="s">
        <v>150</v>
      </c>
      <c r="D122" s="211" t="s">
        <v>61</v>
      </c>
      <c r="E122" s="211" t="s">
        <v>57</v>
      </c>
      <c r="F122" s="211" t="s">
        <v>58</v>
      </c>
      <c r="G122" s="211" t="s">
        <v>151</v>
      </c>
      <c r="H122" s="211" t="s">
        <v>152</v>
      </c>
      <c r="I122" s="212" t="s">
        <v>153</v>
      </c>
      <c r="J122" s="213" t="s">
        <v>142</v>
      </c>
      <c r="K122" s="214" t="s">
        <v>154</v>
      </c>
      <c r="L122" s="215"/>
      <c r="M122" s="97" t="s">
        <v>1</v>
      </c>
      <c r="N122" s="98" t="s">
        <v>40</v>
      </c>
      <c r="O122" s="98" t="s">
        <v>155</v>
      </c>
      <c r="P122" s="98" t="s">
        <v>156</v>
      </c>
      <c r="Q122" s="98" t="s">
        <v>157</v>
      </c>
      <c r="R122" s="98" t="s">
        <v>158</v>
      </c>
      <c r="S122" s="98" t="s">
        <v>159</v>
      </c>
      <c r="T122" s="99" t="s">
        <v>160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5"/>
      <c r="B123" s="36"/>
      <c r="C123" s="104" t="s">
        <v>161</v>
      </c>
      <c r="D123" s="37"/>
      <c r="E123" s="37"/>
      <c r="F123" s="37"/>
      <c r="G123" s="37"/>
      <c r="H123" s="37"/>
      <c r="I123" s="153"/>
      <c r="J123" s="216">
        <f>BK123</f>
        <v>0</v>
      </c>
      <c r="K123" s="37"/>
      <c r="L123" s="41"/>
      <c r="M123" s="100"/>
      <c r="N123" s="217"/>
      <c r="O123" s="101"/>
      <c r="P123" s="218">
        <f>P124</f>
        <v>0</v>
      </c>
      <c r="Q123" s="101"/>
      <c r="R123" s="218">
        <f>R124</f>
        <v>0</v>
      </c>
      <c r="S123" s="101"/>
      <c r="T123" s="219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75</v>
      </c>
      <c r="AU123" s="14" t="s">
        <v>144</v>
      </c>
      <c r="BK123" s="220">
        <f>BK124</f>
        <v>0</v>
      </c>
    </row>
    <row r="124" s="11" customFormat="1" ht="25.92" customHeight="1">
      <c r="A124" s="11"/>
      <c r="B124" s="221"/>
      <c r="C124" s="222"/>
      <c r="D124" s="223" t="s">
        <v>75</v>
      </c>
      <c r="E124" s="224" t="s">
        <v>117</v>
      </c>
      <c r="F124" s="224" t="s">
        <v>1714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P125+P129</f>
        <v>0</v>
      </c>
      <c r="Q124" s="229"/>
      <c r="R124" s="230">
        <f>R125+R129</f>
        <v>0</v>
      </c>
      <c r="S124" s="229"/>
      <c r="T124" s="231">
        <f>T125+T129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2" t="s">
        <v>170</v>
      </c>
      <c r="AT124" s="233" t="s">
        <v>75</v>
      </c>
      <c r="AU124" s="233" t="s">
        <v>76</v>
      </c>
      <c r="AY124" s="232" t="s">
        <v>164</v>
      </c>
      <c r="BK124" s="234">
        <f>BK125+BK129</f>
        <v>0</v>
      </c>
    </row>
    <row r="125" s="11" customFormat="1" ht="22.8" customHeight="1">
      <c r="A125" s="11"/>
      <c r="B125" s="221"/>
      <c r="C125" s="222"/>
      <c r="D125" s="223" t="s">
        <v>75</v>
      </c>
      <c r="E125" s="273" t="s">
        <v>1721</v>
      </c>
      <c r="F125" s="273" t="s">
        <v>1722</v>
      </c>
      <c r="G125" s="222"/>
      <c r="H125" s="222"/>
      <c r="I125" s="225"/>
      <c r="J125" s="274">
        <f>BK125</f>
        <v>0</v>
      </c>
      <c r="K125" s="222"/>
      <c r="L125" s="227"/>
      <c r="M125" s="228"/>
      <c r="N125" s="229"/>
      <c r="O125" s="229"/>
      <c r="P125" s="230">
        <f>SUM(P126:P128)</f>
        <v>0</v>
      </c>
      <c r="Q125" s="229"/>
      <c r="R125" s="230">
        <f>SUM(R126:R128)</f>
        <v>0</v>
      </c>
      <c r="S125" s="229"/>
      <c r="T125" s="231">
        <f>SUM(T126:T128)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2" t="s">
        <v>170</v>
      </c>
      <c r="AT125" s="233" t="s">
        <v>75</v>
      </c>
      <c r="AU125" s="233" t="s">
        <v>83</v>
      </c>
      <c r="AY125" s="232" t="s">
        <v>164</v>
      </c>
      <c r="BK125" s="234">
        <f>SUM(BK126:BK128)</f>
        <v>0</v>
      </c>
    </row>
    <row r="126" s="2" customFormat="1" ht="16.5" customHeight="1">
      <c r="A126" s="35"/>
      <c r="B126" s="36"/>
      <c r="C126" s="235" t="s">
        <v>226</v>
      </c>
      <c r="D126" s="235" t="s">
        <v>165</v>
      </c>
      <c r="E126" s="236" t="s">
        <v>1723</v>
      </c>
      <c r="F126" s="237" t="s">
        <v>1724</v>
      </c>
      <c r="G126" s="238" t="s">
        <v>183</v>
      </c>
      <c r="H126" s="239">
        <v>1</v>
      </c>
      <c r="I126" s="240"/>
      <c r="J126" s="241">
        <f>ROUND(I126*H126,2)</f>
        <v>0</v>
      </c>
      <c r="K126" s="242"/>
      <c r="L126" s="41"/>
      <c r="M126" s="243" t="s">
        <v>1</v>
      </c>
      <c r="N126" s="244" t="s">
        <v>41</v>
      </c>
      <c r="O126" s="8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7" t="s">
        <v>83</v>
      </c>
      <c r="AT126" s="247" t="s">
        <v>165</v>
      </c>
      <c r="AU126" s="247" t="s">
        <v>85</v>
      </c>
      <c r="AY126" s="14" t="s">
        <v>164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4" t="s">
        <v>83</v>
      </c>
      <c r="BK126" s="248">
        <f>ROUND(I126*H126,2)</f>
        <v>0</v>
      </c>
      <c r="BL126" s="14" t="s">
        <v>83</v>
      </c>
      <c r="BM126" s="247" t="s">
        <v>2222</v>
      </c>
    </row>
    <row r="127" s="2" customFormat="1" ht="16.5" customHeight="1">
      <c r="A127" s="35"/>
      <c r="B127" s="36"/>
      <c r="C127" s="235" t="s">
        <v>1152</v>
      </c>
      <c r="D127" s="235" t="s">
        <v>165</v>
      </c>
      <c r="E127" s="236" t="s">
        <v>1726</v>
      </c>
      <c r="F127" s="237" t="s">
        <v>1727</v>
      </c>
      <c r="G127" s="238" t="s">
        <v>183</v>
      </c>
      <c r="H127" s="239">
        <v>1</v>
      </c>
      <c r="I127" s="240"/>
      <c r="J127" s="241">
        <f>ROUND(I127*H127,2)</f>
        <v>0</v>
      </c>
      <c r="K127" s="242"/>
      <c r="L127" s="41"/>
      <c r="M127" s="243" t="s">
        <v>1</v>
      </c>
      <c r="N127" s="244" t="s">
        <v>41</v>
      </c>
      <c r="O127" s="8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83</v>
      </c>
      <c r="AT127" s="247" t="s">
        <v>165</v>
      </c>
      <c r="AU127" s="247" t="s">
        <v>85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83</v>
      </c>
      <c r="BM127" s="247" t="s">
        <v>2223</v>
      </c>
    </row>
    <row r="128" s="2" customFormat="1" ht="16.5" customHeight="1">
      <c r="A128" s="35"/>
      <c r="B128" s="36"/>
      <c r="C128" s="235" t="s">
        <v>1163</v>
      </c>
      <c r="D128" s="235" t="s">
        <v>165</v>
      </c>
      <c r="E128" s="236" t="s">
        <v>1729</v>
      </c>
      <c r="F128" s="237" t="s">
        <v>1730</v>
      </c>
      <c r="G128" s="238" t="s">
        <v>1731</v>
      </c>
      <c r="H128" s="239">
        <v>1</v>
      </c>
      <c r="I128" s="240"/>
      <c r="J128" s="241">
        <f>ROUND(I128*H128,2)</f>
        <v>0</v>
      </c>
      <c r="K128" s="242"/>
      <c r="L128" s="41"/>
      <c r="M128" s="243" t="s">
        <v>1</v>
      </c>
      <c r="N128" s="244" t="s">
        <v>41</v>
      </c>
      <c r="O128" s="8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1732</v>
      </c>
      <c r="AT128" s="247" t="s">
        <v>165</v>
      </c>
      <c r="AU128" s="247" t="s">
        <v>85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1732</v>
      </c>
      <c r="BM128" s="247" t="s">
        <v>2224</v>
      </c>
    </row>
    <row r="129" s="11" customFormat="1" ht="22.8" customHeight="1">
      <c r="A129" s="11"/>
      <c r="B129" s="221"/>
      <c r="C129" s="222"/>
      <c r="D129" s="223" t="s">
        <v>75</v>
      </c>
      <c r="E129" s="273" t="s">
        <v>1734</v>
      </c>
      <c r="F129" s="273" t="s">
        <v>1735</v>
      </c>
      <c r="G129" s="222"/>
      <c r="H129" s="222"/>
      <c r="I129" s="225"/>
      <c r="J129" s="274">
        <f>BK129</f>
        <v>0</v>
      </c>
      <c r="K129" s="222"/>
      <c r="L129" s="227"/>
      <c r="M129" s="228"/>
      <c r="N129" s="229"/>
      <c r="O129" s="229"/>
      <c r="P129" s="230">
        <f>SUM(P130:P131)</f>
        <v>0</v>
      </c>
      <c r="Q129" s="229"/>
      <c r="R129" s="230">
        <f>SUM(R130:R131)</f>
        <v>0</v>
      </c>
      <c r="S129" s="229"/>
      <c r="T129" s="231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32" t="s">
        <v>170</v>
      </c>
      <c r="AT129" s="233" t="s">
        <v>75</v>
      </c>
      <c r="AU129" s="233" t="s">
        <v>83</v>
      </c>
      <c r="AY129" s="232" t="s">
        <v>164</v>
      </c>
      <c r="BK129" s="234">
        <f>SUM(BK130:BK131)</f>
        <v>0</v>
      </c>
    </row>
    <row r="130" s="2" customFormat="1" ht="16.5" customHeight="1">
      <c r="A130" s="35"/>
      <c r="B130" s="36"/>
      <c r="C130" s="235" t="s">
        <v>1363</v>
      </c>
      <c r="D130" s="235" t="s">
        <v>165</v>
      </c>
      <c r="E130" s="236" t="s">
        <v>2225</v>
      </c>
      <c r="F130" s="237" t="s">
        <v>1735</v>
      </c>
      <c r="G130" s="238" t="s">
        <v>1731</v>
      </c>
      <c r="H130" s="239">
        <v>1</v>
      </c>
      <c r="I130" s="240"/>
      <c r="J130" s="241">
        <f>ROUND(I130*H130,2)</f>
        <v>0</v>
      </c>
      <c r="K130" s="242"/>
      <c r="L130" s="41"/>
      <c r="M130" s="243" t="s">
        <v>1</v>
      </c>
      <c r="N130" s="244" t="s">
        <v>41</v>
      </c>
      <c r="O130" s="8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1732</v>
      </c>
      <c r="AT130" s="247" t="s">
        <v>165</v>
      </c>
      <c r="AU130" s="247" t="s">
        <v>85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1732</v>
      </c>
      <c r="BM130" s="247" t="s">
        <v>2226</v>
      </c>
    </row>
    <row r="131" s="2" customFormat="1" ht="16.5" customHeight="1">
      <c r="A131" s="35"/>
      <c r="B131" s="36"/>
      <c r="C131" s="235" t="s">
        <v>1156</v>
      </c>
      <c r="D131" s="235" t="s">
        <v>165</v>
      </c>
      <c r="E131" s="236" t="s">
        <v>1736</v>
      </c>
      <c r="F131" s="237" t="s">
        <v>1737</v>
      </c>
      <c r="G131" s="238" t="s">
        <v>183</v>
      </c>
      <c r="H131" s="239">
        <v>1</v>
      </c>
      <c r="I131" s="240"/>
      <c r="J131" s="241">
        <f>ROUND(I131*H131,2)</f>
        <v>0</v>
      </c>
      <c r="K131" s="242"/>
      <c r="L131" s="41"/>
      <c r="M131" s="260" t="s">
        <v>1</v>
      </c>
      <c r="N131" s="261" t="s">
        <v>41</v>
      </c>
      <c r="O131" s="262"/>
      <c r="P131" s="263">
        <f>O131*H131</f>
        <v>0</v>
      </c>
      <c r="Q131" s="263">
        <v>0</v>
      </c>
      <c r="R131" s="263">
        <f>Q131*H131</f>
        <v>0</v>
      </c>
      <c r="S131" s="263">
        <v>0</v>
      </c>
      <c r="T131" s="26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83</v>
      </c>
      <c r="AT131" s="247" t="s">
        <v>165</v>
      </c>
      <c r="AU131" s="247" t="s">
        <v>85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83</v>
      </c>
      <c r="BM131" s="247" t="s">
        <v>2227</v>
      </c>
    </row>
    <row r="132" s="2" customFormat="1" ht="6.96" customHeight="1">
      <c r="A132" s="35"/>
      <c r="B132" s="63"/>
      <c r="C132" s="64"/>
      <c r="D132" s="64"/>
      <c r="E132" s="64"/>
      <c r="F132" s="64"/>
      <c r="G132" s="64"/>
      <c r="H132" s="64"/>
      <c r="I132" s="190"/>
      <c r="J132" s="64"/>
      <c r="K132" s="64"/>
      <c r="L132" s="41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sheet="1" autoFilter="0" formatColumns="0" formatRows="0" objects="1" scenarios="1" spinCount="100000" saltValue="SQEDkRwPaocI/DtE1rN7EYS0kd1zW9PN6bvtzuIiyRMyV04YEF5wiOhVGcnfj3mbw5V9hx3gRHUb0EugSY770g==" hashValue="hRe3wN/jed6zlXS0KiGkuvyc/2aid7Am5Z987U/Rppl3CrxOZhlcOBf5X4Dlj9rz4/xn/6wulDFzWKI7YGPQnQ==" algorithmName="SHA-512" password="CC35"/>
  <autoFilter ref="C122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>
      <c r="B8" s="17"/>
      <c r="D8" s="150" t="s">
        <v>134</v>
      </c>
      <c r="L8" s="17"/>
    </row>
    <row r="9" s="1" customFormat="1" ht="16.5" customHeight="1">
      <c r="B9" s="17"/>
      <c r="E9" s="151" t="s">
        <v>135</v>
      </c>
      <c r="F9" s="1"/>
      <c r="G9" s="1"/>
      <c r="H9" s="1"/>
      <c r="I9" s="144"/>
      <c r="L9" s="17"/>
    </row>
    <row r="10" s="1" customFormat="1" ht="12" customHeight="1">
      <c r="B10" s="17"/>
      <c r="D10" s="150" t="s">
        <v>136</v>
      </c>
      <c r="I10" s="144"/>
      <c r="L10" s="17"/>
    </row>
    <row r="11" s="2" customFormat="1" ht="16.5" customHeight="1">
      <c r="A11" s="35"/>
      <c r="B11" s="41"/>
      <c r="C11" s="35"/>
      <c r="D11" s="35"/>
      <c r="E11" s="152" t="s">
        <v>137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138</v>
      </c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4" t="s">
        <v>139</v>
      </c>
      <c r="F13" s="35"/>
      <c r="G13" s="35"/>
      <c r="H13" s="35"/>
      <c r="I13" s="153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153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50" t="s">
        <v>18</v>
      </c>
      <c r="E15" s="35"/>
      <c r="F15" s="138" t="s">
        <v>1</v>
      </c>
      <c r="G15" s="35"/>
      <c r="H15" s="35"/>
      <c r="I15" s="155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20</v>
      </c>
      <c r="E16" s="35"/>
      <c r="F16" s="138" t="s">
        <v>21</v>
      </c>
      <c r="G16" s="35"/>
      <c r="H16" s="35"/>
      <c r="I16" s="155" t="s">
        <v>22</v>
      </c>
      <c r="J16" s="156" t="str">
        <f>'Rekapitulace stavby'!AN8</f>
        <v>9. 4. 2020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153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50" t="s">
        <v>24</v>
      </c>
      <c r="E18" s="35"/>
      <c r="F18" s="35"/>
      <c r="G18" s="35"/>
      <c r="H18" s="35"/>
      <c r="I18" s="155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55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53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50" t="s">
        <v>28</v>
      </c>
      <c r="E21" s="35"/>
      <c r="F21" s="35"/>
      <c r="G21" s="35"/>
      <c r="H21" s="35"/>
      <c r="I21" s="155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55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53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50" t="s">
        <v>30</v>
      </c>
      <c r="E24" s="35"/>
      <c r="F24" s="35"/>
      <c r="G24" s="35"/>
      <c r="H24" s="35"/>
      <c r="I24" s="155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55" t="s">
        <v>27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53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50" t="s">
        <v>33</v>
      </c>
      <c r="E27" s="35"/>
      <c r="F27" s="35"/>
      <c r="G27" s="35"/>
      <c r="H27" s="35"/>
      <c r="I27" s="155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34</v>
      </c>
      <c r="F28" s="35"/>
      <c r="G28" s="35"/>
      <c r="H28" s="35"/>
      <c r="I28" s="155" t="s">
        <v>27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153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50" t="s">
        <v>35</v>
      </c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60"/>
      <c r="J31" s="157"/>
      <c r="K31" s="157"/>
      <c r="L31" s="161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153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4" t="s">
        <v>36</v>
      </c>
      <c r="E34" s="35"/>
      <c r="F34" s="35"/>
      <c r="G34" s="35"/>
      <c r="H34" s="35"/>
      <c r="I34" s="153"/>
      <c r="J34" s="165">
        <f>ROUND(J128,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2"/>
      <c r="E35" s="162"/>
      <c r="F35" s="162"/>
      <c r="G35" s="162"/>
      <c r="H35" s="162"/>
      <c r="I35" s="163"/>
      <c r="J35" s="162"/>
      <c r="K35" s="162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6" t="s">
        <v>38</v>
      </c>
      <c r="G36" s="35"/>
      <c r="H36" s="35"/>
      <c r="I36" s="167" t="s">
        <v>37</v>
      </c>
      <c r="J36" s="166" t="s">
        <v>39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2" t="s">
        <v>40</v>
      </c>
      <c r="E37" s="150" t="s">
        <v>41</v>
      </c>
      <c r="F37" s="168">
        <f>ROUND((SUM(BE128:BE366)),  2)</f>
        <v>0</v>
      </c>
      <c r="G37" s="35"/>
      <c r="H37" s="35"/>
      <c r="I37" s="169">
        <v>0.20999999999999999</v>
      </c>
      <c r="J37" s="168">
        <f>ROUND(((SUM(BE128:BE366))*I37),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42</v>
      </c>
      <c r="F38" s="168">
        <f>ROUND((SUM(BF128:BF366)),  2)</f>
        <v>0</v>
      </c>
      <c r="G38" s="35"/>
      <c r="H38" s="35"/>
      <c r="I38" s="169">
        <v>0.14999999999999999</v>
      </c>
      <c r="J38" s="168">
        <f>ROUND(((SUM(BF128:BF366))*I38),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43</v>
      </c>
      <c r="F39" s="168">
        <f>ROUND((SUM(BG128:BG366)),  2)</f>
        <v>0</v>
      </c>
      <c r="G39" s="35"/>
      <c r="H39" s="35"/>
      <c r="I39" s="169">
        <v>0.20999999999999999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0" t="s">
        <v>44</v>
      </c>
      <c r="F40" s="168">
        <f>ROUND((SUM(BH128:BH366)),  2)</f>
        <v>0</v>
      </c>
      <c r="G40" s="35"/>
      <c r="H40" s="35"/>
      <c r="I40" s="169">
        <v>0.14999999999999999</v>
      </c>
      <c r="J40" s="168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50" t="s">
        <v>45</v>
      </c>
      <c r="F41" s="168">
        <f>ROUND((SUM(BI128:BI366)),  2)</f>
        <v>0</v>
      </c>
      <c r="G41" s="35"/>
      <c r="H41" s="35"/>
      <c r="I41" s="169">
        <v>0</v>
      </c>
      <c r="J41" s="168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0"/>
      <c r="D43" s="171" t="s">
        <v>46</v>
      </c>
      <c r="E43" s="172"/>
      <c r="F43" s="172"/>
      <c r="G43" s="173" t="s">
        <v>47</v>
      </c>
      <c r="H43" s="174" t="s">
        <v>48</v>
      </c>
      <c r="I43" s="175"/>
      <c r="J43" s="176">
        <f>SUM(J34:J41)</f>
        <v>0</v>
      </c>
      <c r="K43" s="177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153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1" customFormat="1" ht="16.5" customHeight="1">
      <c r="B87" s="18"/>
      <c r="C87" s="19"/>
      <c r="D87" s="19"/>
      <c r="E87" s="194" t="s">
        <v>135</v>
      </c>
      <c r="F87" s="19"/>
      <c r="G87" s="19"/>
      <c r="H87" s="19"/>
      <c r="I87" s="144"/>
      <c r="J87" s="19"/>
      <c r="K87" s="19"/>
      <c r="L87" s="17"/>
    </row>
    <row r="88" s="1" customFormat="1" ht="12" customHeight="1">
      <c r="B88" s="18"/>
      <c r="C88" s="29" t="s">
        <v>136</v>
      </c>
      <c r="D88" s="19"/>
      <c r="E88" s="19"/>
      <c r="F88" s="19"/>
      <c r="G88" s="19"/>
      <c r="H88" s="19"/>
      <c r="I88" s="144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95" t="s">
        <v>137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138</v>
      </c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52-01-1 - SZZ Technologická část</v>
      </c>
      <c r="F91" s="37"/>
      <c r="G91" s="37"/>
      <c r="H91" s="37"/>
      <c r="I91" s="153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Noutonice</v>
      </c>
      <c r="G93" s="37"/>
      <c r="H93" s="37"/>
      <c r="I93" s="155" t="s">
        <v>22</v>
      </c>
      <c r="J93" s="76" t="str">
        <f>IF(J16="","",J16)</f>
        <v>9. 4. 2020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153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Jiří Kejkula</v>
      </c>
      <c r="G95" s="37"/>
      <c r="H95" s="37"/>
      <c r="I95" s="155" t="s">
        <v>30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155" t="s">
        <v>33</v>
      </c>
      <c r="J96" s="33" t="str">
        <f>E28</f>
        <v>Milan Bělehrad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96" t="s">
        <v>141</v>
      </c>
      <c r="D98" s="197"/>
      <c r="E98" s="197"/>
      <c r="F98" s="197"/>
      <c r="G98" s="197"/>
      <c r="H98" s="197"/>
      <c r="I98" s="198"/>
      <c r="J98" s="199" t="s">
        <v>142</v>
      </c>
      <c r="K98" s="19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153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200" t="s">
        <v>143</v>
      </c>
      <c r="D100" s="37"/>
      <c r="E100" s="37"/>
      <c r="F100" s="37"/>
      <c r="G100" s="37"/>
      <c r="H100" s="37"/>
      <c r="I100" s="153"/>
      <c r="J100" s="107">
        <f>J128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144</v>
      </c>
    </row>
    <row r="101" s="9" customFormat="1" ht="24.96" customHeight="1">
      <c r="A101" s="9"/>
      <c r="B101" s="201"/>
      <c r="C101" s="202"/>
      <c r="D101" s="203" t="s">
        <v>145</v>
      </c>
      <c r="E101" s="204"/>
      <c r="F101" s="204"/>
      <c r="G101" s="204"/>
      <c r="H101" s="204"/>
      <c r="I101" s="205"/>
      <c r="J101" s="206">
        <f>J129</f>
        <v>0</v>
      </c>
      <c r="K101" s="202"/>
      <c r="L101" s="20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1"/>
      <c r="C102" s="202"/>
      <c r="D102" s="203" t="s">
        <v>146</v>
      </c>
      <c r="E102" s="204"/>
      <c r="F102" s="204"/>
      <c r="G102" s="204"/>
      <c r="H102" s="204"/>
      <c r="I102" s="205"/>
      <c r="J102" s="206">
        <f>J137</f>
        <v>0</v>
      </c>
      <c r="K102" s="202"/>
      <c r="L102" s="20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1"/>
      <c r="C103" s="202"/>
      <c r="D103" s="203" t="s">
        <v>147</v>
      </c>
      <c r="E103" s="204"/>
      <c r="F103" s="204"/>
      <c r="G103" s="204"/>
      <c r="H103" s="204"/>
      <c r="I103" s="205"/>
      <c r="J103" s="206">
        <f>J290</f>
        <v>0</v>
      </c>
      <c r="K103" s="202"/>
      <c r="L103" s="20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01"/>
      <c r="C104" s="202"/>
      <c r="D104" s="203" t="s">
        <v>148</v>
      </c>
      <c r="E104" s="204"/>
      <c r="F104" s="204"/>
      <c r="G104" s="204"/>
      <c r="H104" s="204"/>
      <c r="I104" s="205"/>
      <c r="J104" s="206">
        <f>J333</f>
        <v>0</v>
      </c>
      <c r="K104" s="202"/>
      <c r="L104" s="20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53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90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93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149</v>
      </c>
      <c r="D111" s="37"/>
      <c r="E111" s="37"/>
      <c r="F111" s="37"/>
      <c r="G111" s="37"/>
      <c r="H111" s="37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53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53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94" t="str">
        <f>E7</f>
        <v xml:space="preserve">Oprava zabezpečovacího zařízení v ŽST  Noutonice</v>
      </c>
      <c r="F114" s="29"/>
      <c r="G114" s="29"/>
      <c r="H114" s="29"/>
      <c r="I114" s="153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134</v>
      </c>
      <c r="D115" s="19"/>
      <c r="E115" s="19"/>
      <c r="F115" s="19"/>
      <c r="G115" s="19"/>
      <c r="H115" s="19"/>
      <c r="I115" s="144"/>
      <c r="J115" s="19"/>
      <c r="K115" s="19"/>
      <c r="L115" s="17"/>
    </row>
    <row r="116" s="1" customFormat="1" ht="16.5" customHeight="1">
      <c r="B116" s="18"/>
      <c r="C116" s="19"/>
      <c r="D116" s="19"/>
      <c r="E116" s="194" t="s">
        <v>135</v>
      </c>
      <c r="F116" s="19"/>
      <c r="G116" s="19"/>
      <c r="H116" s="19"/>
      <c r="I116" s="144"/>
      <c r="J116" s="19"/>
      <c r="K116" s="19"/>
      <c r="L116" s="17"/>
    </row>
    <row r="117" s="1" customFormat="1" ht="12" customHeight="1">
      <c r="B117" s="18"/>
      <c r="C117" s="29" t="s">
        <v>136</v>
      </c>
      <c r="D117" s="19"/>
      <c r="E117" s="19"/>
      <c r="F117" s="19"/>
      <c r="G117" s="19"/>
      <c r="H117" s="19"/>
      <c r="I117" s="144"/>
      <c r="J117" s="19"/>
      <c r="K117" s="19"/>
      <c r="L117" s="17"/>
    </row>
    <row r="118" s="2" customFormat="1" ht="16.5" customHeight="1">
      <c r="A118" s="35"/>
      <c r="B118" s="36"/>
      <c r="C118" s="37"/>
      <c r="D118" s="37"/>
      <c r="E118" s="195" t="s">
        <v>137</v>
      </c>
      <c r="F118" s="37"/>
      <c r="G118" s="37"/>
      <c r="H118" s="37"/>
      <c r="I118" s="153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138</v>
      </c>
      <c r="D119" s="37"/>
      <c r="E119" s="37"/>
      <c r="F119" s="37"/>
      <c r="G119" s="37"/>
      <c r="H119" s="37"/>
      <c r="I119" s="153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E13</f>
        <v>52-01-1 - SZZ Technologická část</v>
      </c>
      <c r="F120" s="37"/>
      <c r="G120" s="37"/>
      <c r="H120" s="37"/>
      <c r="I120" s="153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3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F16</f>
        <v>Noutonice</v>
      </c>
      <c r="G122" s="37"/>
      <c r="H122" s="37"/>
      <c r="I122" s="155" t="s">
        <v>22</v>
      </c>
      <c r="J122" s="76" t="str">
        <f>IF(J16="","",J16)</f>
        <v>9. 4. 2020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53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E19</f>
        <v>Jiří Kejkula</v>
      </c>
      <c r="G124" s="37"/>
      <c r="H124" s="37"/>
      <c r="I124" s="155" t="s">
        <v>30</v>
      </c>
      <c r="J124" s="33" t="str">
        <f>E25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IF(E22="","",E22)</f>
        <v>Vyplň údaj</v>
      </c>
      <c r="G125" s="37"/>
      <c r="H125" s="37"/>
      <c r="I125" s="155" t="s">
        <v>33</v>
      </c>
      <c r="J125" s="33" t="str">
        <f>E28</f>
        <v>Milan Bělehrad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153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0" customFormat="1" ht="29.28" customHeight="1">
      <c r="A127" s="208"/>
      <c r="B127" s="209"/>
      <c r="C127" s="210" t="s">
        <v>150</v>
      </c>
      <c r="D127" s="211" t="s">
        <v>61</v>
      </c>
      <c r="E127" s="211" t="s">
        <v>57</v>
      </c>
      <c r="F127" s="211" t="s">
        <v>58</v>
      </c>
      <c r="G127" s="211" t="s">
        <v>151</v>
      </c>
      <c r="H127" s="211" t="s">
        <v>152</v>
      </c>
      <c r="I127" s="212" t="s">
        <v>153</v>
      </c>
      <c r="J127" s="213" t="s">
        <v>142</v>
      </c>
      <c r="K127" s="214" t="s">
        <v>154</v>
      </c>
      <c r="L127" s="215"/>
      <c r="M127" s="97" t="s">
        <v>1</v>
      </c>
      <c r="N127" s="98" t="s">
        <v>40</v>
      </c>
      <c r="O127" s="98" t="s">
        <v>155</v>
      </c>
      <c r="P127" s="98" t="s">
        <v>156</v>
      </c>
      <c r="Q127" s="98" t="s">
        <v>157</v>
      </c>
      <c r="R127" s="98" t="s">
        <v>158</v>
      </c>
      <c r="S127" s="98" t="s">
        <v>159</v>
      </c>
      <c r="T127" s="99" t="s">
        <v>160</v>
      </c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</row>
    <row r="128" s="2" customFormat="1" ht="22.8" customHeight="1">
      <c r="A128" s="35"/>
      <c r="B128" s="36"/>
      <c r="C128" s="104" t="s">
        <v>161</v>
      </c>
      <c r="D128" s="37"/>
      <c r="E128" s="37"/>
      <c r="F128" s="37"/>
      <c r="G128" s="37"/>
      <c r="H128" s="37"/>
      <c r="I128" s="153"/>
      <c r="J128" s="216">
        <f>BK128</f>
        <v>0</v>
      </c>
      <c r="K128" s="37"/>
      <c r="L128" s="41"/>
      <c r="M128" s="100"/>
      <c r="N128" s="217"/>
      <c r="O128" s="101"/>
      <c r="P128" s="218">
        <f>P129+P137+P290+P333</f>
        <v>0</v>
      </c>
      <c r="Q128" s="101"/>
      <c r="R128" s="218">
        <f>R129+R137+R290+R333</f>
        <v>0</v>
      </c>
      <c r="S128" s="101"/>
      <c r="T128" s="219">
        <f>T129+T137+T290+T333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75</v>
      </c>
      <c r="AU128" s="14" t="s">
        <v>144</v>
      </c>
      <c r="BK128" s="220">
        <f>BK129+BK137+BK290+BK333</f>
        <v>0</v>
      </c>
    </row>
    <row r="129" s="11" customFormat="1" ht="25.92" customHeight="1">
      <c r="A129" s="11"/>
      <c r="B129" s="221"/>
      <c r="C129" s="222"/>
      <c r="D129" s="223" t="s">
        <v>75</v>
      </c>
      <c r="E129" s="224" t="s">
        <v>162</v>
      </c>
      <c r="F129" s="224" t="s">
        <v>163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SUM(P130:P136)</f>
        <v>0</v>
      </c>
      <c r="Q129" s="229"/>
      <c r="R129" s="230">
        <f>SUM(R130:R136)</f>
        <v>0</v>
      </c>
      <c r="S129" s="229"/>
      <c r="T129" s="231">
        <f>SUM(T130:T136)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32" t="s">
        <v>83</v>
      </c>
      <c r="AT129" s="233" t="s">
        <v>75</v>
      </c>
      <c r="AU129" s="233" t="s">
        <v>76</v>
      </c>
      <c r="AY129" s="232" t="s">
        <v>164</v>
      </c>
      <c r="BK129" s="234">
        <f>SUM(BK130:BK136)</f>
        <v>0</v>
      </c>
    </row>
    <row r="130" s="2" customFormat="1" ht="16.5" customHeight="1">
      <c r="A130" s="35"/>
      <c r="B130" s="36"/>
      <c r="C130" s="235" t="s">
        <v>106</v>
      </c>
      <c r="D130" s="235" t="s">
        <v>165</v>
      </c>
      <c r="E130" s="236" t="s">
        <v>166</v>
      </c>
      <c r="F130" s="237" t="s">
        <v>167</v>
      </c>
      <c r="G130" s="238" t="s">
        <v>168</v>
      </c>
      <c r="H130" s="239">
        <v>1</v>
      </c>
      <c r="I130" s="240"/>
      <c r="J130" s="241">
        <f>ROUND(I130*H130,2)</f>
        <v>0</v>
      </c>
      <c r="K130" s="242"/>
      <c r="L130" s="41"/>
      <c r="M130" s="243" t="s">
        <v>1</v>
      </c>
      <c r="N130" s="244" t="s">
        <v>41</v>
      </c>
      <c r="O130" s="8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83</v>
      </c>
      <c r="AT130" s="247" t="s">
        <v>165</v>
      </c>
      <c r="AU130" s="247" t="s">
        <v>83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83</v>
      </c>
      <c r="BM130" s="247" t="s">
        <v>169</v>
      </c>
    </row>
    <row r="131" s="2" customFormat="1" ht="16.5" customHeight="1">
      <c r="A131" s="35"/>
      <c r="B131" s="36"/>
      <c r="C131" s="235" t="s">
        <v>170</v>
      </c>
      <c r="D131" s="235" t="s">
        <v>165</v>
      </c>
      <c r="E131" s="236" t="s">
        <v>171</v>
      </c>
      <c r="F131" s="237" t="s">
        <v>172</v>
      </c>
      <c r="G131" s="238" t="s">
        <v>168</v>
      </c>
      <c r="H131" s="239">
        <v>1</v>
      </c>
      <c r="I131" s="240"/>
      <c r="J131" s="241">
        <f>ROUND(I131*H131,2)</f>
        <v>0</v>
      </c>
      <c r="K131" s="242"/>
      <c r="L131" s="41"/>
      <c r="M131" s="243" t="s">
        <v>1</v>
      </c>
      <c r="N131" s="244" t="s">
        <v>41</v>
      </c>
      <c r="O131" s="8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83</v>
      </c>
      <c r="AT131" s="247" t="s">
        <v>165</v>
      </c>
      <c r="AU131" s="247" t="s">
        <v>83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83</v>
      </c>
      <c r="BM131" s="247" t="s">
        <v>173</v>
      </c>
    </row>
    <row r="132" s="2" customFormat="1" ht="21.75" customHeight="1">
      <c r="A132" s="35"/>
      <c r="B132" s="36"/>
      <c r="C132" s="249" t="s">
        <v>174</v>
      </c>
      <c r="D132" s="249" t="s">
        <v>175</v>
      </c>
      <c r="E132" s="250" t="s">
        <v>176</v>
      </c>
      <c r="F132" s="251" t="s">
        <v>177</v>
      </c>
      <c r="G132" s="252" t="s">
        <v>178</v>
      </c>
      <c r="H132" s="253">
        <v>1</v>
      </c>
      <c r="I132" s="254"/>
      <c r="J132" s="255">
        <f>ROUND(I132*H132,2)</f>
        <v>0</v>
      </c>
      <c r="K132" s="256"/>
      <c r="L132" s="257"/>
      <c r="M132" s="258" t="s">
        <v>1</v>
      </c>
      <c r="N132" s="259" t="s">
        <v>41</v>
      </c>
      <c r="O132" s="8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179</v>
      </c>
      <c r="AT132" s="247" t="s">
        <v>175</v>
      </c>
      <c r="AU132" s="247" t="s">
        <v>83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179</v>
      </c>
      <c r="BM132" s="247" t="s">
        <v>180</v>
      </c>
    </row>
    <row r="133" s="2" customFormat="1" ht="21.75" customHeight="1">
      <c r="A133" s="35"/>
      <c r="B133" s="36"/>
      <c r="C133" s="249" t="s">
        <v>83</v>
      </c>
      <c r="D133" s="249" t="s">
        <v>175</v>
      </c>
      <c r="E133" s="250" t="s">
        <v>181</v>
      </c>
      <c r="F133" s="251" t="s">
        <v>182</v>
      </c>
      <c r="G133" s="252" t="s">
        <v>183</v>
      </c>
      <c r="H133" s="253">
        <v>1</v>
      </c>
      <c r="I133" s="254"/>
      <c r="J133" s="255">
        <f>ROUND(I133*H133,2)</f>
        <v>0</v>
      </c>
      <c r="K133" s="256"/>
      <c r="L133" s="257"/>
      <c r="M133" s="258" t="s">
        <v>1</v>
      </c>
      <c r="N133" s="259" t="s">
        <v>41</v>
      </c>
      <c r="O133" s="8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85</v>
      </c>
      <c r="AT133" s="247" t="s">
        <v>175</v>
      </c>
      <c r="AU133" s="247" t="s">
        <v>83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83</v>
      </c>
      <c r="BM133" s="247" t="s">
        <v>184</v>
      </c>
    </row>
    <row r="134" s="2" customFormat="1" ht="33" customHeight="1">
      <c r="A134" s="35"/>
      <c r="B134" s="36"/>
      <c r="C134" s="249" t="s">
        <v>85</v>
      </c>
      <c r="D134" s="249" t="s">
        <v>175</v>
      </c>
      <c r="E134" s="250" t="s">
        <v>185</v>
      </c>
      <c r="F134" s="251" t="s">
        <v>186</v>
      </c>
      <c r="G134" s="252" t="s">
        <v>183</v>
      </c>
      <c r="H134" s="253">
        <v>1</v>
      </c>
      <c r="I134" s="254"/>
      <c r="J134" s="255">
        <f>ROUND(I134*H134,2)</f>
        <v>0</v>
      </c>
      <c r="K134" s="256"/>
      <c r="L134" s="257"/>
      <c r="M134" s="258" t="s">
        <v>1</v>
      </c>
      <c r="N134" s="259" t="s">
        <v>41</v>
      </c>
      <c r="O134" s="8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85</v>
      </c>
      <c r="AT134" s="247" t="s">
        <v>175</v>
      </c>
      <c r="AU134" s="247" t="s">
        <v>83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83</v>
      </c>
      <c r="BM134" s="247" t="s">
        <v>187</v>
      </c>
    </row>
    <row r="135" s="2" customFormat="1" ht="21.75" customHeight="1">
      <c r="A135" s="35"/>
      <c r="B135" s="36"/>
      <c r="C135" s="249" t="s">
        <v>93</v>
      </c>
      <c r="D135" s="249" t="s">
        <v>175</v>
      </c>
      <c r="E135" s="250" t="s">
        <v>188</v>
      </c>
      <c r="F135" s="251" t="s">
        <v>189</v>
      </c>
      <c r="G135" s="252" t="s">
        <v>183</v>
      </c>
      <c r="H135" s="253">
        <v>1</v>
      </c>
      <c r="I135" s="254"/>
      <c r="J135" s="255">
        <f>ROUND(I135*H135,2)</f>
        <v>0</v>
      </c>
      <c r="K135" s="256"/>
      <c r="L135" s="257"/>
      <c r="M135" s="258" t="s">
        <v>1</v>
      </c>
      <c r="N135" s="259" t="s">
        <v>41</v>
      </c>
      <c r="O135" s="8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85</v>
      </c>
      <c r="AT135" s="247" t="s">
        <v>175</v>
      </c>
      <c r="AU135" s="247" t="s">
        <v>83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83</v>
      </c>
      <c r="BM135" s="247" t="s">
        <v>190</v>
      </c>
    </row>
    <row r="136" s="2" customFormat="1" ht="21.75" customHeight="1">
      <c r="A136" s="35"/>
      <c r="B136" s="36"/>
      <c r="C136" s="235" t="s">
        <v>191</v>
      </c>
      <c r="D136" s="235" t="s">
        <v>165</v>
      </c>
      <c r="E136" s="236" t="s">
        <v>192</v>
      </c>
      <c r="F136" s="237" t="s">
        <v>193</v>
      </c>
      <c r="G136" s="238" t="s">
        <v>183</v>
      </c>
      <c r="H136" s="239">
        <v>18</v>
      </c>
      <c r="I136" s="240"/>
      <c r="J136" s="241">
        <f>ROUND(I136*H136,2)</f>
        <v>0</v>
      </c>
      <c r="K136" s="242"/>
      <c r="L136" s="41"/>
      <c r="M136" s="243" t="s">
        <v>1</v>
      </c>
      <c r="N136" s="244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83</v>
      </c>
      <c r="AT136" s="247" t="s">
        <v>165</v>
      </c>
      <c r="AU136" s="247" t="s">
        <v>83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83</v>
      </c>
      <c r="BM136" s="247" t="s">
        <v>194</v>
      </c>
    </row>
    <row r="137" s="11" customFormat="1" ht="25.92" customHeight="1">
      <c r="A137" s="11"/>
      <c r="B137" s="221"/>
      <c r="C137" s="222"/>
      <c r="D137" s="223" t="s">
        <v>75</v>
      </c>
      <c r="E137" s="224" t="s">
        <v>195</v>
      </c>
      <c r="F137" s="224" t="s">
        <v>196</v>
      </c>
      <c r="G137" s="222"/>
      <c r="H137" s="222"/>
      <c r="I137" s="225"/>
      <c r="J137" s="226">
        <f>BK137</f>
        <v>0</v>
      </c>
      <c r="K137" s="222"/>
      <c r="L137" s="227"/>
      <c r="M137" s="228"/>
      <c r="N137" s="229"/>
      <c r="O137" s="229"/>
      <c r="P137" s="230">
        <f>SUM(P138:P289)</f>
        <v>0</v>
      </c>
      <c r="Q137" s="229"/>
      <c r="R137" s="230">
        <f>SUM(R138:R289)</f>
        <v>0</v>
      </c>
      <c r="S137" s="229"/>
      <c r="T137" s="231">
        <f>SUM(T138:T289)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2" t="s">
        <v>83</v>
      </c>
      <c r="AT137" s="233" t="s">
        <v>75</v>
      </c>
      <c r="AU137" s="233" t="s">
        <v>76</v>
      </c>
      <c r="AY137" s="232" t="s">
        <v>164</v>
      </c>
      <c r="BK137" s="234">
        <f>SUM(BK138:BK289)</f>
        <v>0</v>
      </c>
    </row>
    <row r="138" s="2" customFormat="1" ht="21.75" customHeight="1">
      <c r="A138" s="35"/>
      <c r="B138" s="36"/>
      <c r="C138" s="249" t="s">
        <v>197</v>
      </c>
      <c r="D138" s="249" t="s">
        <v>175</v>
      </c>
      <c r="E138" s="250" t="s">
        <v>198</v>
      </c>
      <c r="F138" s="251" t="s">
        <v>199</v>
      </c>
      <c r="G138" s="252" t="s">
        <v>183</v>
      </c>
      <c r="H138" s="253">
        <v>5</v>
      </c>
      <c r="I138" s="254"/>
      <c r="J138" s="255">
        <f>ROUND(I138*H138,2)</f>
        <v>0</v>
      </c>
      <c r="K138" s="256"/>
      <c r="L138" s="257"/>
      <c r="M138" s="258" t="s">
        <v>1</v>
      </c>
      <c r="N138" s="259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200</v>
      </c>
      <c r="AT138" s="247" t="s">
        <v>175</v>
      </c>
      <c r="AU138" s="247" t="s">
        <v>83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200</v>
      </c>
      <c r="BM138" s="247" t="s">
        <v>201</v>
      </c>
    </row>
    <row r="139" s="2" customFormat="1" ht="21.75" customHeight="1">
      <c r="A139" s="35"/>
      <c r="B139" s="36"/>
      <c r="C139" s="235" t="s">
        <v>202</v>
      </c>
      <c r="D139" s="235" t="s">
        <v>165</v>
      </c>
      <c r="E139" s="236" t="s">
        <v>203</v>
      </c>
      <c r="F139" s="237" t="s">
        <v>204</v>
      </c>
      <c r="G139" s="238" t="s">
        <v>183</v>
      </c>
      <c r="H139" s="239">
        <v>18</v>
      </c>
      <c r="I139" s="240"/>
      <c r="J139" s="241">
        <f>ROUND(I139*H139,2)</f>
        <v>0</v>
      </c>
      <c r="K139" s="242"/>
      <c r="L139" s="41"/>
      <c r="M139" s="243" t="s">
        <v>1</v>
      </c>
      <c r="N139" s="244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83</v>
      </c>
      <c r="AT139" s="247" t="s">
        <v>165</v>
      </c>
      <c r="AU139" s="247" t="s">
        <v>83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83</v>
      </c>
      <c r="BM139" s="247" t="s">
        <v>205</v>
      </c>
    </row>
    <row r="140" s="2" customFormat="1" ht="21.75" customHeight="1">
      <c r="A140" s="35"/>
      <c r="B140" s="36"/>
      <c r="C140" s="235" t="s">
        <v>206</v>
      </c>
      <c r="D140" s="235" t="s">
        <v>165</v>
      </c>
      <c r="E140" s="236" t="s">
        <v>207</v>
      </c>
      <c r="F140" s="237" t="s">
        <v>208</v>
      </c>
      <c r="G140" s="238" t="s">
        <v>183</v>
      </c>
      <c r="H140" s="239">
        <v>18</v>
      </c>
      <c r="I140" s="240"/>
      <c r="J140" s="241">
        <f>ROUND(I140*H140,2)</f>
        <v>0</v>
      </c>
      <c r="K140" s="242"/>
      <c r="L140" s="41"/>
      <c r="M140" s="243" t="s">
        <v>1</v>
      </c>
      <c r="N140" s="244" t="s">
        <v>41</v>
      </c>
      <c r="O140" s="8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83</v>
      </c>
      <c r="AT140" s="247" t="s">
        <v>165</v>
      </c>
      <c r="AU140" s="247" t="s">
        <v>83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83</v>
      </c>
      <c r="BM140" s="247" t="s">
        <v>209</v>
      </c>
    </row>
    <row r="141" s="2" customFormat="1" ht="21.75" customHeight="1">
      <c r="A141" s="35"/>
      <c r="B141" s="36"/>
      <c r="C141" s="235" t="s">
        <v>210</v>
      </c>
      <c r="D141" s="235" t="s">
        <v>165</v>
      </c>
      <c r="E141" s="236" t="s">
        <v>211</v>
      </c>
      <c r="F141" s="237" t="s">
        <v>212</v>
      </c>
      <c r="G141" s="238" t="s">
        <v>183</v>
      </c>
      <c r="H141" s="239">
        <v>11</v>
      </c>
      <c r="I141" s="240"/>
      <c r="J141" s="241">
        <f>ROUND(I141*H141,2)</f>
        <v>0</v>
      </c>
      <c r="K141" s="242"/>
      <c r="L141" s="41"/>
      <c r="M141" s="243" t="s">
        <v>1</v>
      </c>
      <c r="N141" s="244" t="s">
        <v>41</v>
      </c>
      <c r="O141" s="8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83</v>
      </c>
      <c r="AT141" s="247" t="s">
        <v>165</v>
      </c>
      <c r="AU141" s="247" t="s">
        <v>83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83</v>
      </c>
      <c r="BM141" s="247" t="s">
        <v>213</v>
      </c>
    </row>
    <row r="142" s="2" customFormat="1" ht="21.75" customHeight="1">
      <c r="A142" s="35"/>
      <c r="B142" s="36"/>
      <c r="C142" s="235" t="s">
        <v>214</v>
      </c>
      <c r="D142" s="235" t="s">
        <v>165</v>
      </c>
      <c r="E142" s="236" t="s">
        <v>215</v>
      </c>
      <c r="F142" s="237" t="s">
        <v>216</v>
      </c>
      <c r="G142" s="238" t="s">
        <v>183</v>
      </c>
      <c r="H142" s="239">
        <v>18</v>
      </c>
      <c r="I142" s="240"/>
      <c r="J142" s="241">
        <f>ROUND(I142*H142,2)</f>
        <v>0</v>
      </c>
      <c r="K142" s="242"/>
      <c r="L142" s="41"/>
      <c r="M142" s="243" t="s">
        <v>1</v>
      </c>
      <c r="N142" s="244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83</v>
      </c>
      <c r="AT142" s="247" t="s">
        <v>165</v>
      </c>
      <c r="AU142" s="247" t="s">
        <v>83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83</v>
      </c>
      <c r="BM142" s="247" t="s">
        <v>217</v>
      </c>
    </row>
    <row r="143" s="2" customFormat="1" ht="21.75" customHeight="1">
      <c r="A143" s="35"/>
      <c r="B143" s="36"/>
      <c r="C143" s="235" t="s">
        <v>218</v>
      </c>
      <c r="D143" s="235" t="s">
        <v>165</v>
      </c>
      <c r="E143" s="236" t="s">
        <v>219</v>
      </c>
      <c r="F143" s="237" t="s">
        <v>220</v>
      </c>
      <c r="G143" s="238" t="s">
        <v>183</v>
      </c>
      <c r="H143" s="239">
        <v>18</v>
      </c>
      <c r="I143" s="240"/>
      <c r="J143" s="241">
        <f>ROUND(I143*H143,2)</f>
        <v>0</v>
      </c>
      <c r="K143" s="242"/>
      <c r="L143" s="41"/>
      <c r="M143" s="243" t="s">
        <v>1</v>
      </c>
      <c r="N143" s="244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83</v>
      </c>
      <c r="AT143" s="247" t="s">
        <v>165</v>
      </c>
      <c r="AU143" s="247" t="s">
        <v>83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83</v>
      </c>
      <c r="BM143" s="247" t="s">
        <v>221</v>
      </c>
    </row>
    <row r="144" s="2" customFormat="1" ht="16.5" customHeight="1">
      <c r="A144" s="35"/>
      <c r="B144" s="36"/>
      <c r="C144" s="235" t="s">
        <v>222</v>
      </c>
      <c r="D144" s="235" t="s">
        <v>165</v>
      </c>
      <c r="E144" s="236" t="s">
        <v>223</v>
      </c>
      <c r="F144" s="237" t="s">
        <v>224</v>
      </c>
      <c r="G144" s="238" t="s">
        <v>183</v>
      </c>
      <c r="H144" s="239">
        <v>13</v>
      </c>
      <c r="I144" s="240"/>
      <c r="J144" s="241">
        <f>ROUND(I144*H144,2)</f>
        <v>0</v>
      </c>
      <c r="K144" s="242"/>
      <c r="L144" s="41"/>
      <c r="M144" s="243" t="s">
        <v>1</v>
      </c>
      <c r="N144" s="244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83</v>
      </c>
      <c r="AT144" s="247" t="s">
        <v>165</v>
      </c>
      <c r="AU144" s="247" t="s">
        <v>83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83</v>
      </c>
      <c r="BM144" s="247" t="s">
        <v>225</v>
      </c>
    </row>
    <row r="145" s="2" customFormat="1" ht="16.5" customHeight="1">
      <c r="A145" s="35"/>
      <c r="B145" s="36"/>
      <c r="C145" s="249" t="s">
        <v>226</v>
      </c>
      <c r="D145" s="249" t="s">
        <v>175</v>
      </c>
      <c r="E145" s="250" t="s">
        <v>227</v>
      </c>
      <c r="F145" s="251" t="s">
        <v>228</v>
      </c>
      <c r="G145" s="252" t="s">
        <v>183</v>
      </c>
      <c r="H145" s="253">
        <v>5</v>
      </c>
      <c r="I145" s="254"/>
      <c r="J145" s="255">
        <f>ROUND(I145*H145,2)</f>
        <v>0</v>
      </c>
      <c r="K145" s="256"/>
      <c r="L145" s="257"/>
      <c r="M145" s="258" t="s">
        <v>1</v>
      </c>
      <c r="N145" s="259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200</v>
      </c>
      <c r="AT145" s="247" t="s">
        <v>175</v>
      </c>
      <c r="AU145" s="247" t="s">
        <v>83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200</v>
      </c>
      <c r="BM145" s="247" t="s">
        <v>229</v>
      </c>
    </row>
    <row r="146" s="2" customFormat="1" ht="16.5" customHeight="1">
      <c r="A146" s="35"/>
      <c r="B146" s="36"/>
      <c r="C146" s="249" t="s">
        <v>230</v>
      </c>
      <c r="D146" s="249" t="s">
        <v>175</v>
      </c>
      <c r="E146" s="250" t="s">
        <v>231</v>
      </c>
      <c r="F146" s="251" t="s">
        <v>232</v>
      </c>
      <c r="G146" s="252" t="s">
        <v>183</v>
      </c>
      <c r="H146" s="253">
        <v>8</v>
      </c>
      <c r="I146" s="254"/>
      <c r="J146" s="255">
        <f>ROUND(I146*H146,2)</f>
        <v>0</v>
      </c>
      <c r="K146" s="256"/>
      <c r="L146" s="257"/>
      <c r="M146" s="258" t="s">
        <v>1</v>
      </c>
      <c r="N146" s="259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85</v>
      </c>
      <c r="AT146" s="247" t="s">
        <v>175</v>
      </c>
      <c r="AU146" s="247" t="s">
        <v>83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83</v>
      </c>
      <c r="BM146" s="247" t="s">
        <v>233</v>
      </c>
    </row>
    <row r="147" s="2" customFormat="1" ht="33" customHeight="1">
      <c r="A147" s="35"/>
      <c r="B147" s="36"/>
      <c r="C147" s="249" t="s">
        <v>234</v>
      </c>
      <c r="D147" s="249" t="s">
        <v>175</v>
      </c>
      <c r="E147" s="250" t="s">
        <v>235</v>
      </c>
      <c r="F147" s="251" t="s">
        <v>236</v>
      </c>
      <c r="G147" s="252" t="s">
        <v>183</v>
      </c>
      <c r="H147" s="253">
        <v>18</v>
      </c>
      <c r="I147" s="254"/>
      <c r="J147" s="255">
        <f>ROUND(I147*H147,2)</f>
        <v>0</v>
      </c>
      <c r="K147" s="256"/>
      <c r="L147" s="257"/>
      <c r="M147" s="258" t="s">
        <v>1</v>
      </c>
      <c r="N147" s="259" t="s">
        <v>41</v>
      </c>
      <c r="O147" s="8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7" t="s">
        <v>200</v>
      </c>
      <c r="AT147" s="247" t="s">
        <v>175</v>
      </c>
      <c r="AU147" s="247" t="s">
        <v>83</v>
      </c>
      <c r="AY147" s="14" t="s">
        <v>164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4" t="s">
        <v>83</v>
      </c>
      <c r="BK147" s="248">
        <f>ROUND(I147*H147,2)</f>
        <v>0</v>
      </c>
      <c r="BL147" s="14" t="s">
        <v>200</v>
      </c>
      <c r="BM147" s="247" t="s">
        <v>237</v>
      </c>
    </row>
    <row r="148" s="2" customFormat="1" ht="21.75" customHeight="1">
      <c r="A148" s="35"/>
      <c r="B148" s="36"/>
      <c r="C148" s="249" t="s">
        <v>238</v>
      </c>
      <c r="D148" s="249" t="s">
        <v>175</v>
      </c>
      <c r="E148" s="250" t="s">
        <v>239</v>
      </c>
      <c r="F148" s="251" t="s">
        <v>240</v>
      </c>
      <c r="G148" s="252" t="s">
        <v>183</v>
      </c>
      <c r="H148" s="253">
        <v>34</v>
      </c>
      <c r="I148" s="254"/>
      <c r="J148" s="255">
        <f>ROUND(I148*H148,2)</f>
        <v>0</v>
      </c>
      <c r="K148" s="256"/>
      <c r="L148" s="257"/>
      <c r="M148" s="258" t="s">
        <v>1</v>
      </c>
      <c r="N148" s="259" t="s">
        <v>41</v>
      </c>
      <c r="O148" s="8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85</v>
      </c>
      <c r="AT148" s="247" t="s">
        <v>175</v>
      </c>
      <c r="AU148" s="247" t="s">
        <v>83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83</v>
      </c>
      <c r="BM148" s="247" t="s">
        <v>241</v>
      </c>
    </row>
    <row r="149" s="2" customFormat="1" ht="21.75" customHeight="1">
      <c r="A149" s="35"/>
      <c r="B149" s="36"/>
      <c r="C149" s="235" t="s">
        <v>242</v>
      </c>
      <c r="D149" s="235" t="s">
        <v>165</v>
      </c>
      <c r="E149" s="236" t="s">
        <v>243</v>
      </c>
      <c r="F149" s="237" t="s">
        <v>244</v>
      </c>
      <c r="G149" s="238" t="s">
        <v>183</v>
      </c>
      <c r="H149" s="239">
        <v>3</v>
      </c>
      <c r="I149" s="240"/>
      <c r="J149" s="241">
        <f>ROUND(I149*H149,2)</f>
        <v>0</v>
      </c>
      <c r="K149" s="242"/>
      <c r="L149" s="41"/>
      <c r="M149" s="243" t="s">
        <v>1</v>
      </c>
      <c r="N149" s="244" t="s">
        <v>41</v>
      </c>
      <c r="O149" s="8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7" t="s">
        <v>83</v>
      </c>
      <c r="AT149" s="247" t="s">
        <v>165</v>
      </c>
      <c r="AU149" s="247" t="s">
        <v>83</v>
      </c>
      <c r="AY149" s="14" t="s">
        <v>164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4" t="s">
        <v>83</v>
      </c>
      <c r="BK149" s="248">
        <f>ROUND(I149*H149,2)</f>
        <v>0</v>
      </c>
      <c r="BL149" s="14" t="s">
        <v>83</v>
      </c>
      <c r="BM149" s="247" t="s">
        <v>245</v>
      </c>
    </row>
    <row r="150" s="2" customFormat="1" ht="21.75" customHeight="1">
      <c r="A150" s="35"/>
      <c r="B150" s="36"/>
      <c r="C150" s="235" t="s">
        <v>246</v>
      </c>
      <c r="D150" s="235" t="s">
        <v>165</v>
      </c>
      <c r="E150" s="236" t="s">
        <v>247</v>
      </c>
      <c r="F150" s="237" t="s">
        <v>248</v>
      </c>
      <c r="G150" s="238" t="s">
        <v>183</v>
      </c>
      <c r="H150" s="239">
        <v>2</v>
      </c>
      <c r="I150" s="240"/>
      <c r="J150" s="241">
        <f>ROUND(I150*H150,2)</f>
        <v>0</v>
      </c>
      <c r="K150" s="242"/>
      <c r="L150" s="41"/>
      <c r="M150" s="243" t="s">
        <v>1</v>
      </c>
      <c r="N150" s="244" t="s">
        <v>41</v>
      </c>
      <c r="O150" s="8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7" t="s">
        <v>83</v>
      </c>
      <c r="AT150" s="247" t="s">
        <v>165</v>
      </c>
      <c r="AU150" s="247" t="s">
        <v>83</v>
      </c>
      <c r="AY150" s="14" t="s">
        <v>164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4" t="s">
        <v>83</v>
      </c>
      <c r="BK150" s="248">
        <f>ROUND(I150*H150,2)</f>
        <v>0</v>
      </c>
      <c r="BL150" s="14" t="s">
        <v>83</v>
      </c>
      <c r="BM150" s="247" t="s">
        <v>249</v>
      </c>
    </row>
    <row r="151" s="2" customFormat="1" ht="21.75" customHeight="1">
      <c r="A151" s="35"/>
      <c r="B151" s="36"/>
      <c r="C151" s="235" t="s">
        <v>250</v>
      </c>
      <c r="D151" s="235" t="s">
        <v>165</v>
      </c>
      <c r="E151" s="236" t="s">
        <v>251</v>
      </c>
      <c r="F151" s="237" t="s">
        <v>252</v>
      </c>
      <c r="G151" s="238" t="s">
        <v>183</v>
      </c>
      <c r="H151" s="239">
        <v>6</v>
      </c>
      <c r="I151" s="240"/>
      <c r="J151" s="241">
        <f>ROUND(I151*H151,2)</f>
        <v>0</v>
      </c>
      <c r="K151" s="242"/>
      <c r="L151" s="41"/>
      <c r="M151" s="243" t="s">
        <v>1</v>
      </c>
      <c r="N151" s="244" t="s">
        <v>41</v>
      </c>
      <c r="O151" s="88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7" t="s">
        <v>83</v>
      </c>
      <c r="AT151" s="247" t="s">
        <v>165</v>
      </c>
      <c r="AU151" s="247" t="s">
        <v>83</v>
      </c>
      <c r="AY151" s="14" t="s">
        <v>164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4" t="s">
        <v>83</v>
      </c>
      <c r="BK151" s="248">
        <f>ROUND(I151*H151,2)</f>
        <v>0</v>
      </c>
      <c r="BL151" s="14" t="s">
        <v>83</v>
      </c>
      <c r="BM151" s="247" t="s">
        <v>253</v>
      </c>
    </row>
    <row r="152" s="2" customFormat="1" ht="21.75" customHeight="1">
      <c r="A152" s="35"/>
      <c r="B152" s="36"/>
      <c r="C152" s="235" t="s">
        <v>254</v>
      </c>
      <c r="D152" s="235" t="s">
        <v>165</v>
      </c>
      <c r="E152" s="236" t="s">
        <v>255</v>
      </c>
      <c r="F152" s="237" t="s">
        <v>256</v>
      </c>
      <c r="G152" s="238" t="s">
        <v>183</v>
      </c>
      <c r="H152" s="239">
        <v>5</v>
      </c>
      <c r="I152" s="240"/>
      <c r="J152" s="241">
        <f>ROUND(I152*H152,2)</f>
        <v>0</v>
      </c>
      <c r="K152" s="242"/>
      <c r="L152" s="41"/>
      <c r="M152" s="243" t="s">
        <v>1</v>
      </c>
      <c r="N152" s="244" t="s">
        <v>41</v>
      </c>
      <c r="O152" s="8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7" t="s">
        <v>179</v>
      </c>
      <c r="AT152" s="247" t="s">
        <v>165</v>
      </c>
      <c r="AU152" s="247" t="s">
        <v>83</v>
      </c>
      <c r="AY152" s="14" t="s">
        <v>164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4" t="s">
        <v>83</v>
      </c>
      <c r="BK152" s="248">
        <f>ROUND(I152*H152,2)</f>
        <v>0</v>
      </c>
      <c r="BL152" s="14" t="s">
        <v>179</v>
      </c>
      <c r="BM152" s="247" t="s">
        <v>257</v>
      </c>
    </row>
    <row r="153" s="2" customFormat="1" ht="21.75" customHeight="1">
      <c r="A153" s="35"/>
      <c r="B153" s="36"/>
      <c r="C153" s="235" t="s">
        <v>258</v>
      </c>
      <c r="D153" s="235" t="s">
        <v>165</v>
      </c>
      <c r="E153" s="236" t="s">
        <v>259</v>
      </c>
      <c r="F153" s="237" t="s">
        <v>260</v>
      </c>
      <c r="G153" s="238" t="s">
        <v>183</v>
      </c>
      <c r="H153" s="239">
        <v>2</v>
      </c>
      <c r="I153" s="240"/>
      <c r="J153" s="241">
        <f>ROUND(I153*H153,2)</f>
        <v>0</v>
      </c>
      <c r="K153" s="242"/>
      <c r="L153" s="41"/>
      <c r="M153" s="243" t="s">
        <v>1</v>
      </c>
      <c r="N153" s="244" t="s">
        <v>41</v>
      </c>
      <c r="O153" s="8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7" t="s">
        <v>83</v>
      </c>
      <c r="AT153" s="247" t="s">
        <v>165</v>
      </c>
      <c r="AU153" s="247" t="s">
        <v>83</v>
      </c>
      <c r="AY153" s="14" t="s">
        <v>164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4" t="s">
        <v>83</v>
      </c>
      <c r="BK153" s="248">
        <f>ROUND(I153*H153,2)</f>
        <v>0</v>
      </c>
      <c r="BL153" s="14" t="s">
        <v>83</v>
      </c>
      <c r="BM153" s="247" t="s">
        <v>261</v>
      </c>
    </row>
    <row r="154" s="2" customFormat="1" ht="21.75" customHeight="1">
      <c r="A154" s="35"/>
      <c r="B154" s="36"/>
      <c r="C154" s="249" t="s">
        <v>262</v>
      </c>
      <c r="D154" s="249" t="s">
        <v>175</v>
      </c>
      <c r="E154" s="250" t="s">
        <v>263</v>
      </c>
      <c r="F154" s="251" t="s">
        <v>264</v>
      </c>
      <c r="G154" s="252" t="s">
        <v>183</v>
      </c>
      <c r="H154" s="253">
        <v>14</v>
      </c>
      <c r="I154" s="254"/>
      <c r="J154" s="255">
        <f>ROUND(I154*H154,2)</f>
        <v>0</v>
      </c>
      <c r="K154" s="256"/>
      <c r="L154" s="257"/>
      <c r="M154" s="258" t="s">
        <v>1</v>
      </c>
      <c r="N154" s="259" t="s">
        <v>41</v>
      </c>
      <c r="O154" s="88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7" t="s">
        <v>200</v>
      </c>
      <c r="AT154" s="247" t="s">
        <v>175</v>
      </c>
      <c r="AU154" s="247" t="s">
        <v>83</v>
      </c>
      <c r="AY154" s="14" t="s">
        <v>164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4" t="s">
        <v>83</v>
      </c>
      <c r="BK154" s="248">
        <f>ROUND(I154*H154,2)</f>
        <v>0</v>
      </c>
      <c r="BL154" s="14" t="s">
        <v>200</v>
      </c>
      <c r="BM154" s="247" t="s">
        <v>265</v>
      </c>
    </row>
    <row r="155" s="2" customFormat="1" ht="16.5" customHeight="1">
      <c r="A155" s="35"/>
      <c r="B155" s="36"/>
      <c r="C155" s="235" t="s">
        <v>266</v>
      </c>
      <c r="D155" s="235" t="s">
        <v>165</v>
      </c>
      <c r="E155" s="236" t="s">
        <v>267</v>
      </c>
      <c r="F155" s="237" t="s">
        <v>268</v>
      </c>
      <c r="G155" s="238" t="s">
        <v>183</v>
      </c>
      <c r="H155" s="239">
        <v>14</v>
      </c>
      <c r="I155" s="240"/>
      <c r="J155" s="241">
        <f>ROUND(I155*H155,2)</f>
        <v>0</v>
      </c>
      <c r="K155" s="242"/>
      <c r="L155" s="41"/>
      <c r="M155" s="243" t="s">
        <v>1</v>
      </c>
      <c r="N155" s="244" t="s">
        <v>41</v>
      </c>
      <c r="O155" s="8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7" t="s">
        <v>83</v>
      </c>
      <c r="AT155" s="247" t="s">
        <v>165</v>
      </c>
      <c r="AU155" s="247" t="s">
        <v>83</v>
      </c>
      <c r="AY155" s="14" t="s">
        <v>164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4" t="s">
        <v>83</v>
      </c>
      <c r="BK155" s="248">
        <f>ROUND(I155*H155,2)</f>
        <v>0</v>
      </c>
      <c r="BL155" s="14" t="s">
        <v>83</v>
      </c>
      <c r="BM155" s="247" t="s">
        <v>269</v>
      </c>
    </row>
    <row r="156" s="2" customFormat="1" ht="21.75" customHeight="1">
      <c r="A156" s="35"/>
      <c r="B156" s="36"/>
      <c r="C156" s="249" t="s">
        <v>270</v>
      </c>
      <c r="D156" s="249" t="s">
        <v>175</v>
      </c>
      <c r="E156" s="250" t="s">
        <v>271</v>
      </c>
      <c r="F156" s="251" t="s">
        <v>272</v>
      </c>
      <c r="G156" s="252" t="s">
        <v>183</v>
      </c>
      <c r="H156" s="253">
        <v>10</v>
      </c>
      <c r="I156" s="254"/>
      <c r="J156" s="255">
        <f>ROUND(I156*H156,2)</f>
        <v>0</v>
      </c>
      <c r="K156" s="256"/>
      <c r="L156" s="257"/>
      <c r="M156" s="258" t="s">
        <v>1</v>
      </c>
      <c r="N156" s="259" t="s">
        <v>41</v>
      </c>
      <c r="O156" s="8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7" t="s">
        <v>85</v>
      </c>
      <c r="AT156" s="247" t="s">
        <v>175</v>
      </c>
      <c r="AU156" s="247" t="s">
        <v>83</v>
      </c>
      <c r="AY156" s="14" t="s">
        <v>164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4" t="s">
        <v>83</v>
      </c>
      <c r="BK156" s="248">
        <f>ROUND(I156*H156,2)</f>
        <v>0</v>
      </c>
      <c r="BL156" s="14" t="s">
        <v>83</v>
      </c>
      <c r="BM156" s="247" t="s">
        <v>273</v>
      </c>
    </row>
    <row r="157" s="2" customFormat="1" ht="21.75" customHeight="1">
      <c r="A157" s="35"/>
      <c r="B157" s="36"/>
      <c r="C157" s="249" t="s">
        <v>274</v>
      </c>
      <c r="D157" s="249" t="s">
        <v>175</v>
      </c>
      <c r="E157" s="250" t="s">
        <v>275</v>
      </c>
      <c r="F157" s="251" t="s">
        <v>276</v>
      </c>
      <c r="G157" s="252" t="s">
        <v>183</v>
      </c>
      <c r="H157" s="253">
        <v>8</v>
      </c>
      <c r="I157" s="254"/>
      <c r="J157" s="255">
        <f>ROUND(I157*H157,2)</f>
        <v>0</v>
      </c>
      <c r="K157" s="256"/>
      <c r="L157" s="257"/>
      <c r="M157" s="258" t="s">
        <v>1</v>
      </c>
      <c r="N157" s="259" t="s">
        <v>41</v>
      </c>
      <c r="O157" s="8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7" t="s">
        <v>200</v>
      </c>
      <c r="AT157" s="247" t="s">
        <v>175</v>
      </c>
      <c r="AU157" s="247" t="s">
        <v>83</v>
      </c>
      <c r="AY157" s="14" t="s">
        <v>164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4" t="s">
        <v>83</v>
      </c>
      <c r="BK157" s="248">
        <f>ROUND(I157*H157,2)</f>
        <v>0</v>
      </c>
      <c r="BL157" s="14" t="s">
        <v>200</v>
      </c>
      <c r="BM157" s="247" t="s">
        <v>277</v>
      </c>
    </row>
    <row r="158" s="2" customFormat="1" ht="21.75" customHeight="1">
      <c r="A158" s="35"/>
      <c r="B158" s="36"/>
      <c r="C158" s="249" t="s">
        <v>278</v>
      </c>
      <c r="D158" s="249" t="s">
        <v>175</v>
      </c>
      <c r="E158" s="250" t="s">
        <v>279</v>
      </c>
      <c r="F158" s="251" t="s">
        <v>280</v>
      </c>
      <c r="G158" s="252" t="s">
        <v>183</v>
      </c>
      <c r="H158" s="253">
        <v>8</v>
      </c>
      <c r="I158" s="254"/>
      <c r="J158" s="255">
        <f>ROUND(I158*H158,2)</f>
        <v>0</v>
      </c>
      <c r="K158" s="256"/>
      <c r="L158" s="257"/>
      <c r="M158" s="258" t="s">
        <v>1</v>
      </c>
      <c r="N158" s="259" t="s">
        <v>41</v>
      </c>
      <c r="O158" s="8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7" t="s">
        <v>200</v>
      </c>
      <c r="AT158" s="247" t="s">
        <v>175</v>
      </c>
      <c r="AU158" s="247" t="s">
        <v>83</v>
      </c>
      <c r="AY158" s="14" t="s">
        <v>164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4" t="s">
        <v>83</v>
      </c>
      <c r="BK158" s="248">
        <f>ROUND(I158*H158,2)</f>
        <v>0</v>
      </c>
      <c r="BL158" s="14" t="s">
        <v>200</v>
      </c>
      <c r="BM158" s="247" t="s">
        <v>281</v>
      </c>
    </row>
    <row r="159" s="2" customFormat="1" ht="21.75" customHeight="1">
      <c r="A159" s="35"/>
      <c r="B159" s="36"/>
      <c r="C159" s="249" t="s">
        <v>282</v>
      </c>
      <c r="D159" s="249" t="s">
        <v>175</v>
      </c>
      <c r="E159" s="250" t="s">
        <v>283</v>
      </c>
      <c r="F159" s="251" t="s">
        <v>284</v>
      </c>
      <c r="G159" s="252" t="s">
        <v>183</v>
      </c>
      <c r="H159" s="253">
        <v>10</v>
      </c>
      <c r="I159" s="254"/>
      <c r="J159" s="255">
        <f>ROUND(I159*H159,2)</f>
        <v>0</v>
      </c>
      <c r="K159" s="256"/>
      <c r="L159" s="257"/>
      <c r="M159" s="258" t="s">
        <v>1</v>
      </c>
      <c r="N159" s="259" t="s">
        <v>41</v>
      </c>
      <c r="O159" s="8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7" t="s">
        <v>200</v>
      </c>
      <c r="AT159" s="247" t="s">
        <v>175</v>
      </c>
      <c r="AU159" s="247" t="s">
        <v>83</v>
      </c>
      <c r="AY159" s="14" t="s">
        <v>164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4" t="s">
        <v>83</v>
      </c>
      <c r="BK159" s="248">
        <f>ROUND(I159*H159,2)</f>
        <v>0</v>
      </c>
      <c r="BL159" s="14" t="s">
        <v>200</v>
      </c>
      <c r="BM159" s="247" t="s">
        <v>285</v>
      </c>
    </row>
    <row r="160" s="2" customFormat="1" ht="16.5" customHeight="1">
      <c r="A160" s="35"/>
      <c r="B160" s="36"/>
      <c r="C160" s="249" t="s">
        <v>286</v>
      </c>
      <c r="D160" s="249" t="s">
        <v>175</v>
      </c>
      <c r="E160" s="250" t="s">
        <v>287</v>
      </c>
      <c r="F160" s="251" t="s">
        <v>288</v>
      </c>
      <c r="G160" s="252" t="s">
        <v>183</v>
      </c>
      <c r="H160" s="253">
        <v>8</v>
      </c>
      <c r="I160" s="254"/>
      <c r="J160" s="255">
        <f>ROUND(I160*H160,2)</f>
        <v>0</v>
      </c>
      <c r="K160" s="256"/>
      <c r="L160" s="257"/>
      <c r="M160" s="258" t="s">
        <v>1</v>
      </c>
      <c r="N160" s="259" t="s">
        <v>41</v>
      </c>
      <c r="O160" s="8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7" t="s">
        <v>200</v>
      </c>
      <c r="AT160" s="247" t="s">
        <v>175</v>
      </c>
      <c r="AU160" s="247" t="s">
        <v>83</v>
      </c>
      <c r="AY160" s="14" t="s">
        <v>164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4" t="s">
        <v>83</v>
      </c>
      <c r="BK160" s="248">
        <f>ROUND(I160*H160,2)</f>
        <v>0</v>
      </c>
      <c r="BL160" s="14" t="s">
        <v>200</v>
      </c>
      <c r="BM160" s="247" t="s">
        <v>289</v>
      </c>
    </row>
    <row r="161" s="2" customFormat="1" ht="16.5" customHeight="1">
      <c r="A161" s="35"/>
      <c r="B161" s="36"/>
      <c r="C161" s="249" t="s">
        <v>290</v>
      </c>
      <c r="D161" s="249" t="s">
        <v>175</v>
      </c>
      <c r="E161" s="250" t="s">
        <v>291</v>
      </c>
      <c r="F161" s="251" t="s">
        <v>292</v>
      </c>
      <c r="G161" s="252" t="s">
        <v>183</v>
      </c>
      <c r="H161" s="253">
        <v>2</v>
      </c>
      <c r="I161" s="254"/>
      <c r="J161" s="255">
        <f>ROUND(I161*H161,2)</f>
        <v>0</v>
      </c>
      <c r="K161" s="256"/>
      <c r="L161" s="257"/>
      <c r="M161" s="258" t="s">
        <v>1</v>
      </c>
      <c r="N161" s="259" t="s">
        <v>41</v>
      </c>
      <c r="O161" s="8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7" t="s">
        <v>200</v>
      </c>
      <c r="AT161" s="247" t="s">
        <v>175</v>
      </c>
      <c r="AU161" s="247" t="s">
        <v>83</v>
      </c>
      <c r="AY161" s="14" t="s">
        <v>164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4" t="s">
        <v>83</v>
      </c>
      <c r="BK161" s="248">
        <f>ROUND(I161*H161,2)</f>
        <v>0</v>
      </c>
      <c r="BL161" s="14" t="s">
        <v>200</v>
      </c>
      <c r="BM161" s="247" t="s">
        <v>293</v>
      </c>
    </row>
    <row r="162" s="2" customFormat="1" ht="33" customHeight="1">
      <c r="A162" s="35"/>
      <c r="B162" s="36"/>
      <c r="C162" s="235" t="s">
        <v>294</v>
      </c>
      <c r="D162" s="235" t="s">
        <v>165</v>
      </c>
      <c r="E162" s="236" t="s">
        <v>295</v>
      </c>
      <c r="F162" s="237" t="s">
        <v>296</v>
      </c>
      <c r="G162" s="238" t="s">
        <v>183</v>
      </c>
      <c r="H162" s="239">
        <v>8</v>
      </c>
      <c r="I162" s="240"/>
      <c r="J162" s="241">
        <f>ROUND(I162*H162,2)</f>
        <v>0</v>
      </c>
      <c r="K162" s="242"/>
      <c r="L162" s="41"/>
      <c r="M162" s="243" t="s">
        <v>1</v>
      </c>
      <c r="N162" s="244" t="s">
        <v>41</v>
      </c>
      <c r="O162" s="88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7" t="s">
        <v>83</v>
      </c>
      <c r="AT162" s="247" t="s">
        <v>165</v>
      </c>
      <c r="AU162" s="247" t="s">
        <v>83</v>
      </c>
      <c r="AY162" s="14" t="s">
        <v>164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4" t="s">
        <v>83</v>
      </c>
      <c r="BK162" s="248">
        <f>ROUND(I162*H162,2)</f>
        <v>0</v>
      </c>
      <c r="BL162" s="14" t="s">
        <v>83</v>
      </c>
      <c r="BM162" s="247" t="s">
        <v>297</v>
      </c>
    </row>
    <row r="163" s="2" customFormat="1" ht="21.75" customHeight="1">
      <c r="A163" s="35"/>
      <c r="B163" s="36"/>
      <c r="C163" s="235" t="s">
        <v>298</v>
      </c>
      <c r="D163" s="235" t="s">
        <v>165</v>
      </c>
      <c r="E163" s="236" t="s">
        <v>299</v>
      </c>
      <c r="F163" s="237" t="s">
        <v>300</v>
      </c>
      <c r="G163" s="238" t="s">
        <v>183</v>
      </c>
      <c r="H163" s="239">
        <v>8</v>
      </c>
      <c r="I163" s="240"/>
      <c r="J163" s="241">
        <f>ROUND(I163*H163,2)</f>
        <v>0</v>
      </c>
      <c r="K163" s="242"/>
      <c r="L163" s="41"/>
      <c r="M163" s="243" t="s">
        <v>1</v>
      </c>
      <c r="N163" s="244" t="s">
        <v>41</v>
      </c>
      <c r="O163" s="88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7" t="s">
        <v>83</v>
      </c>
      <c r="AT163" s="247" t="s">
        <v>165</v>
      </c>
      <c r="AU163" s="247" t="s">
        <v>83</v>
      </c>
      <c r="AY163" s="14" t="s">
        <v>164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4" t="s">
        <v>83</v>
      </c>
      <c r="BK163" s="248">
        <f>ROUND(I163*H163,2)</f>
        <v>0</v>
      </c>
      <c r="BL163" s="14" t="s">
        <v>83</v>
      </c>
      <c r="BM163" s="247" t="s">
        <v>301</v>
      </c>
    </row>
    <row r="164" s="2" customFormat="1" ht="21.75" customHeight="1">
      <c r="A164" s="35"/>
      <c r="B164" s="36"/>
      <c r="C164" s="235" t="s">
        <v>302</v>
      </c>
      <c r="D164" s="235" t="s">
        <v>165</v>
      </c>
      <c r="E164" s="236" t="s">
        <v>303</v>
      </c>
      <c r="F164" s="237" t="s">
        <v>304</v>
      </c>
      <c r="G164" s="238" t="s">
        <v>183</v>
      </c>
      <c r="H164" s="239">
        <v>8</v>
      </c>
      <c r="I164" s="240"/>
      <c r="J164" s="241">
        <f>ROUND(I164*H164,2)</f>
        <v>0</v>
      </c>
      <c r="K164" s="242"/>
      <c r="L164" s="41"/>
      <c r="M164" s="243" t="s">
        <v>1</v>
      </c>
      <c r="N164" s="244" t="s">
        <v>41</v>
      </c>
      <c r="O164" s="88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7" t="s">
        <v>83</v>
      </c>
      <c r="AT164" s="247" t="s">
        <v>165</v>
      </c>
      <c r="AU164" s="247" t="s">
        <v>83</v>
      </c>
      <c r="AY164" s="14" t="s">
        <v>164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4" t="s">
        <v>83</v>
      </c>
      <c r="BK164" s="248">
        <f>ROUND(I164*H164,2)</f>
        <v>0</v>
      </c>
      <c r="BL164" s="14" t="s">
        <v>83</v>
      </c>
      <c r="BM164" s="247" t="s">
        <v>305</v>
      </c>
    </row>
    <row r="165" s="2" customFormat="1" ht="16.5" customHeight="1">
      <c r="A165" s="35"/>
      <c r="B165" s="36"/>
      <c r="C165" s="235" t="s">
        <v>306</v>
      </c>
      <c r="D165" s="235" t="s">
        <v>165</v>
      </c>
      <c r="E165" s="236" t="s">
        <v>307</v>
      </c>
      <c r="F165" s="237" t="s">
        <v>308</v>
      </c>
      <c r="G165" s="238" t="s">
        <v>183</v>
      </c>
      <c r="H165" s="239">
        <v>8</v>
      </c>
      <c r="I165" s="240"/>
      <c r="J165" s="241">
        <f>ROUND(I165*H165,2)</f>
        <v>0</v>
      </c>
      <c r="K165" s="242"/>
      <c r="L165" s="41"/>
      <c r="M165" s="243" t="s">
        <v>1</v>
      </c>
      <c r="N165" s="244" t="s">
        <v>41</v>
      </c>
      <c r="O165" s="88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7" t="s">
        <v>83</v>
      </c>
      <c r="AT165" s="247" t="s">
        <v>165</v>
      </c>
      <c r="AU165" s="247" t="s">
        <v>83</v>
      </c>
      <c r="AY165" s="14" t="s">
        <v>164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4" t="s">
        <v>83</v>
      </c>
      <c r="BK165" s="248">
        <f>ROUND(I165*H165,2)</f>
        <v>0</v>
      </c>
      <c r="BL165" s="14" t="s">
        <v>83</v>
      </c>
      <c r="BM165" s="247" t="s">
        <v>309</v>
      </c>
    </row>
    <row r="166" s="2" customFormat="1" ht="16.5" customHeight="1">
      <c r="A166" s="35"/>
      <c r="B166" s="36"/>
      <c r="C166" s="235" t="s">
        <v>310</v>
      </c>
      <c r="D166" s="235" t="s">
        <v>165</v>
      </c>
      <c r="E166" s="236" t="s">
        <v>311</v>
      </c>
      <c r="F166" s="237" t="s">
        <v>312</v>
      </c>
      <c r="G166" s="238" t="s">
        <v>183</v>
      </c>
      <c r="H166" s="239">
        <v>10</v>
      </c>
      <c r="I166" s="240"/>
      <c r="J166" s="241">
        <f>ROUND(I166*H166,2)</f>
        <v>0</v>
      </c>
      <c r="K166" s="242"/>
      <c r="L166" s="41"/>
      <c r="M166" s="243" t="s">
        <v>1</v>
      </c>
      <c r="N166" s="244" t="s">
        <v>41</v>
      </c>
      <c r="O166" s="88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7" t="s">
        <v>83</v>
      </c>
      <c r="AT166" s="247" t="s">
        <v>165</v>
      </c>
      <c r="AU166" s="247" t="s">
        <v>83</v>
      </c>
      <c r="AY166" s="14" t="s">
        <v>164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4" t="s">
        <v>83</v>
      </c>
      <c r="BK166" s="248">
        <f>ROUND(I166*H166,2)</f>
        <v>0</v>
      </c>
      <c r="BL166" s="14" t="s">
        <v>83</v>
      </c>
      <c r="BM166" s="247" t="s">
        <v>313</v>
      </c>
    </row>
    <row r="167" s="2" customFormat="1" ht="21.75" customHeight="1">
      <c r="A167" s="35"/>
      <c r="B167" s="36"/>
      <c r="C167" s="235" t="s">
        <v>314</v>
      </c>
      <c r="D167" s="235" t="s">
        <v>165</v>
      </c>
      <c r="E167" s="236" t="s">
        <v>315</v>
      </c>
      <c r="F167" s="237" t="s">
        <v>316</v>
      </c>
      <c r="G167" s="238" t="s">
        <v>183</v>
      </c>
      <c r="H167" s="239">
        <v>10</v>
      </c>
      <c r="I167" s="240"/>
      <c r="J167" s="241">
        <f>ROUND(I167*H167,2)</f>
        <v>0</v>
      </c>
      <c r="K167" s="242"/>
      <c r="L167" s="41"/>
      <c r="M167" s="243" t="s">
        <v>1</v>
      </c>
      <c r="N167" s="244" t="s">
        <v>41</v>
      </c>
      <c r="O167" s="88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7" t="s">
        <v>83</v>
      </c>
      <c r="AT167" s="247" t="s">
        <v>165</v>
      </c>
      <c r="AU167" s="247" t="s">
        <v>83</v>
      </c>
      <c r="AY167" s="14" t="s">
        <v>164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4" t="s">
        <v>83</v>
      </c>
      <c r="BK167" s="248">
        <f>ROUND(I167*H167,2)</f>
        <v>0</v>
      </c>
      <c r="BL167" s="14" t="s">
        <v>83</v>
      </c>
      <c r="BM167" s="247" t="s">
        <v>317</v>
      </c>
    </row>
    <row r="168" s="2" customFormat="1" ht="16.5" customHeight="1">
      <c r="A168" s="35"/>
      <c r="B168" s="36"/>
      <c r="C168" s="235" t="s">
        <v>318</v>
      </c>
      <c r="D168" s="235" t="s">
        <v>165</v>
      </c>
      <c r="E168" s="236" t="s">
        <v>319</v>
      </c>
      <c r="F168" s="237" t="s">
        <v>320</v>
      </c>
      <c r="G168" s="238" t="s">
        <v>183</v>
      </c>
      <c r="H168" s="239">
        <v>10</v>
      </c>
      <c r="I168" s="240"/>
      <c r="J168" s="241">
        <f>ROUND(I168*H168,2)</f>
        <v>0</v>
      </c>
      <c r="K168" s="242"/>
      <c r="L168" s="41"/>
      <c r="M168" s="243" t="s">
        <v>1</v>
      </c>
      <c r="N168" s="244" t="s">
        <v>41</v>
      </c>
      <c r="O168" s="88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7" t="s">
        <v>83</v>
      </c>
      <c r="AT168" s="247" t="s">
        <v>165</v>
      </c>
      <c r="AU168" s="247" t="s">
        <v>83</v>
      </c>
      <c r="AY168" s="14" t="s">
        <v>164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4" t="s">
        <v>83</v>
      </c>
      <c r="BK168" s="248">
        <f>ROUND(I168*H168,2)</f>
        <v>0</v>
      </c>
      <c r="BL168" s="14" t="s">
        <v>83</v>
      </c>
      <c r="BM168" s="247" t="s">
        <v>321</v>
      </c>
    </row>
    <row r="169" s="2" customFormat="1" ht="16.5" customHeight="1">
      <c r="A169" s="35"/>
      <c r="B169" s="36"/>
      <c r="C169" s="235" t="s">
        <v>322</v>
      </c>
      <c r="D169" s="235" t="s">
        <v>165</v>
      </c>
      <c r="E169" s="236" t="s">
        <v>323</v>
      </c>
      <c r="F169" s="237" t="s">
        <v>324</v>
      </c>
      <c r="G169" s="238" t="s">
        <v>183</v>
      </c>
      <c r="H169" s="239">
        <v>10</v>
      </c>
      <c r="I169" s="240"/>
      <c r="J169" s="241">
        <f>ROUND(I169*H169,2)</f>
        <v>0</v>
      </c>
      <c r="K169" s="242"/>
      <c r="L169" s="41"/>
      <c r="M169" s="243" t="s">
        <v>1</v>
      </c>
      <c r="N169" s="244" t="s">
        <v>41</v>
      </c>
      <c r="O169" s="88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7" t="s">
        <v>83</v>
      </c>
      <c r="AT169" s="247" t="s">
        <v>165</v>
      </c>
      <c r="AU169" s="247" t="s">
        <v>83</v>
      </c>
      <c r="AY169" s="14" t="s">
        <v>164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4" t="s">
        <v>83</v>
      </c>
      <c r="BK169" s="248">
        <f>ROUND(I169*H169,2)</f>
        <v>0</v>
      </c>
      <c r="BL169" s="14" t="s">
        <v>83</v>
      </c>
      <c r="BM169" s="247" t="s">
        <v>325</v>
      </c>
    </row>
    <row r="170" s="2" customFormat="1" ht="21.75" customHeight="1">
      <c r="A170" s="35"/>
      <c r="B170" s="36"/>
      <c r="C170" s="249" t="s">
        <v>326</v>
      </c>
      <c r="D170" s="249" t="s">
        <v>175</v>
      </c>
      <c r="E170" s="250" t="s">
        <v>327</v>
      </c>
      <c r="F170" s="251" t="s">
        <v>328</v>
      </c>
      <c r="G170" s="252" t="s">
        <v>183</v>
      </c>
      <c r="H170" s="253">
        <v>2</v>
      </c>
      <c r="I170" s="254"/>
      <c r="J170" s="255">
        <f>ROUND(I170*H170,2)</f>
        <v>0</v>
      </c>
      <c r="K170" s="256"/>
      <c r="L170" s="257"/>
      <c r="M170" s="258" t="s">
        <v>1</v>
      </c>
      <c r="N170" s="259" t="s">
        <v>41</v>
      </c>
      <c r="O170" s="88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7" t="s">
        <v>329</v>
      </c>
      <c r="AT170" s="247" t="s">
        <v>175</v>
      </c>
      <c r="AU170" s="247" t="s">
        <v>83</v>
      </c>
      <c r="AY170" s="14" t="s">
        <v>164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4" t="s">
        <v>83</v>
      </c>
      <c r="BK170" s="248">
        <f>ROUND(I170*H170,2)</f>
        <v>0</v>
      </c>
      <c r="BL170" s="14" t="s">
        <v>106</v>
      </c>
      <c r="BM170" s="247" t="s">
        <v>330</v>
      </c>
    </row>
    <row r="171" s="2" customFormat="1" ht="21.75" customHeight="1">
      <c r="A171" s="35"/>
      <c r="B171" s="36"/>
      <c r="C171" s="249" t="s">
        <v>331</v>
      </c>
      <c r="D171" s="249" t="s">
        <v>175</v>
      </c>
      <c r="E171" s="250" t="s">
        <v>332</v>
      </c>
      <c r="F171" s="251" t="s">
        <v>333</v>
      </c>
      <c r="G171" s="252" t="s">
        <v>183</v>
      </c>
      <c r="H171" s="253">
        <v>1</v>
      </c>
      <c r="I171" s="254"/>
      <c r="J171" s="255">
        <f>ROUND(I171*H171,2)</f>
        <v>0</v>
      </c>
      <c r="K171" s="256"/>
      <c r="L171" s="257"/>
      <c r="M171" s="258" t="s">
        <v>1</v>
      </c>
      <c r="N171" s="259" t="s">
        <v>41</v>
      </c>
      <c r="O171" s="88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7" t="s">
        <v>200</v>
      </c>
      <c r="AT171" s="247" t="s">
        <v>175</v>
      </c>
      <c r="AU171" s="247" t="s">
        <v>83</v>
      </c>
      <c r="AY171" s="14" t="s">
        <v>164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4" t="s">
        <v>83</v>
      </c>
      <c r="BK171" s="248">
        <f>ROUND(I171*H171,2)</f>
        <v>0</v>
      </c>
      <c r="BL171" s="14" t="s">
        <v>200</v>
      </c>
      <c r="BM171" s="247" t="s">
        <v>334</v>
      </c>
    </row>
    <row r="172" s="2" customFormat="1" ht="21.75" customHeight="1">
      <c r="A172" s="35"/>
      <c r="B172" s="36"/>
      <c r="C172" s="249" t="s">
        <v>335</v>
      </c>
      <c r="D172" s="249" t="s">
        <v>175</v>
      </c>
      <c r="E172" s="250" t="s">
        <v>336</v>
      </c>
      <c r="F172" s="251" t="s">
        <v>337</v>
      </c>
      <c r="G172" s="252" t="s">
        <v>183</v>
      </c>
      <c r="H172" s="253">
        <v>1</v>
      </c>
      <c r="I172" s="254"/>
      <c r="J172" s="255">
        <f>ROUND(I172*H172,2)</f>
        <v>0</v>
      </c>
      <c r="K172" s="256"/>
      <c r="L172" s="257"/>
      <c r="M172" s="258" t="s">
        <v>1</v>
      </c>
      <c r="N172" s="259" t="s">
        <v>41</v>
      </c>
      <c r="O172" s="88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7" t="s">
        <v>200</v>
      </c>
      <c r="AT172" s="247" t="s">
        <v>175</v>
      </c>
      <c r="AU172" s="247" t="s">
        <v>83</v>
      </c>
      <c r="AY172" s="14" t="s">
        <v>164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4" t="s">
        <v>83</v>
      </c>
      <c r="BK172" s="248">
        <f>ROUND(I172*H172,2)</f>
        <v>0</v>
      </c>
      <c r="BL172" s="14" t="s">
        <v>200</v>
      </c>
      <c r="BM172" s="247" t="s">
        <v>338</v>
      </c>
    </row>
    <row r="173" s="2" customFormat="1" ht="16.5" customHeight="1">
      <c r="A173" s="35"/>
      <c r="B173" s="36"/>
      <c r="C173" s="249" t="s">
        <v>339</v>
      </c>
      <c r="D173" s="249" t="s">
        <v>175</v>
      </c>
      <c r="E173" s="250" t="s">
        <v>340</v>
      </c>
      <c r="F173" s="251" t="s">
        <v>341</v>
      </c>
      <c r="G173" s="252" t="s">
        <v>183</v>
      </c>
      <c r="H173" s="253">
        <v>2</v>
      </c>
      <c r="I173" s="254"/>
      <c r="J173" s="255">
        <f>ROUND(I173*H173,2)</f>
        <v>0</v>
      </c>
      <c r="K173" s="256"/>
      <c r="L173" s="257"/>
      <c r="M173" s="258" t="s">
        <v>1</v>
      </c>
      <c r="N173" s="259" t="s">
        <v>41</v>
      </c>
      <c r="O173" s="88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7" t="s">
        <v>200</v>
      </c>
      <c r="AT173" s="247" t="s">
        <v>175</v>
      </c>
      <c r="AU173" s="247" t="s">
        <v>83</v>
      </c>
      <c r="AY173" s="14" t="s">
        <v>164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4" t="s">
        <v>83</v>
      </c>
      <c r="BK173" s="248">
        <f>ROUND(I173*H173,2)</f>
        <v>0</v>
      </c>
      <c r="BL173" s="14" t="s">
        <v>200</v>
      </c>
      <c r="BM173" s="247" t="s">
        <v>342</v>
      </c>
    </row>
    <row r="174" s="2" customFormat="1" ht="21.75" customHeight="1">
      <c r="A174" s="35"/>
      <c r="B174" s="36"/>
      <c r="C174" s="235" t="s">
        <v>343</v>
      </c>
      <c r="D174" s="235" t="s">
        <v>165</v>
      </c>
      <c r="E174" s="236" t="s">
        <v>344</v>
      </c>
      <c r="F174" s="237" t="s">
        <v>345</v>
      </c>
      <c r="G174" s="238" t="s">
        <v>183</v>
      </c>
      <c r="H174" s="239">
        <v>2</v>
      </c>
      <c r="I174" s="240"/>
      <c r="J174" s="241">
        <f>ROUND(I174*H174,2)</f>
        <v>0</v>
      </c>
      <c r="K174" s="242"/>
      <c r="L174" s="41"/>
      <c r="M174" s="243" t="s">
        <v>1</v>
      </c>
      <c r="N174" s="244" t="s">
        <v>41</v>
      </c>
      <c r="O174" s="88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7" t="s">
        <v>83</v>
      </c>
      <c r="AT174" s="247" t="s">
        <v>165</v>
      </c>
      <c r="AU174" s="247" t="s">
        <v>83</v>
      </c>
      <c r="AY174" s="14" t="s">
        <v>164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4" t="s">
        <v>83</v>
      </c>
      <c r="BK174" s="248">
        <f>ROUND(I174*H174,2)</f>
        <v>0</v>
      </c>
      <c r="BL174" s="14" t="s">
        <v>83</v>
      </c>
      <c r="BM174" s="247" t="s">
        <v>346</v>
      </c>
    </row>
    <row r="175" s="2" customFormat="1" ht="21.75" customHeight="1">
      <c r="A175" s="35"/>
      <c r="B175" s="36"/>
      <c r="C175" s="249" t="s">
        <v>347</v>
      </c>
      <c r="D175" s="249" t="s">
        <v>175</v>
      </c>
      <c r="E175" s="250" t="s">
        <v>348</v>
      </c>
      <c r="F175" s="251" t="s">
        <v>349</v>
      </c>
      <c r="G175" s="252" t="s">
        <v>183</v>
      </c>
      <c r="H175" s="253">
        <v>8</v>
      </c>
      <c r="I175" s="254"/>
      <c r="J175" s="255">
        <f>ROUND(I175*H175,2)</f>
        <v>0</v>
      </c>
      <c r="K175" s="256"/>
      <c r="L175" s="257"/>
      <c r="M175" s="258" t="s">
        <v>1</v>
      </c>
      <c r="N175" s="259" t="s">
        <v>41</v>
      </c>
      <c r="O175" s="88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7" t="s">
        <v>85</v>
      </c>
      <c r="AT175" s="247" t="s">
        <v>175</v>
      </c>
      <c r="AU175" s="247" t="s">
        <v>83</v>
      </c>
      <c r="AY175" s="14" t="s">
        <v>164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4" t="s">
        <v>83</v>
      </c>
      <c r="BK175" s="248">
        <f>ROUND(I175*H175,2)</f>
        <v>0</v>
      </c>
      <c r="BL175" s="14" t="s">
        <v>83</v>
      </c>
      <c r="BM175" s="247" t="s">
        <v>350</v>
      </c>
    </row>
    <row r="176" s="2" customFormat="1" ht="21.75" customHeight="1">
      <c r="A176" s="35"/>
      <c r="B176" s="36"/>
      <c r="C176" s="249" t="s">
        <v>351</v>
      </c>
      <c r="D176" s="249" t="s">
        <v>175</v>
      </c>
      <c r="E176" s="250" t="s">
        <v>352</v>
      </c>
      <c r="F176" s="251" t="s">
        <v>353</v>
      </c>
      <c r="G176" s="252" t="s">
        <v>183</v>
      </c>
      <c r="H176" s="253">
        <v>8</v>
      </c>
      <c r="I176" s="254"/>
      <c r="J176" s="255">
        <f>ROUND(I176*H176,2)</f>
        <v>0</v>
      </c>
      <c r="K176" s="256"/>
      <c r="L176" s="257"/>
      <c r="M176" s="258" t="s">
        <v>1</v>
      </c>
      <c r="N176" s="259" t="s">
        <v>41</v>
      </c>
      <c r="O176" s="88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7" t="s">
        <v>85</v>
      </c>
      <c r="AT176" s="247" t="s">
        <v>175</v>
      </c>
      <c r="AU176" s="247" t="s">
        <v>83</v>
      </c>
      <c r="AY176" s="14" t="s">
        <v>164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4" t="s">
        <v>83</v>
      </c>
      <c r="BK176" s="248">
        <f>ROUND(I176*H176,2)</f>
        <v>0</v>
      </c>
      <c r="BL176" s="14" t="s">
        <v>83</v>
      </c>
      <c r="BM176" s="247" t="s">
        <v>354</v>
      </c>
    </row>
    <row r="177" s="2" customFormat="1" ht="21.75" customHeight="1">
      <c r="A177" s="35"/>
      <c r="B177" s="36"/>
      <c r="C177" s="249" t="s">
        <v>355</v>
      </c>
      <c r="D177" s="249" t="s">
        <v>175</v>
      </c>
      <c r="E177" s="250" t="s">
        <v>356</v>
      </c>
      <c r="F177" s="251" t="s">
        <v>357</v>
      </c>
      <c r="G177" s="252" t="s">
        <v>183</v>
      </c>
      <c r="H177" s="253">
        <v>8</v>
      </c>
      <c r="I177" s="254"/>
      <c r="J177" s="255">
        <f>ROUND(I177*H177,2)</f>
        <v>0</v>
      </c>
      <c r="K177" s="256"/>
      <c r="L177" s="257"/>
      <c r="M177" s="258" t="s">
        <v>1</v>
      </c>
      <c r="N177" s="259" t="s">
        <v>41</v>
      </c>
      <c r="O177" s="88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7" t="s">
        <v>85</v>
      </c>
      <c r="AT177" s="247" t="s">
        <v>175</v>
      </c>
      <c r="AU177" s="247" t="s">
        <v>83</v>
      </c>
      <c r="AY177" s="14" t="s">
        <v>164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4" t="s">
        <v>83</v>
      </c>
      <c r="BK177" s="248">
        <f>ROUND(I177*H177,2)</f>
        <v>0</v>
      </c>
      <c r="BL177" s="14" t="s">
        <v>83</v>
      </c>
      <c r="BM177" s="247" t="s">
        <v>358</v>
      </c>
    </row>
    <row r="178" s="2" customFormat="1" ht="21.75" customHeight="1">
      <c r="A178" s="35"/>
      <c r="B178" s="36"/>
      <c r="C178" s="249" t="s">
        <v>359</v>
      </c>
      <c r="D178" s="249" t="s">
        <v>175</v>
      </c>
      <c r="E178" s="250" t="s">
        <v>360</v>
      </c>
      <c r="F178" s="251" t="s">
        <v>361</v>
      </c>
      <c r="G178" s="252" t="s">
        <v>362</v>
      </c>
      <c r="H178" s="253">
        <v>16</v>
      </c>
      <c r="I178" s="254"/>
      <c r="J178" s="255">
        <f>ROUND(I178*H178,2)</f>
        <v>0</v>
      </c>
      <c r="K178" s="256"/>
      <c r="L178" s="257"/>
      <c r="M178" s="258" t="s">
        <v>1</v>
      </c>
      <c r="N178" s="259" t="s">
        <v>41</v>
      </c>
      <c r="O178" s="88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7" t="s">
        <v>85</v>
      </c>
      <c r="AT178" s="247" t="s">
        <v>175</v>
      </c>
      <c r="AU178" s="247" t="s">
        <v>83</v>
      </c>
      <c r="AY178" s="14" t="s">
        <v>164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4" t="s">
        <v>83</v>
      </c>
      <c r="BK178" s="248">
        <f>ROUND(I178*H178,2)</f>
        <v>0</v>
      </c>
      <c r="BL178" s="14" t="s">
        <v>83</v>
      </c>
      <c r="BM178" s="247" t="s">
        <v>363</v>
      </c>
    </row>
    <row r="179" s="2" customFormat="1" ht="21.75" customHeight="1">
      <c r="A179" s="35"/>
      <c r="B179" s="36"/>
      <c r="C179" s="249" t="s">
        <v>364</v>
      </c>
      <c r="D179" s="249" t="s">
        <v>175</v>
      </c>
      <c r="E179" s="250" t="s">
        <v>365</v>
      </c>
      <c r="F179" s="251" t="s">
        <v>366</v>
      </c>
      <c r="G179" s="252" t="s">
        <v>183</v>
      </c>
      <c r="H179" s="253">
        <v>16</v>
      </c>
      <c r="I179" s="254"/>
      <c r="J179" s="255">
        <f>ROUND(I179*H179,2)</f>
        <v>0</v>
      </c>
      <c r="K179" s="256"/>
      <c r="L179" s="257"/>
      <c r="M179" s="258" t="s">
        <v>1</v>
      </c>
      <c r="N179" s="259" t="s">
        <v>41</v>
      </c>
      <c r="O179" s="88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7" t="s">
        <v>85</v>
      </c>
      <c r="AT179" s="247" t="s">
        <v>175</v>
      </c>
      <c r="AU179" s="247" t="s">
        <v>83</v>
      </c>
      <c r="AY179" s="14" t="s">
        <v>164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4" t="s">
        <v>83</v>
      </c>
      <c r="BK179" s="248">
        <f>ROUND(I179*H179,2)</f>
        <v>0</v>
      </c>
      <c r="BL179" s="14" t="s">
        <v>83</v>
      </c>
      <c r="BM179" s="247" t="s">
        <v>367</v>
      </c>
    </row>
    <row r="180" s="2" customFormat="1" ht="21.75" customHeight="1">
      <c r="A180" s="35"/>
      <c r="B180" s="36"/>
      <c r="C180" s="249" t="s">
        <v>368</v>
      </c>
      <c r="D180" s="249" t="s">
        <v>175</v>
      </c>
      <c r="E180" s="250" t="s">
        <v>369</v>
      </c>
      <c r="F180" s="251" t="s">
        <v>370</v>
      </c>
      <c r="G180" s="252" t="s">
        <v>183</v>
      </c>
      <c r="H180" s="253">
        <v>16</v>
      </c>
      <c r="I180" s="254"/>
      <c r="J180" s="255">
        <f>ROUND(I180*H180,2)</f>
        <v>0</v>
      </c>
      <c r="K180" s="256"/>
      <c r="L180" s="257"/>
      <c r="M180" s="258" t="s">
        <v>1</v>
      </c>
      <c r="N180" s="259" t="s">
        <v>41</v>
      </c>
      <c r="O180" s="88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7" t="s">
        <v>85</v>
      </c>
      <c r="AT180" s="247" t="s">
        <v>175</v>
      </c>
      <c r="AU180" s="247" t="s">
        <v>83</v>
      </c>
      <c r="AY180" s="14" t="s">
        <v>164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4" t="s">
        <v>83</v>
      </c>
      <c r="BK180" s="248">
        <f>ROUND(I180*H180,2)</f>
        <v>0</v>
      </c>
      <c r="BL180" s="14" t="s">
        <v>83</v>
      </c>
      <c r="BM180" s="247" t="s">
        <v>371</v>
      </c>
    </row>
    <row r="181" s="2" customFormat="1" ht="21.75" customHeight="1">
      <c r="A181" s="35"/>
      <c r="B181" s="36"/>
      <c r="C181" s="249" t="s">
        <v>372</v>
      </c>
      <c r="D181" s="249" t="s">
        <v>175</v>
      </c>
      <c r="E181" s="250" t="s">
        <v>373</v>
      </c>
      <c r="F181" s="251" t="s">
        <v>374</v>
      </c>
      <c r="G181" s="252" t="s">
        <v>183</v>
      </c>
      <c r="H181" s="253">
        <v>17</v>
      </c>
      <c r="I181" s="254"/>
      <c r="J181" s="255">
        <f>ROUND(I181*H181,2)</f>
        <v>0</v>
      </c>
      <c r="K181" s="256"/>
      <c r="L181" s="257"/>
      <c r="M181" s="258" t="s">
        <v>1</v>
      </c>
      <c r="N181" s="259" t="s">
        <v>41</v>
      </c>
      <c r="O181" s="88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7" t="s">
        <v>85</v>
      </c>
      <c r="AT181" s="247" t="s">
        <v>175</v>
      </c>
      <c r="AU181" s="247" t="s">
        <v>83</v>
      </c>
      <c r="AY181" s="14" t="s">
        <v>164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4" t="s">
        <v>83</v>
      </c>
      <c r="BK181" s="248">
        <f>ROUND(I181*H181,2)</f>
        <v>0</v>
      </c>
      <c r="BL181" s="14" t="s">
        <v>83</v>
      </c>
      <c r="BM181" s="247" t="s">
        <v>375</v>
      </c>
    </row>
    <row r="182" s="2" customFormat="1" ht="21.75" customHeight="1">
      <c r="A182" s="35"/>
      <c r="B182" s="36"/>
      <c r="C182" s="249" t="s">
        <v>376</v>
      </c>
      <c r="D182" s="249" t="s">
        <v>175</v>
      </c>
      <c r="E182" s="250" t="s">
        <v>377</v>
      </c>
      <c r="F182" s="251" t="s">
        <v>378</v>
      </c>
      <c r="G182" s="252" t="s">
        <v>183</v>
      </c>
      <c r="H182" s="253">
        <v>1</v>
      </c>
      <c r="I182" s="254"/>
      <c r="J182" s="255">
        <f>ROUND(I182*H182,2)</f>
        <v>0</v>
      </c>
      <c r="K182" s="256"/>
      <c r="L182" s="257"/>
      <c r="M182" s="258" t="s">
        <v>1</v>
      </c>
      <c r="N182" s="259" t="s">
        <v>41</v>
      </c>
      <c r="O182" s="88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7" t="s">
        <v>85</v>
      </c>
      <c r="AT182" s="247" t="s">
        <v>175</v>
      </c>
      <c r="AU182" s="247" t="s">
        <v>83</v>
      </c>
      <c r="AY182" s="14" t="s">
        <v>164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4" t="s">
        <v>83</v>
      </c>
      <c r="BK182" s="248">
        <f>ROUND(I182*H182,2)</f>
        <v>0</v>
      </c>
      <c r="BL182" s="14" t="s">
        <v>83</v>
      </c>
      <c r="BM182" s="247" t="s">
        <v>379</v>
      </c>
    </row>
    <row r="183" s="2" customFormat="1" ht="21.75" customHeight="1">
      <c r="A183" s="35"/>
      <c r="B183" s="36"/>
      <c r="C183" s="249" t="s">
        <v>380</v>
      </c>
      <c r="D183" s="249" t="s">
        <v>175</v>
      </c>
      <c r="E183" s="250" t="s">
        <v>381</v>
      </c>
      <c r="F183" s="251" t="s">
        <v>382</v>
      </c>
      <c r="G183" s="252" t="s">
        <v>183</v>
      </c>
      <c r="H183" s="253">
        <v>17</v>
      </c>
      <c r="I183" s="254"/>
      <c r="J183" s="255">
        <f>ROUND(I183*H183,2)</f>
        <v>0</v>
      </c>
      <c r="K183" s="256"/>
      <c r="L183" s="257"/>
      <c r="M183" s="258" t="s">
        <v>1</v>
      </c>
      <c r="N183" s="259" t="s">
        <v>41</v>
      </c>
      <c r="O183" s="88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7" t="s">
        <v>85</v>
      </c>
      <c r="AT183" s="247" t="s">
        <v>175</v>
      </c>
      <c r="AU183" s="247" t="s">
        <v>83</v>
      </c>
      <c r="AY183" s="14" t="s">
        <v>164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4" t="s">
        <v>83</v>
      </c>
      <c r="BK183" s="248">
        <f>ROUND(I183*H183,2)</f>
        <v>0</v>
      </c>
      <c r="BL183" s="14" t="s">
        <v>83</v>
      </c>
      <c r="BM183" s="247" t="s">
        <v>383</v>
      </c>
    </row>
    <row r="184" s="2" customFormat="1" ht="21.75" customHeight="1">
      <c r="A184" s="35"/>
      <c r="B184" s="36"/>
      <c r="C184" s="249" t="s">
        <v>384</v>
      </c>
      <c r="D184" s="249" t="s">
        <v>175</v>
      </c>
      <c r="E184" s="250" t="s">
        <v>385</v>
      </c>
      <c r="F184" s="251" t="s">
        <v>386</v>
      </c>
      <c r="G184" s="252" t="s">
        <v>183</v>
      </c>
      <c r="H184" s="253">
        <v>17</v>
      </c>
      <c r="I184" s="254"/>
      <c r="J184" s="255">
        <f>ROUND(I184*H184,2)</f>
        <v>0</v>
      </c>
      <c r="K184" s="256"/>
      <c r="L184" s="257"/>
      <c r="M184" s="258" t="s">
        <v>1</v>
      </c>
      <c r="N184" s="259" t="s">
        <v>41</v>
      </c>
      <c r="O184" s="88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7" t="s">
        <v>85</v>
      </c>
      <c r="AT184" s="247" t="s">
        <v>175</v>
      </c>
      <c r="AU184" s="247" t="s">
        <v>83</v>
      </c>
      <c r="AY184" s="14" t="s">
        <v>164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4" t="s">
        <v>83</v>
      </c>
      <c r="BK184" s="248">
        <f>ROUND(I184*H184,2)</f>
        <v>0</v>
      </c>
      <c r="BL184" s="14" t="s">
        <v>83</v>
      </c>
      <c r="BM184" s="247" t="s">
        <v>387</v>
      </c>
    </row>
    <row r="185" s="2" customFormat="1" ht="21.75" customHeight="1">
      <c r="A185" s="35"/>
      <c r="B185" s="36"/>
      <c r="C185" s="249" t="s">
        <v>388</v>
      </c>
      <c r="D185" s="249" t="s">
        <v>175</v>
      </c>
      <c r="E185" s="250" t="s">
        <v>389</v>
      </c>
      <c r="F185" s="251" t="s">
        <v>390</v>
      </c>
      <c r="G185" s="252" t="s">
        <v>183</v>
      </c>
      <c r="H185" s="253">
        <v>8</v>
      </c>
      <c r="I185" s="254"/>
      <c r="J185" s="255">
        <f>ROUND(I185*H185,2)</f>
        <v>0</v>
      </c>
      <c r="K185" s="256"/>
      <c r="L185" s="257"/>
      <c r="M185" s="258" t="s">
        <v>1</v>
      </c>
      <c r="N185" s="259" t="s">
        <v>41</v>
      </c>
      <c r="O185" s="88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7" t="s">
        <v>85</v>
      </c>
      <c r="AT185" s="247" t="s">
        <v>175</v>
      </c>
      <c r="AU185" s="247" t="s">
        <v>83</v>
      </c>
      <c r="AY185" s="14" t="s">
        <v>164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4" t="s">
        <v>83</v>
      </c>
      <c r="BK185" s="248">
        <f>ROUND(I185*H185,2)</f>
        <v>0</v>
      </c>
      <c r="BL185" s="14" t="s">
        <v>83</v>
      </c>
      <c r="BM185" s="247" t="s">
        <v>391</v>
      </c>
    </row>
    <row r="186" s="2" customFormat="1" ht="21.75" customHeight="1">
      <c r="A186" s="35"/>
      <c r="B186" s="36"/>
      <c r="C186" s="249" t="s">
        <v>392</v>
      </c>
      <c r="D186" s="249" t="s">
        <v>175</v>
      </c>
      <c r="E186" s="250" t="s">
        <v>393</v>
      </c>
      <c r="F186" s="251" t="s">
        <v>394</v>
      </c>
      <c r="G186" s="252" t="s">
        <v>183</v>
      </c>
      <c r="H186" s="253">
        <v>1</v>
      </c>
      <c r="I186" s="254"/>
      <c r="J186" s="255">
        <f>ROUND(I186*H186,2)</f>
        <v>0</v>
      </c>
      <c r="K186" s="256"/>
      <c r="L186" s="257"/>
      <c r="M186" s="258" t="s">
        <v>1</v>
      </c>
      <c r="N186" s="259" t="s">
        <v>41</v>
      </c>
      <c r="O186" s="88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7" t="s">
        <v>200</v>
      </c>
      <c r="AT186" s="247" t="s">
        <v>175</v>
      </c>
      <c r="AU186" s="247" t="s">
        <v>83</v>
      </c>
      <c r="AY186" s="14" t="s">
        <v>164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4" t="s">
        <v>83</v>
      </c>
      <c r="BK186" s="248">
        <f>ROUND(I186*H186,2)</f>
        <v>0</v>
      </c>
      <c r="BL186" s="14" t="s">
        <v>200</v>
      </c>
      <c r="BM186" s="247" t="s">
        <v>395</v>
      </c>
    </row>
    <row r="187" s="2" customFormat="1" ht="21.75" customHeight="1">
      <c r="A187" s="35"/>
      <c r="B187" s="36"/>
      <c r="C187" s="235" t="s">
        <v>396</v>
      </c>
      <c r="D187" s="235" t="s">
        <v>165</v>
      </c>
      <c r="E187" s="236" t="s">
        <v>397</v>
      </c>
      <c r="F187" s="237" t="s">
        <v>398</v>
      </c>
      <c r="G187" s="238" t="s">
        <v>183</v>
      </c>
      <c r="H187" s="239">
        <v>8</v>
      </c>
      <c r="I187" s="240"/>
      <c r="J187" s="241">
        <f>ROUND(I187*H187,2)</f>
        <v>0</v>
      </c>
      <c r="K187" s="242"/>
      <c r="L187" s="41"/>
      <c r="M187" s="243" t="s">
        <v>1</v>
      </c>
      <c r="N187" s="244" t="s">
        <v>41</v>
      </c>
      <c r="O187" s="88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7" t="s">
        <v>179</v>
      </c>
      <c r="AT187" s="247" t="s">
        <v>165</v>
      </c>
      <c r="AU187" s="247" t="s">
        <v>83</v>
      </c>
      <c r="AY187" s="14" t="s">
        <v>164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4" t="s">
        <v>83</v>
      </c>
      <c r="BK187" s="248">
        <f>ROUND(I187*H187,2)</f>
        <v>0</v>
      </c>
      <c r="BL187" s="14" t="s">
        <v>179</v>
      </c>
      <c r="BM187" s="247" t="s">
        <v>399</v>
      </c>
    </row>
    <row r="188" s="2" customFormat="1" ht="16.5" customHeight="1">
      <c r="A188" s="35"/>
      <c r="B188" s="36"/>
      <c r="C188" s="235" t="s">
        <v>400</v>
      </c>
      <c r="D188" s="235" t="s">
        <v>165</v>
      </c>
      <c r="E188" s="236" t="s">
        <v>401</v>
      </c>
      <c r="F188" s="237" t="s">
        <v>402</v>
      </c>
      <c r="G188" s="238" t="s">
        <v>183</v>
      </c>
      <c r="H188" s="239">
        <v>17</v>
      </c>
      <c r="I188" s="240"/>
      <c r="J188" s="241">
        <f>ROUND(I188*H188,2)</f>
        <v>0</v>
      </c>
      <c r="K188" s="242"/>
      <c r="L188" s="41"/>
      <c r="M188" s="243" t="s">
        <v>1</v>
      </c>
      <c r="N188" s="244" t="s">
        <v>41</v>
      </c>
      <c r="O188" s="88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7" t="s">
        <v>83</v>
      </c>
      <c r="AT188" s="247" t="s">
        <v>165</v>
      </c>
      <c r="AU188" s="247" t="s">
        <v>83</v>
      </c>
      <c r="AY188" s="14" t="s">
        <v>164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4" t="s">
        <v>83</v>
      </c>
      <c r="BK188" s="248">
        <f>ROUND(I188*H188,2)</f>
        <v>0</v>
      </c>
      <c r="BL188" s="14" t="s">
        <v>83</v>
      </c>
      <c r="BM188" s="247" t="s">
        <v>403</v>
      </c>
    </row>
    <row r="189" s="2" customFormat="1" ht="21.75" customHeight="1">
      <c r="A189" s="35"/>
      <c r="B189" s="36"/>
      <c r="C189" s="235" t="s">
        <v>404</v>
      </c>
      <c r="D189" s="235" t="s">
        <v>165</v>
      </c>
      <c r="E189" s="236" t="s">
        <v>405</v>
      </c>
      <c r="F189" s="237" t="s">
        <v>406</v>
      </c>
      <c r="G189" s="238" t="s">
        <v>183</v>
      </c>
      <c r="H189" s="239">
        <v>8</v>
      </c>
      <c r="I189" s="240"/>
      <c r="J189" s="241">
        <f>ROUND(I189*H189,2)</f>
        <v>0</v>
      </c>
      <c r="K189" s="242"/>
      <c r="L189" s="41"/>
      <c r="M189" s="243" t="s">
        <v>1</v>
      </c>
      <c r="N189" s="244" t="s">
        <v>41</v>
      </c>
      <c r="O189" s="88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7" t="s">
        <v>83</v>
      </c>
      <c r="AT189" s="247" t="s">
        <v>165</v>
      </c>
      <c r="AU189" s="247" t="s">
        <v>83</v>
      </c>
      <c r="AY189" s="14" t="s">
        <v>164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4" t="s">
        <v>83</v>
      </c>
      <c r="BK189" s="248">
        <f>ROUND(I189*H189,2)</f>
        <v>0</v>
      </c>
      <c r="BL189" s="14" t="s">
        <v>83</v>
      </c>
      <c r="BM189" s="247" t="s">
        <v>407</v>
      </c>
    </row>
    <row r="190" s="2" customFormat="1" ht="21.75" customHeight="1">
      <c r="A190" s="35"/>
      <c r="B190" s="36"/>
      <c r="C190" s="235" t="s">
        <v>408</v>
      </c>
      <c r="D190" s="235" t="s">
        <v>165</v>
      </c>
      <c r="E190" s="236" t="s">
        <v>409</v>
      </c>
      <c r="F190" s="237" t="s">
        <v>410</v>
      </c>
      <c r="G190" s="238" t="s">
        <v>183</v>
      </c>
      <c r="H190" s="239">
        <v>17</v>
      </c>
      <c r="I190" s="240"/>
      <c r="J190" s="241">
        <f>ROUND(I190*H190,2)</f>
        <v>0</v>
      </c>
      <c r="K190" s="242"/>
      <c r="L190" s="41"/>
      <c r="M190" s="243" t="s">
        <v>1</v>
      </c>
      <c r="N190" s="244" t="s">
        <v>41</v>
      </c>
      <c r="O190" s="88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7" t="s">
        <v>179</v>
      </c>
      <c r="AT190" s="247" t="s">
        <v>165</v>
      </c>
      <c r="AU190" s="247" t="s">
        <v>83</v>
      </c>
      <c r="AY190" s="14" t="s">
        <v>164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4" t="s">
        <v>83</v>
      </c>
      <c r="BK190" s="248">
        <f>ROUND(I190*H190,2)</f>
        <v>0</v>
      </c>
      <c r="BL190" s="14" t="s">
        <v>179</v>
      </c>
      <c r="BM190" s="247" t="s">
        <v>411</v>
      </c>
    </row>
    <row r="191" s="2" customFormat="1" ht="21.75" customHeight="1">
      <c r="A191" s="35"/>
      <c r="B191" s="36"/>
      <c r="C191" s="235" t="s">
        <v>412</v>
      </c>
      <c r="D191" s="235" t="s">
        <v>165</v>
      </c>
      <c r="E191" s="236" t="s">
        <v>413</v>
      </c>
      <c r="F191" s="237" t="s">
        <v>414</v>
      </c>
      <c r="G191" s="238" t="s">
        <v>183</v>
      </c>
      <c r="H191" s="239">
        <v>17</v>
      </c>
      <c r="I191" s="240"/>
      <c r="J191" s="241">
        <f>ROUND(I191*H191,2)</f>
        <v>0</v>
      </c>
      <c r="K191" s="242"/>
      <c r="L191" s="41"/>
      <c r="M191" s="243" t="s">
        <v>1</v>
      </c>
      <c r="N191" s="244" t="s">
        <v>41</v>
      </c>
      <c r="O191" s="88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7" t="s">
        <v>83</v>
      </c>
      <c r="AT191" s="247" t="s">
        <v>165</v>
      </c>
      <c r="AU191" s="247" t="s">
        <v>83</v>
      </c>
      <c r="AY191" s="14" t="s">
        <v>164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4" t="s">
        <v>83</v>
      </c>
      <c r="BK191" s="248">
        <f>ROUND(I191*H191,2)</f>
        <v>0</v>
      </c>
      <c r="BL191" s="14" t="s">
        <v>83</v>
      </c>
      <c r="BM191" s="247" t="s">
        <v>415</v>
      </c>
    </row>
    <row r="192" s="2" customFormat="1" ht="21.75" customHeight="1">
      <c r="A192" s="35"/>
      <c r="B192" s="36"/>
      <c r="C192" s="235" t="s">
        <v>416</v>
      </c>
      <c r="D192" s="235" t="s">
        <v>165</v>
      </c>
      <c r="E192" s="236" t="s">
        <v>417</v>
      </c>
      <c r="F192" s="237" t="s">
        <v>418</v>
      </c>
      <c r="G192" s="238" t="s">
        <v>183</v>
      </c>
      <c r="H192" s="239">
        <v>8</v>
      </c>
      <c r="I192" s="240"/>
      <c r="J192" s="241">
        <f>ROUND(I192*H192,2)</f>
        <v>0</v>
      </c>
      <c r="K192" s="242"/>
      <c r="L192" s="41"/>
      <c r="M192" s="243" t="s">
        <v>1</v>
      </c>
      <c r="N192" s="244" t="s">
        <v>41</v>
      </c>
      <c r="O192" s="88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7" t="s">
        <v>179</v>
      </c>
      <c r="AT192" s="247" t="s">
        <v>165</v>
      </c>
      <c r="AU192" s="247" t="s">
        <v>83</v>
      </c>
      <c r="AY192" s="14" t="s">
        <v>164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4" t="s">
        <v>83</v>
      </c>
      <c r="BK192" s="248">
        <f>ROUND(I192*H192,2)</f>
        <v>0</v>
      </c>
      <c r="BL192" s="14" t="s">
        <v>179</v>
      </c>
      <c r="BM192" s="247" t="s">
        <v>419</v>
      </c>
    </row>
    <row r="193" s="2" customFormat="1" ht="21.75" customHeight="1">
      <c r="A193" s="35"/>
      <c r="B193" s="36"/>
      <c r="C193" s="235" t="s">
        <v>420</v>
      </c>
      <c r="D193" s="235" t="s">
        <v>165</v>
      </c>
      <c r="E193" s="236" t="s">
        <v>421</v>
      </c>
      <c r="F193" s="237" t="s">
        <v>422</v>
      </c>
      <c r="G193" s="238" t="s">
        <v>183</v>
      </c>
      <c r="H193" s="239">
        <v>11</v>
      </c>
      <c r="I193" s="240"/>
      <c r="J193" s="241">
        <f>ROUND(I193*H193,2)</f>
        <v>0</v>
      </c>
      <c r="K193" s="242"/>
      <c r="L193" s="41"/>
      <c r="M193" s="243" t="s">
        <v>1</v>
      </c>
      <c r="N193" s="244" t="s">
        <v>41</v>
      </c>
      <c r="O193" s="88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7" t="s">
        <v>179</v>
      </c>
      <c r="AT193" s="247" t="s">
        <v>165</v>
      </c>
      <c r="AU193" s="247" t="s">
        <v>83</v>
      </c>
      <c r="AY193" s="14" t="s">
        <v>164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4" t="s">
        <v>83</v>
      </c>
      <c r="BK193" s="248">
        <f>ROUND(I193*H193,2)</f>
        <v>0</v>
      </c>
      <c r="BL193" s="14" t="s">
        <v>179</v>
      </c>
      <c r="BM193" s="247" t="s">
        <v>423</v>
      </c>
    </row>
    <row r="194" s="2" customFormat="1" ht="21.75" customHeight="1">
      <c r="A194" s="35"/>
      <c r="B194" s="36"/>
      <c r="C194" s="249" t="s">
        <v>424</v>
      </c>
      <c r="D194" s="249" t="s">
        <v>175</v>
      </c>
      <c r="E194" s="250" t="s">
        <v>425</v>
      </c>
      <c r="F194" s="251" t="s">
        <v>426</v>
      </c>
      <c r="G194" s="252" t="s">
        <v>183</v>
      </c>
      <c r="H194" s="253">
        <v>1</v>
      </c>
      <c r="I194" s="254"/>
      <c r="J194" s="255">
        <f>ROUND(I194*H194,2)</f>
        <v>0</v>
      </c>
      <c r="K194" s="256"/>
      <c r="L194" s="257"/>
      <c r="M194" s="258" t="s">
        <v>1</v>
      </c>
      <c r="N194" s="259" t="s">
        <v>41</v>
      </c>
      <c r="O194" s="88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7" t="s">
        <v>200</v>
      </c>
      <c r="AT194" s="247" t="s">
        <v>175</v>
      </c>
      <c r="AU194" s="247" t="s">
        <v>83</v>
      </c>
      <c r="AY194" s="14" t="s">
        <v>164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4" t="s">
        <v>83</v>
      </c>
      <c r="BK194" s="248">
        <f>ROUND(I194*H194,2)</f>
        <v>0</v>
      </c>
      <c r="BL194" s="14" t="s">
        <v>200</v>
      </c>
      <c r="BM194" s="247" t="s">
        <v>427</v>
      </c>
    </row>
    <row r="195" s="2" customFormat="1" ht="16.5" customHeight="1">
      <c r="A195" s="35"/>
      <c r="B195" s="36"/>
      <c r="C195" s="249" t="s">
        <v>428</v>
      </c>
      <c r="D195" s="249" t="s">
        <v>175</v>
      </c>
      <c r="E195" s="250" t="s">
        <v>429</v>
      </c>
      <c r="F195" s="251" t="s">
        <v>430</v>
      </c>
      <c r="G195" s="252" t="s">
        <v>183</v>
      </c>
      <c r="H195" s="253">
        <v>1</v>
      </c>
      <c r="I195" s="254"/>
      <c r="J195" s="255">
        <f>ROUND(I195*H195,2)</f>
        <v>0</v>
      </c>
      <c r="K195" s="256"/>
      <c r="L195" s="257"/>
      <c r="M195" s="258" t="s">
        <v>1</v>
      </c>
      <c r="N195" s="259" t="s">
        <v>41</v>
      </c>
      <c r="O195" s="88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7" t="s">
        <v>200</v>
      </c>
      <c r="AT195" s="247" t="s">
        <v>175</v>
      </c>
      <c r="AU195" s="247" t="s">
        <v>83</v>
      </c>
      <c r="AY195" s="14" t="s">
        <v>164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4" t="s">
        <v>83</v>
      </c>
      <c r="BK195" s="248">
        <f>ROUND(I195*H195,2)</f>
        <v>0</v>
      </c>
      <c r="BL195" s="14" t="s">
        <v>200</v>
      </c>
      <c r="BM195" s="247" t="s">
        <v>431</v>
      </c>
    </row>
    <row r="196" s="2" customFormat="1" ht="44.25" customHeight="1">
      <c r="A196" s="35"/>
      <c r="B196" s="36"/>
      <c r="C196" s="249" t="s">
        <v>200</v>
      </c>
      <c r="D196" s="249" t="s">
        <v>175</v>
      </c>
      <c r="E196" s="250" t="s">
        <v>432</v>
      </c>
      <c r="F196" s="251" t="s">
        <v>433</v>
      </c>
      <c r="G196" s="252" t="s">
        <v>183</v>
      </c>
      <c r="H196" s="253">
        <v>1</v>
      </c>
      <c r="I196" s="254"/>
      <c r="J196" s="255">
        <f>ROUND(I196*H196,2)</f>
        <v>0</v>
      </c>
      <c r="K196" s="256"/>
      <c r="L196" s="257"/>
      <c r="M196" s="258" t="s">
        <v>1</v>
      </c>
      <c r="N196" s="259" t="s">
        <v>41</v>
      </c>
      <c r="O196" s="88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7" t="s">
        <v>200</v>
      </c>
      <c r="AT196" s="247" t="s">
        <v>175</v>
      </c>
      <c r="AU196" s="247" t="s">
        <v>83</v>
      </c>
      <c r="AY196" s="14" t="s">
        <v>164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4" t="s">
        <v>83</v>
      </c>
      <c r="BK196" s="248">
        <f>ROUND(I196*H196,2)</f>
        <v>0</v>
      </c>
      <c r="BL196" s="14" t="s">
        <v>200</v>
      </c>
      <c r="BM196" s="247" t="s">
        <v>434</v>
      </c>
    </row>
    <row r="197" s="2" customFormat="1" ht="21.75" customHeight="1">
      <c r="A197" s="35"/>
      <c r="B197" s="36"/>
      <c r="C197" s="249" t="s">
        <v>435</v>
      </c>
      <c r="D197" s="249" t="s">
        <v>175</v>
      </c>
      <c r="E197" s="250" t="s">
        <v>436</v>
      </c>
      <c r="F197" s="251" t="s">
        <v>437</v>
      </c>
      <c r="G197" s="252" t="s">
        <v>183</v>
      </c>
      <c r="H197" s="253">
        <v>1</v>
      </c>
      <c r="I197" s="254"/>
      <c r="J197" s="255">
        <f>ROUND(I197*H197,2)</f>
        <v>0</v>
      </c>
      <c r="K197" s="256"/>
      <c r="L197" s="257"/>
      <c r="M197" s="258" t="s">
        <v>1</v>
      </c>
      <c r="N197" s="259" t="s">
        <v>41</v>
      </c>
      <c r="O197" s="88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7" t="s">
        <v>200</v>
      </c>
      <c r="AT197" s="247" t="s">
        <v>175</v>
      </c>
      <c r="AU197" s="247" t="s">
        <v>83</v>
      </c>
      <c r="AY197" s="14" t="s">
        <v>164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4" t="s">
        <v>83</v>
      </c>
      <c r="BK197" s="248">
        <f>ROUND(I197*H197,2)</f>
        <v>0</v>
      </c>
      <c r="BL197" s="14" t="s">
        <v>200</v>
      </c>
      <c r="BM197" s="247" t="s">
        <v>438</v>
      </c>
    </row>
    <row r="198" s="2" customFormat="1" ht="16.5" customHeight="1">
      <c r="A198" s="35"/>
      <c r="B198" s="36"/>
      <c r="C198" s="249" t="s">
        <v>439</v>
      </c>
      <c r="D198" s="249" t="s">
        <v>175</v>
      </c>
      <c r="E198" s="250" t="s">
        <v>440</v>
      </c>
      <c r="F198" s="251" t="s">
        <v>441</v>
      </c>
      <c r="G198" s="252" t="s">
        <v>442</v>
      </c>
      <c r="H198" s="253">
        <v>2</v>
      </c>
      <c r="I198" s="254"/>
      <c r="J198" s="255">
        <f>ROUND(I198*H198,2)</f>
        <v>0</v>
      </c>
      <c r="K198" s="256"/>
      <c r="L198" s="257"/>
      <c r="M198" s="258" t="s">
        <v>1</v>
      </c>
      <c r="N198" s="259" t="s">
        <v>41</v>
      </c>
      <c r="O198" s="88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7" t="s">
        <v>200</v>
      </c>
      <c r="AT198" s="247" t="s">
        <v>175</v>
      </c>
      <c r="AU198" s="247" t="s">
        <v>83</v>
      </c>
      <c r="AY198" s="14" t="s">
        <v>164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4" t="s">
        <v>83</v>
      </c>
      <c r="BK198" s="248">
        <f>ROUND(I198*H198,2)</f>
        <v>0</v>
      </c>
      <c r="BL198" s="14" t="s">
        <v>200</v>
      </c>
      <c r="BM198" s="247" t="s">
        <v>443</v>
      </c>
    </row>
    <row r="199" s="2" customFormat="1" ht="16.5" customHeight="1">
      <c r="A199" s="35"/>
      <c r="B199" s="36"/>
      <c r="C199" s="235" t="s">
        <v>444</v>
      </c>
      <c r="D199" s="235" t="s">
        <v>165</v>
      </c>
      <c r="E199" s="236" t="s">
        <v>445</v>
      </c>
      <c r="F199" s="237" t="s">
        <v>446</v>
      </c>
      <c r="G199" s="238" t="s">
        <v>183</v>
      </c>
      <c r="H199" s="239">
        <v>1</v>
      </c>
      <c r="I199" s="240"/>
      <c r="J199" s="241">
        <f>ROUND(I199*H199,2)</f>
        <v>0</v>
      </c>
      <c r="K199" s="242"/>
      <c r="L199" s="41"/>
      <c r="M199" s="243" t="s">
        <v>1</v>
      </c>
      <c r="N199" s="244" t="s">
        <v>41</v>
      </c>
      <c r="O199" s="88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7" t="s">
        <v>179</v>
      </c>
      <c r="AT199" s="247" t="s">
        <v>165</v>
      </c>
      <c r="AU199" s="247" t="s">
        <v>83</v>
      </c>
      <c r="AY199" s="14" t="s">
        <v>164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4" t="s">
        <v>83</v>
      </c>
      <c r="BK199" s="248">
        <f>ROUND(I199*H199,2)</f>
        <v>0</v>
      </c>
      <c r="BL199" s="14" t="s">
        <v>179</v>
      </c>
      <c r="BM199" s="247" t="s">
        <v>447</v>
      </c>
    </row>
    <row r="200" s="2" customFormat="1" ht="21.75" customHeight="1">
      <c r="A200" s="35"/>
      <c r="B200" s="36"/>
      <c r="C200" s="249" t="s">
        <v>448</v>
      </c>
      <c r="D200" s="249" t="s">
        <v>175</v>
      </c>
      <c r="E200" s="250" t="s">
        <v>449</v>
      </c>
      <c r="F200" s="251" t="s">
        <v>450</v>
      </c>
      <c r="G200" s="252" t="s">
        <v>451</v>
      </c>
      <c r="H200" s="253">
        <v>100</v>
      </c>
      <c r="I200" s="254"/>
      <c r="J200" s="255">
        <f>ROUND(I200*H200,2)</f>
        <v>0</v>
      </c>
      <c r="K200" s="256"/>
      <c r="L200" s="257"/>
      <c r="M200" s="258" t="s">
        <v>1</v>
      </c>
      <c r="N200" s="259" t="s">
        <v>41</v>
      </c>
      <c r="O200" s="88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7" t="s">
        <v>329</v>
      </c>
      <c r="AT200" s="247" t="s">
        <v>175</v>
      </c>
      <c r="AU200" s="247" t="s">
        <v>83</v>
      </c>
      <c r="AY200" s="14" t="s">
        <v>164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4" t="s">
        <v>83</v>
      </c>
      <c r="BK200" s="248">
        <f>ROUND(I200*H200,2)</f>
        <v>0</v>
      </c>
      <c r="BL200" s="14" t="s">
        <v>106</v>
      </c>
      <c r="BM200" s="247" t="s">
        <v>452</v>
      </c>
    </row>
    <row r="201" s="2" customFormat="1" ht="21.75" customHeight="1">
      <c r="A201" s="35"/>
      <c r="B201" s="36"/>
      <c r="C201" s="249" t="s">
        <v>453</v>
      </c>
      <c r="D201" s="249" t="s">
        <v>175</v>
      </c>
      <c r="E201" s="250" t="s">
        <v>454</v>
      </c>
      <c r="F201" s="251" t="s">
        <v>455</v>
      </c>
      <c r="G201" s="252" t="s">
        <v>451</v>
      </c>
      <c r="H201" s="253">
        <v>140</v>
      </c>
      <c r="I201" s="254"/>
      <c r="J201" s="255">
        <f>ROUND(I201*H201,2)</f>
        <v>0</v>
      </c>
      <c r="K201" s="256"/>
      <c r="L201" s="257"/>
      <c r="M201" s="258" t="s">
        <v>1</v>
      </c>
      <c r="N201" s="259" t="s">
        <v>41</v>
      </c>
      <c r="O201" s="88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7" t="s">
        <v>329</v>
      </c>
      <c r="AT201" s="247" t="s">
        <v>175</v>
      </c>
      <c r="AU201" s="247" t="s">
        <v>83</v>
      </c>
      <c r="AY201" s="14" t="s">
        <v>164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4" t="s">
        <v>83</v>
      </c>
      <c r="BK201" s="248">
        <f>ROUND(I201*H201,2)</f>
        <v>0</v>
      </c>
      <c r="BL201" s="14" t="s">
        <v>106</v>
      </c>
      <c r="BM201" s="247" t="s">
        <v>456</v>
      </c>
    </row>
    <row r="202" s="2" customFormat="1" ht="21.75" customHeight="1">
      <c r="A202" s="35"/>
      <c r="B202" s="36"/>
      <c r="C202" s="249" t="s">
        <v>457</v>
      </c>
      <c r="D202" s="249" t="s">
        <v>175</v>
      </c>
      <c r="E202" s="250" t="s">
        <v>458</v>
      </c>
      <c r="F202" s="251" t="s">
        <v>459</v>
      </c>
      <c r="G202" s="252" t="s">
        <v>451</v>
      </c>
      <c r="H202" s="253">
        <v>150</v>
      </c>
      <c r="I202" s="254"/>
      <c r="J202" s="255">
        <f>ROUND(I202*H202,2)</f>
        <v>0</v>
      </c>
      <c r="K202" s="256"/>
      <c r="L202" s="257"/>
      <c r="M202" s="258" t="s">
        <v>1</v>
      </c>
      <c r="N202" s="259" t="s">
        <v>41</v>
      </c>
      <c r="O202" s="88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7" t="s">
        <v>329</v>
      </c>
      <c r="AT202" s="247" t="s">
        <v>175</v>
      </c>
      <c r="AU202" s="247" t="s">
        <v>83</v>
      </c>
      <c r="AY202" s="14" t="s">
        <v>164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4" t="s">
        <v>83</v>
      </c>
      <c r="BK202" s="248">
        <f>ROUND(I202*H202,2)</f>
        <v>0</v>
      </c>
      <c r="BL202" s="14" t="s">
        <v>106</v>
      </c>
      <c r="BM202" s="247" t="s">
        <v>460</v>
      </c>
    </row>
    <row r="203" s="2" customFormat="1" ht="21.75" customHeight="1">
      <c r="A203" s="35"/>
      <c r="B203" s="36"/>
      <c r="C203" s="249" t="s">
        <v>461</v>
      </c>
      <c r="D203" s="249" t="s">
        <v>175</v>
      </c>
      <c r="E203" s="250" t="s">
        <v>462</v>
      </c>
      <c r="F203" s="251" t="s">
        <v>463</v>
      </c>
      <c r="G203" s="252" t="s">
        <v>451</v>
      </c>
      <c r="H203" s="253">
        <v>30</v>
      </c>
      <c r="I203" s="254"/>
      <c r="J203" s="255">
        <f>ROUND(I203*H203,2)</f>
        <v>0</v>
      </c>
      <c r="K203" s="256"/>
      <c r="L203" s="257"/>
      <c r="M203" s="258" t="s">
        <v>1</v>
      </c>
      <c r="N203" s="259" t="s">
        <v>41</v>
      </c>
      <c r="O203" s="88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7" t="s">
        <v>329</v>
      </c>
      <c r="AT203" s="247" t="s">
        <v>175</v>
      </c>
      <c r="AU203" s="247" t="s">
        <v>83</v>
      </c>
      <c r="AY203" s="14" t="s">
        <v>164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4" t="s">
        <v>83</v>
      </c>
      <c r="BK203" s="248">
        <f>ROUND(I203*H203,2)</f>
        <v>0</v>
      </c>
      <c r="BL203" s="14" t="s">
        <v>106</v>
      </c>
      <c r="BM203" s="247" t="s">
        <v>464</v>
      </c>
    </row>
    <row r="204" s="2" customFormat="1" ht="21.75" customHeight="1">
      <c r="A204" s="35"/>
      <c r="B204" s="36"/>
      <c r="C204" s="249" t="s">
        <v>465</v>
      </c>
      <c r="D204" s="249" t="s">
        <v>175</v>
      </c>
      <c r="E204" s="250" t="s">
        <v>466</v>
      </c>
      <c r="F204" s="251" t="s">
        <v>467</v>
      </c>
      <c r="G204" s="252" t="s">
        <v>451</v>
      </c>
      <c r="H204" s="253">
        <v>140</v>
      </c>
      <c r="I204" s="254"/>
      <c r="J204" s="255">
        <f>ROUND(I204*H204,2)</f>
        <v>0</v>
      </c>
      <c r="K204" s="256"/>
      <c r="L204" s="257"/>
      <c r="M204" s="258" t="s">
        <v>1</v>
      </c>
      <c r="N204" s="259" t="s">
        <v>41</v>
      </c>
      <c r="O204" s="88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7" t="s">
        <v>329</v>
      </c>
      <c r="AT204" s="247" t="s">
        <v>175</v>
      </c>
      <c r="AU204" s="247" t="s">
        <v>83</v>
      </c>
      <c r="AY204" s="14" t="s">
        <v>164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4" t="s">
        <v>83</v>
      </c>
      <c r="BK204" s="248">
        <f>ROUND(I204*H204,2)</f>
        <v>0</v>
      </c>
      <c r="BL204" s="14" t="s">
        <v>106</v>
      </c>
      <c r="BM204" s="247" t="s">
        <v>468</v>
      </c>
    </row>
    <row r="205" s="2" customFormat="1" ht="21.75" customHeight="1">
      <c r="A205" s="35"/>
      <c r="B205" s="36"/>
      <c r="C205" s="249" t="s">
        <v>469</v>
      </c>
      <c r="D205" s="249" t="s">
        <v>175</v>
      </c>
      <c r="E205" s="250" t="s">
        <v>470</v>
      </c>
      <c r="F205" s="251" t="s">
        <v>471</v>
      </c>
      <c r="G205" s="252" t="s">
        <v>451</v>
      </c>
      <c r="H205" s="253">
        <v>280</v>
      </c>
      <c r="I205" s="254"/>
      <c r="J205" s="255">
        <f>ROUND(I205*H205,2)</f>
        <v>0</v>
      </c>
      <c r="K205" s="256"/>
      <c r="L205" s="257"/>
      <c r="M205" s="258" t="s">
        <v>1</v>
      </c>
      <c r="N205" s="259" t="s">
        <v>41</v>
      </c>
      <c r="O205" s="88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7" t="s">
        <v>329</v>
      </c>
      <c r="AT205" s="247" t="s">
        <v>175</v>
      </c>
      <c r="AU205" s="247" t="s">
        <v>83</v>
      </c>
      <c r="AY205" s="14" t="s">
        <v>164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4" t="s">
        <v>83</v>
      </c>
      <c r="BK205" s="248">
        <f>ROUND(I205*H205,2)</f>
        <v>0</v>
      </c>
      <c r="BL205" s="14" t="s">
        <v>106</v>
      </c>
      <c r="BM205" s="247" t="s">
        <v>472</v>
      </c>
    </row>
    <row r="206" s="2" customFormat="1" ht="21.75" customHeight="1">
      <c r="A206" s="35"/>
      <c r="B206" s="36"/>
      <c r="C206" s="249" t="s">
        <v>473</v>
      </c>
      <c r="D206" s="249" t="s">
        <v>175</v>
      </c>
      <c r="E206" s="250" t="s">
        <v>474</v>
      </c>
      <c r="F206" s="251" t="s">
        <v>475</v>
      </c>
      <c r="G206" s="252" t="s">
        <v>451</v>
      </c>
      <c r="H206" s="253">
        <v>140</v>
      </c>
      <c r="I206" s="254"/>
      <c r="J206" s="255">
        <f>ROUND(I206*H206,2)</f>
        <v>0</v>
      </c>
      <c r="K206" s="256"/>
      <c r="L206" s="257"/>
      <c r="M206" s="258" t="s">
        <v>1</v>
      </c>
      <c r="N206" s="259" t="s">
        <v>41</v>
      </c>
      <c r="O206" s="88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7" t="s">
        <v>329</v>
      </c>
      <c r="AT206" s="247" t="s">
        <v>175</v>
      </c>
      <c r="AU206" s="247" t="s">
        <v>83</v>
      </c>
      <c r="AY206" s="14" t="s">
        <v>164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4" t="s">
        <v>83</v>
      </c>
      <c r="BK206" s="248">
        <f>ROUND(I206*H206,2)</f>
        <v>0</v>
      </c>
      <c r="BL206" s="14" t="s">
        <v>106</v>
      </c>
      <c r="BM206" s="247" t="s">
        <v>476</v>
      </c>
    </row>
    <row r="207" s="2" customFormat="1" ht="21.75" customHeight="1">
      <c r="A207" s="35"/>
      <c r="B207" s="36"/>
      <c r="C207" s="249" t="s">
        <v>477</v>
      </c>
      <c r="D207" s="249" t="s">
        <v>175</v>
      </c>
      <c r="E207" s="250" t="s">
        <v>478</v>
      </c>
      <c r="F207" s="251" t="s">
        <v>479</v>
      </c>
      <c r="G207" s="252" t="s">
        <v>451</v>
      </c>
      <c r="H207" s="253">
        <v>70</v>
      </c>
      <c r="I207" s="254"/>
      <c r="J207" s="255">
        <f>ROUND(I207*H207,2)</f>
        <v>0</v>
      </c>
      <c r="K207" s="256"/>
      <c r="L207" s="257"/>
      <c r="M207" s="258" t="s">
        <v>1</v>
      </c>
      <c r="N207" s="259" t="s">
        <v>41</v>
      </c>
      <c r="O207" s="88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7" t="s">
        <v>329</v>
      </c>
      <c r="AT207" s="247" t="s">
        <v>175</v>
      </c>
      <c r="AU207" s="247" t="s">
        <v>83</v>
      </c>
      <c r="AY207" s="14" t="s">
        <v>164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4" t="s">
        <v>83</v>
      </c>
      <c r="BK207" s="248">
        <f>ROUND(I207*H207,2)</f>
        <v>0</v>
      </c>
      <c r="BL207" s="14" t="s">
        <v>106</v>
      </c>
      <c r="BM207" s="247" t="s">
        <v>480</v>
      </c>
    </row>
    <row r="208" s="2" customFormat="1" ht="21.75" customHeight="1">
      <c r="A208" s="35"/>
      <c r="B208" s="36"/>
      <c r="C208" s="249" t="s">
        <v>481</v>
      </c>
      <c r="D208" s="249" t="s">
        <v>175</v>
      </c>
      <c r="E208" s="250" t="s">
        <v>482</v>
      </c>
      <c r="F208" s="251" t="s">
        <v>483</v>
      </c>
      <c r="G208" s="252" t="s">
        <v>451</v>
      </c>
      <c r="H208" s="253">
        <v>70</v>
      </c>
      <c r="I208" s="254"/>
      <c r="J208" s="255">
        <f>ROUND(I208*H208,2)</f>
        <v>0</v>
      </c>
      <c r="K208" s="256"/>
      <c r="L208" s="257"/>
      <c r="M208" s="258" t="s">
        <v>1</v>
      </c>
      <c r="N208" s="259" t="s">
        <v>41</v>
      </c>
      <c r="O208" s="88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7" t="s">
        <v>200</v>
      </c>
      <c r="AT208" s="247" t="s">
        <v>175</v>
      </c>
      <c r="AU208" s="247" t="s">
        <v>83</v>
      </c>
      <c r="AY208" s="14" t="s">
        <v>164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4" t="s">
        <v>83</v>
      </c>
      <c r="BK208" s="248">
        <f>ROUND(I208*H208,2)</f>
        <v>0</v>
      </c>
      <c r="BL208" s="14" t="s">
        <v>200</v>
      </c>
      <c r="BM208" s="247" t="s">
        <v>484</v>
      </c>
    </row>
    <row r="209" s="2" customFormat="1" ht="21.75" customHeight="1">
      <c r="A209" s="35"/>
      <c r="B209" s="36"/>
      <c r="C209" s="249" t="s">
        <v>485</v>
      </c>
      <c r="D209" s="249" t="s">
        <v>175</v>
      </c>
      <c r="E209" s="250" t="s">
        <v>486</v>
      </c>
      <c r="F209" s="251" t="s">
        <v>487</v>
      </c>
      <c r="G209" s="252" t="s">
        <v>451</v>
      </c>
      <c r="H209" s="253">
        <v>125</v>
      </c>
      <c r="I209" s="254"/>
      <c r="J209" s="255">
        <f>ROUND(I209*H209,2)</f>
        <v>0</v>
      </c>
      <c r="K209" s="256"/>
      <c r="L209" s="257"/>
      <c r="M209" s="258" t="s">
        <v>1</v>
      </c>
      <c r="N209" s="259" t="s">
        <v>41</v>
      </c>
      <c r="O209" s="88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7" t="s">
        <v>200</v>
      </c>
      <c r="AT209" s="247" t="s">
        <v>175</v>
      </c>
      <c r="AU209" s="247" t="s">
        <v>83</v>
      </c>
      <c r="AY209" s="14" t="s">
        <v>164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4" t="s">
        <v>83</v>
      </c>
      <c r="BK209" s="248">
        <f>ROUND(I209*H209,2)</f>
        <v>0</v>
      </c>
      <c r="BL209" s="14" t="s">
        <v>200</v>
      </c>
      <c r="BM209" s="247" t="s">
        <v>488</v>
      </c>
    </row>
    <row r="210" s="2" customFormat="1" ht="44.25" customHeight="1">
      <c r="A210" s="35"/>
      <c r="B210" s="36"/>
      <c r="C210" s="249" t="s">
        <v>489</v>
      </c>
      <c r="D210" s="249" t="s">
        <v>175</v>
      </c>
      <c r="E210" s="250" t="s">
        <v>490</v>
      </c>
      <c r="F210" s="251" t="s">
        <v>491</v>
      </c>
      <c r="G210" s="252" t="s">
        <v>451</v>
      </c>
      <c r="H210" s="253">
        <v>140</v>
      </c>
      <c r="I210" s="254"/>
      <c r="J210" s="255">
        <f>ROUND(I210*H210,2)</f>
        <v>0</v>
      </c>
      <c r="K210" s="256"/>
      <c r="L210" s="257"/>
      <c r="M210" s="258" t="s">
        <v>1</v>
      </c>
      <c r="N210" s="259" t="s">
        <v>41</v>
      </c>
      <c r="O210" s="88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7" t="s">
        <v>85</v>
      </c>
      <c r="AT210" s="247" t="s">
        <v>175</v>
      </c>
      <c r="AU210" s="247" t="s">
        <v>83</v>
      </c>
      <c r="AY210" s="14" t="s">
        <v>164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4" t="s">
        <v>83</v>
      </c>
      <c r="BK210" s="248">
        <f>ROUND(I210*H210,2)</f>
        <v>0</v>
      </c>
      <c r="BL210" s="14" t="s">
        <v>83</v>
      </c>
      <c r="BM210" s="247" t="s">
        <v>492</v>
      </c>
    </row>
    <row r="211" s="2" customFormat="1" ht="21.75" customHeight="1">
      <c r="A211" s="35"/>
      <c r="B211" s="36"/>
      <c r="C211" s="249" t="s">
        <v>493</v>
      </c>
      <c r="D211" s="249" t="s">
        <v>175</v>
      </c>
      <c r="E211" s="250" t="s">
        <v>494</v>
      </c>
      <c r="F211" s="251" t="s">
        <v>495</v>
      </c>
      <c r="G211" s="252" t="s">
        <v>451</v>
      </c>
      <c r="H211" s="253">
        <v>76</v>
      </c>
      <c r="I211" s="254"/>
      <c r="J211" s="255">
        <f>ROUND(I211*H211,2)</f>
        <v>0</v>
      </c>
      <c r="K211" s="256"/>
      <c r="L211" s="257"/>
      <c r="M211" s="258" t="s">
        <v>1</v>
      </c>
      <c r="N211" s="259" t="s">
        <v>41</v>
      </c>
      <c r="O211" s="88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7" t="s">
        <v>200</v>
      </c>
      <c r="AT211" s="247" t="s">
        <v>175</v>
      </c>
      <c r="AU211" s="247" t="s">
        <v>83</v>
      </c>
      <c r="AY211" s="14" t="s">
        <v>164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4" t="s">
        <v>83</v>
      </c>
      <c r="BK211" s="248">
        <f>ROUND(I211*H211,2)</f>
        <v>0</v>
      </c>
      <c r="BL211" s="14" t="s">
        <v>200</v>
      </c>
      <c r="BM211" s="247" t="s">
        <v>496</v>
      </c>
    </row>
    <row r="212" s="2" customFormat="1" ht="21.75" customHeight="1">
      <c r="A212" s="35"/>
      <c r="B212" s="36"/>
      <c r="C212" s="249" t="s">
        <v>497</v>
      </c>
      <c r="D212" s="249" t="s">
        <v>175</v>
      </c>
      <c r="E212" s="250" t="s">
        <v>498</v>
      </c>
      <c r="F212" s="251" t="s">
        <v>499</v>
      </c>
      <c r="G212" s="252" t="s">
        <v>451</v>
      </c>
      <c r="H212" s="253">
        <v>18</v>
      </c>
      <c r="I212" s="254"/>
      <c r="J212" s="255">
        <f>ROUND(I212*H212,2)</f>
        <v>0</v>
      </c>
      <c r="K212" s="256"/>
      <c r="L212" s="257"/>
      <c r="M212" s="258" t="s">
        <v>1</v>
      </c>
      <c r="N212" s="259" t="s">
        <v>41</v>
      </c>
      <c r="O212" s="88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7" t="s">
        <v>200</v>
      </c>
      <c r="AT212" s="247" t="s">
        <v>175</v>
      </c>
      <c r="AU212" s="247" t="s">
        <v>83</v>
      </c>
      <c r="AY212" s="14" t="s">
        <v>164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4" t="s">
        <v>83</v>
      </c>
      <c r="BK212" s="248">
        <f>ROUND(I212*H212,2)</f>
        <v>0</v>
      </c>
      <c r="BL212" s="14" t="s">
        <v>200</v>
      </c>
      <c r="BM212" s="247" t="s">
        <v>500</v>
      </c>
    </row>
    <row r="213" s="2" customFormat="1" ht="44.25" customHeight="1">
      <c r="A213" s="35"/>
      <c r="B213" s="36"/>
      <c r="C213" s="249" t="s">
        <v>501</v>
      </c>
      <c r="D213" s="249" t="s">
        <v>175</v>
      </c>
      <c r="E213" s="250" t="s">
        <v>502</v>
      </c>
      <c r="F213" s="251" t="s">
        <v>503</v>
      </c>
      <c r="G213" s="252" t="s">
        <v>183</v>
      </c>
      <c r="H213" s="253">
        <v>12</v>
      </c>
      <c r="I213" s="254"/>
      <c r="J213" s="255">
        <f>ROUND(I213*H213,2)</f>
        <v>0</v>
      </c>
      <c r="K213" s="256"/>
      <c r="L213" s="257"/>
      <c r="M213" s="258" t="s">
        <v>1</v>
      </c>
      <c r="N213" s="259" t="s">
        <v>41</v>
      </c>
      <c r="O213" s="88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7" t="s">
        <v>200</v>
      </c>
      <c r="AT213" s="247" t="s">
        <v>175</v>
      </c>
      <c r="AU213" s="247" t="s">
        <v>83</v>
      </c>
      <c r="AY213" s="14" t="s">
        <v>164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4" t="s">
        <v>83</v>
      </c>
      <c r="BK213" s="248">
        <f>ROUND(I213*H213,2)</f>
        <v>0</v>
      </c>
      <c r="BL213" s="14" t="s">
        <v>200</v>
      </c>
      <c r="BM213" s="247" t="s">
        <v>504</v>
      </c>
    </row>
    <row r="214" s="2" customFormat="1" ht="44.25" customHeight="1">
      <c r="A214" s="35"/>
      <c r="B214" s="36"/>
      <c r="C214" s="249" t="s">
        <v>505</v>
      </c>
      <c r="D214" s="249" t="s">
        <v>175</v>
      </c>
      <c r="E214" s="250" t="s">
        <v>506</v>
      </c>
      <c r="F214" s="251" t="s">
        <v>507</v>
      </c>
      <c r="G214" s="252" t="s">
        <v>183</v>
      </c>
      <c r="H214" s="253">
        <v>9</v>
      </c>
      <c r="I214" s="254"/>
      <c r="J214" s="255">
        <f>ROUND(I214*H214,2)</f>
        <v>0</v>
      </c>
      <c r="K214" s="256"/>
      <c r="L214" s="257"/>
      <c r="M214" s="258" t="s">
        <v>1</v>
      </c>
      <c r="N214" s="259" t="s">
        <v>41</v>
      </c>
      <c r="O214" s="88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7" t="s">
        <v>85</v>
      </c>
      <c r="AT214" s="247" t="s">
        <v>175</v>
      </c>
      <c r="AU214" s="247" t="s">
        <v>83</v>
      </c>
      <c r="AY214" s="14" t="s">
        <v>164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4" t="s">
        <v>83</v>
      </c>
      <c r="BK214" s="248">
        <f>ROUND(I214*H214,2)</f>
        <v>0</v>
      </c>
      <c r="BL214" s="14" t="s">
        <v>83</v>
      </c>
      <c r="BM214" s="247" t="s">
        <v>508</v>
      </c>
    </row>
    <row r="215" s="2" customFormat="1" ht="44.25" customHeight="1">
      <c r="A215" s="35"/>
      <c r="B215" s="36"/>
      <c r="C215" s="249" t="s">
        <v>509</v>
      </c>
      <c r="D215" s="249" t="s">
        <v>175</v>
      </c>
      <c r="E215" s="250" t="s">
        <v>510</v>
      </c>
      <c r="F215" s="251" t="s">
        <v>511</v>
      </c>
      <c r="G215" s="252" t="s">
        <v>183</v>
      </c>
      <c r="H215" s="253">
        <v>3</v>
      </c>
      <c r="I215" s="254"/>
      <c r="J215" s="255">
        <f>ROUND(I215*H215,2)</f>
        <v>0</v>
      </c>
      <c r="K215" s="256"/>
      <c r="L215" s="257"/>
      <c r="M215" s="258" t="s">
        <v>1</v>
      </c>
      <c r="N215" s="259" t="s">
        <v>41</v>
      </c>
      <c r="O215" s="88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7" t="s">
        <v>85</v>
      </c>
      <c r="AT215" s="247" t="s">
        <v>175</v>
      </c>
      <c r="AU215" s="247" t="s">
        <v>83</v>
      </c>
      <c r="AY215" s="14" t="s">
        <v>164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4" t="s">
        <v>83</v>
      </c>
      <c r="BK215" s="248">
        <f>ROUND(I215*H215,2)</f>
        <v>0</v>
      </c>
      <c r="BL215" s="14" t="s">
        <v>83</v>
      </c>
      <c r="BM215" s="247" t="s">
        <v>512</v>
      </c>
    </row>
    <row r="216" s="2" customFormat="1" ht="21.75" customHeight="1">
      <c r="A216" s="35"/>
      <c r="B216" s="36"/>
      <c r="C216" s="235" t="s">
        <v>513</v>
      </c>
      <c r="D216" s="235" t="s">
        <v>165</v>
      </c>
      <c r="E216" s="236" t="s">
        <v>514</v>
      </c>
      <c r="F216" s="237" t="s">
        <v>515</v>
      </c>
      <c r="G216" s="238" t="s">
        <v>451</v>
      </c>
      <c r="H216" s="239">
        <v>125</v>
      </c>
      <c r="I216" s="240"/>
      <c r="J216" s="241">
        <f>ROUND(I216*H216,2)</f>
        <v>0</v>
      </c>
      <c r="K216" s="242"/>
      <c r="L216" s="41"/>
      <c r="M216" s="243" t="s">
        <v>1</v>
      </c>
      <c r="N216" s="244" t="s">
        <v>41</v>
      </c>
      <c r="O216" s="88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7" t="s">
        <v>83</v>
      </c>
      <c r="AT216" s="247" t="s">
        <v>165</v>
      </c>
      <c r="AU216" s="247" t="s">
        <v>83</v>
      </c>
      <c r="AY216" s="14" t="s">
        <v>164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4" t="s">
        <v>83</v>
      </c>
      <c r="BK216" s="248">
        <f>ROUND(I216*H216,2)</f>
        <v>0</v>
      </c>
      <c r="BL216" s="14" t="s">
        <v>83</v>
      </c>
      <c r="BM216" s="247" t="s">
        <v>516</v>
      </c>
    </row>
    <row r="217" s="2" customFormat="1" ht="16.5" customHeight="1">
      <c r="A217" s="35"/>
      <c r="B217" s="36"/>
      <c r="C217" s="235" t="s">
        <v>517</v>
      </c>
      <c r="D217" s="235" t="s">
        <v>165</v>
      </c>
      <c r="E217" s="236" t="s">
        <v>518</v>
      </c>
      <c r="F217" s="237" t="s">
        <v>519</v>
      </c>
      <c r="G217" s="238" t="s">
        <v>183</v>
      </c>
      <c r="H217" s="239">
        <v>62</v>
      </c>
      <c r="I217" s="240"/>
      <c r="J217" s="241">
        <f>ROUND(I217*H217,2)</f>
        <v>0</v>
      </c>
      <c r="K217" s="242"/>
      <c r="L217" s="41"/>
      <c r="M217" s="243" t="s">
        <v>1</v>
      </c>
      <c r="N217" s="244" t="s">
        <v>41</v>
      </c>
      <c r="O217" s="88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7" t="s">
        <v>83</v>
      </c>
      <c r="AT217" s="247" t="s">
        <v>165</v>
      </c>
      <c r="AU217" s="247" t="s">
        <v>83</v>
      </c>
      <c r="AY217" s="14" t="s">
        <v>164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4" t="s">
        <v>83</v>
      </c>
      <c r="BK217" s="248">
        <f>ROUND(I217*H217,2)</f>
        <v>0</v>
      </c>
      <c r="BL217" s="14" t="s">
        <v>83</v>
      </c>
      <c r="BM217" s="247" t="s">
        <v>520</v>
      </c>
    </row>
    <row r="218" s="2" customFormat="1" ht="55.5" customHeight="1">
      <c r="A218" s="35"/>
      <c r="B218" s="36"/>
      <c r="C218" s="235" t="s">
        <v>521</v>
      </c>
      <c r="D218" s="235" t="s">
        <v>165</v>
      </c>
      <c r="E218" s="236" t="s">
        <v>522</v>
      </c>
      <c r="F218" s="237" t="s">
        <v>523</v>
      </c>
      <c r="G218" s="238" t="s">
        <v>183</v>
      </c>
      <c r="H218" s="239">
        <v>4</v>
      </c>
      <c r="I218" s="240"/>
      <c r="J218" s="241">
        <f>ROUND(I218*H218,2)</f>
        <v>0</v>
      </c>
      <c r="K218" s="242"/>
      <c r="L218" s="41"/>
      <c r="M218" s="243" t="s">
        <v>1</v>
      </c>
      <c r="N218" s="244" t="s">
        <v>41</v>
      </c>
      <c r="O218" s="88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7" t="s">
        <v>179</v>
      </c>
      <c r="AT218" s="247" t="s">
        <v>165</v>
      </c>
      <c r="AU218" s="247" t="s">
        <v>83</v>
      </c>
      <c r="AY218" s="14" t="s">
        <v>164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4" t="s">
        <v>83</v>
      </c>
      <c r="BK218" s="248">
        <f>ROUND(I218*H218,2)</f>
        <v>0</v>
      </c>
      <c r="BL218" s="14" t="s">
        <v>179</v>
      </c>
      <c r="BM218" s="247" t="s">
        <v>524</v>
      </c>
    </row>
    <row r="219" s="2" customFormat="1" ht="33" customHeight="1">
      <c r="A219" s="35"/>
      <c r="B219" s="36"/>
      <c r="C219" s="235" t="s">
        <v>525</v>
      </c>
      <c r="D219" s="235" t="s">
        <v>165</v>
      </c>
      <c r="E219" s="236" t="s">
        <v>526</v>
      </c>
      <c r="F219" s="237" t="s">
        <v>527</v>
      </c>
      <c r="G219" s="238" t="s">
        <v>183</v>
      </c>
      <c r="H219" s="239">
        <v>5</v>
      </c>
      <c r="I219" s="240"/>
      <c r="J219" s="241">
        <f>ROUND(I219*H219,2)</f>
        <v>0</v>
      </c>
      <c r="K219" s="242"/>
      <c r="L219" s="41"/>
      <c r="M219" s="243" t="s">
        <v>1</v>
      </c>
      <c r="N219" s="244" t="s">
        <v>41</v>
      </c>
      <c r="O219" s="88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7" t="s">
        <v>83</v>
      </c>
      <c r="AT219" s="247" t="s">
        <v>165</v>
      </c>
      <c r="AU219" s="247" t="s">
        <v>83</v>
      </c>
      <c r="AY219" s="14" t="s">
        <v>164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4" t="s">
        <v>83</v>
      </c>
      <c r="BK219" s="248">
        <f>ROUND(I219*H219,2)</f>
        <v>0</v>
      </c>
      <c r="BL219" s="14" t="s">
        <v>83</v>
      </c>
      <c r="BM219" s="247" t="s">
        <v>528</v>
      </c>
    </row>
    <row r="220" s="2" customFormat="1" ht="33" customHeight="1">
      <c r="A220" s="35"/>
      <c r="B220" s="36"/>
      <c r="C220" s="235" t="s">
        <v>529</v>
      </c>
      <c r="D220" s="235" t="s">
        <v>165</v>
      </c>
      <c r="E220" s="236" t="s">
        <v>530</v>
      </c>
      <c r="F220" s="237" t="s">
        <v>531</v>
      </c>
      <c r="G220" s="238" t="s">
        <v>183</v>
      </c>
      <c r="H220" s="239">
        <v>5</v>
      </c>
      <c r="I220" s="240"/>
      <c r="J220" s="241">
        <f>ROUND(I220*H220,2)</f>
        <v>0</v>
      </c>
      <c r="K220" s="242"/>
      <c r="L220" s="41"/>
      <c r="M220" s="243" t="s">
        <v>1</v>
      </c>
      <c r="N220" s="244" t="s">
        <v>41</v>
      </c>
      <c r="O220" s="88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7" t="s">
        <v>83</v>
      </c>
      <c r="AT220" s="247" t="s">
        <v>165</v>
      </c>
      <c r="AU220" s="247" t="s">
        <v>83</v>
      </c>
      <c r="AY220" s="14" t="s">
        <v>164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4" t="s">
        <v>83</v>
      </c>
      <c r="BK220" s="248">
        <f>ROUND(I220*H220,2)</f>
        <v>0</v>
      </c>
      <c r="BL220" s="14" t="s">
        <v>83</v>
      </c>
      <c r="BM220" s="247" t="s">
        <v>532</v>
      </c>
    </row>
    <row r="221" s="2" customFormat="1" ht="33" customHeight="1">
      <c r="A221" s="35"/>
      <c r="B221" s="36"/>
      <c r="C221" s="235" t="s">
        <v>533</v>
      </c>
      <c r="D221" s="235" t="s">
        <v>165</v>
      </c>
      <c r="E221" s="236" t="s">
        <v>534</v>
      </c>
      <c r="F221" s="237" t="s">
        <v>535</v>
      </c>
      <c r="G221" s="238" t="s">
        <v>183</v>
      </c>
      <c r="H221" s="239">
        <v>6</v>
      </c>
      <c r="I221" s="240"/>
      <c r="J221" s="241">
        <f>ROUND(I221*H221,2)</f>
        <v>0</v>
      </c>
      <c r="K221" s="242"/>
      <c r="L221" s="41"/>
      <c r="M221" s="243" t="s">
        <v>1</v>
      </c>
      <c r="N221" s="244" t="s">
        <v>41</v>
      </c>
      <c r="O221" s="88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7" t="s">
        <v>83</v>
      </c>
      <c r="AT221" s="247" t="s">
        <v>165</v>
      </c>
      <c r="AU221" s="247" t="s">
        <v>83</v>
      </c>
      <c r="AY221" s="14" t="s">
        <v>164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4" t="s">
        <v>83</v>
      </c>
      <c r="BK221" s="248">
        <f>ROUND(I221*H221,2)</f>
        <v>0</v>
      </c>
      <c r="BL221" s="14" t="s">
        <v>83</v>
      </c>
      <c r="BM221" s="247" t="s">
        <v>536</v>
      </c>
    </row>
    <row r="222" s="2" customFormat="1" ht="33" customHeight="1">
      <c r="A222" s="35"/>
      <c r="B222" s="36"/>
      <c r="C222" s="235" t="s">
        <v>537</v>
      </c>
      <c r="D222" s="235" t="s">
        <v>165</v>
      </c>
      <c r="E222" s="236" t="s">
        <v>538</v>
      </c>
      <c r="F222" s="237" t="s">
        <v>539</v>
      </c>
      <c r="G222" s="238" t="s">
        <v>183</v>
      </c>
      <c r="H222" s="239">
        <v>2</v>
      </c>
      <c r="I222" s="240"/>
      <c r="J222" s="241">
        <f>ROUND(I222*H222,2)</f>
        <v>0</v>
      </c>
      <c r="K222" s="242"/>
      <c r="L222" s="41"/>
      <c r="M222" s="243" t="s">
        <v>1</v>
      </c>
      <c r="N222" s="244" t="s">
        <v>41</v>
      </c>
      <c r="O222" s="88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7" t="s">
        <v>83</v>
      </c>
      <c r="AT222" s="247" t="s">
        <v>165</v>
      </c>
      <c r="AU222" s="247" t="s">
        <v>83</v>
      </c>
      <c r="AY222" s="14" t="s">
        <v>164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4" t="s">
        <v>83</v>
      </c>
      <c r="BK222" s="248">
        <f>ROUND(I222*H222,2)</f>
        <v>0</v>
      </c>
      <c r="BL222" s="14" t="s">
        <v>83</v>
      </c>
      <c r="BM222" s="247" t="s">
        <v>540</v>
      </c>
    </row>
    <row r="223" s="2" customFormat="1" ht="33" customHeight="1">
      <c r="A223" s="35"/>
      <c r="B223" s="36"/>
      <c r="C223" s="235" t="s">
        <v>541</v>
      </c>
      <c r="D223" s="235" t="s">
        <v>165</v>
      </c>
      <c r="E223" s="236" t="s">
        <v>542</v>
      </c>
      <c r="F223" s="237" t="s">
        <v>543</v>
      </c>
      <c r="G223" s="238" t="s">
        <v>183</v>
      </c>
      <c r="H223" s="239">
        <v>1</v>
      </c>
      <c r="I223" s="240"/>
      <c r="J223" s="241">
        <f>ROUND(I223*H223,2)</f>
        <v>0</v>
      </c>
      <c r="K223" s="242"/>
      <c r="L223" s="41"/>
      <c r="M223" s="243" t="s">
        <v>1</v>
      </c>
      <c r="N223" s="244" t="s">
        <v>41</v>
      </c>
      <c r="O223" s="88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7" t="s">
        <v>83</v>
      </c>
      <c r="AT223" s="247" t="s">
        <v>165</v>
      </c>
      <c r="AU223" s="247" t="s">
        <v>83</v>
      </c>
      <c r="AY223" s="14" t="s">
        <v>164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4" t="s">
        <v>83</v>
      </c>
      <c r="BK223" s="248">
        <f>ROUND(I223*H223,2)</f>
        <v>0</v>
      </c>
      <c r="BL223" s="14" t="s">
        <v>83</v>
      </c>
      <c r="BM223" s="247" t="s">
        <v>544</v>
      </c>
    </row>
    <row r="224" s="2" customFormat="1" ht="21.75" customHeight="1">
      <c r="A224" s="35"/>
      <c r="B224" s="36"/>
      <c r="C224" s="249" t="s">
        <v>545</v>
      </c>
      <c r="D224" s="249" t="s">
        <v>175</v>
      </c>
      <c r="E224" s="250" t="s">
        <v>546</v>
      </c>
      <c r="F224" s="251" t="s">
        <v>547</v>
      </c>
      <c r="G224" s="252" t="s">
        <v>451</v>
      </c>
      <c r="H224" s="253">
        <v>100</v>
      </c>
      <c r="I224" s="254"/>
      <c r="J224" s="255">
        <f>ROUND(I224*H224,2)</f>
        <v>0</v>
      </c>
      <c r="K224" s="256"/>
      <c r="L224" s="257"/>
      <c r="M224" s="258" t="s">
        <v>1</v>
      </c>
      <c r="N224" s="259" t="s">
        <v>41</v>
      </c>
      <c r="O224" s="88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7" t="s">
        <v>85</v>
      </c>
      <c r="AT224" s="247" t="s">
        <v>175</v>
      </c>
      <c r="AU224" s="247" t="s">
        <v>83</v>
      </c>
      <c r="AY224" s="14" t="s">
        <v>164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4" t="s">
        <v>83</v>
      </c>
      <c r="BK224" s="248">
        <f>ROUND(I224*H224,2)</f>
        <v>0</v>
      </c>
      <c r="BL224" s="14" t="s">
        <v>83</v>
      </c>
      <c r="BM224" s="247" t="s">
        <v>548</v>
      </c>
    </row>
    <row r="225" s="2" customFormat="1" ht="21.75" customHeight="1">
      <c r="A225" s="35"/>
      <c r="B225" s="36"/>
      <c r="C225" s="249" t="s">
        <v>549</v>
      </c>
      <c r="D225" s="249" t="s">
        <v>175</v>
      </c>
      <c r="E225" s="250" t="s">
        <v>550</v>
      </c>
      <c r="F225" s="251" t="s">
        <v>551</v>
      </c>
      <c r="G225" s="252" t="s">
        <v>178</v>
      </c>
      <c r="H225" s="253">
        <v>2</v>
      </c>
      <c r="I225" s="254"/>
      <c r="J225" s="255">
        <f>ROUND(I225*H225,2)</f>
        <v>0</v>
      </c>
      <c r="K225" s="256"/>
      <c r="L225" s="257"/>
      <c r="M225" s="258" t="s">
        <v>1</v>
      </c>
      <c r="N225" s="259" t="s">
        <v>41</v>
      </c>
      <c r="O225" s="88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7" t="s">
        <v>200</v>
      </c>
      <c r="AT225" s="247" t="s">
        <v>175</v>
      </c>
      <c r="AU225" s="247" t="s">
        <v>83</v>
      </c>
      <c r="AY225" s="14" t="s">
        <v>164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4" t="s">
        <v>83</v>
      </c>
      <c r="BK225" s="248">
        <f>ROUND(I225*H225,2)</f>
        <v>0</v>
      </c>
      <c r="BL225" s="14" t="s">
        <v>200</v>
      </c>
      <c r="BM225" s="247" t="s">
        <v>552</v>
      </c>
    </row>
    <row r="226" s="2" customFormat="1" ht="16.5" customHeight="1">
      <c r="A226" s="35"/>
      <c r="B226" s="36"/>
      <c r="C226" s="249" t="s">
        <v>553</v>
      </c>
      <c r="D226" s="249" t="s">
        <v>175</v>
      </c>
      <c r="E226" s="250" t="s">
        <v>554</v>
      </c>
      <c r="F226" s="251" t="s">
        <v>555</v>
      </c>
      <c r="G226" s="252" t="s">
        <v>556</v>
      </c>
      <c r="H226" s="253">
        <v>100</v>
      </c>
      <c r="I226" s="254"/>
      <c r="J226" s="255">
        <f>ROUND(I226*H226,2)</f>
        <v>0</v>
      </c>
      <c r="K226" s="256"/>
      <c r="L226" s="257"/>
      <c r="M226" s="258" t="s">
        <v>1</v>
      </c>
      <c r="N226" s="259" t="s">
        <v>41</v>
      </c>
      <c r="O226" s="88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7" t="s">
        <v>85</v>
      </c>
      <c r="AT226" s="247" t="s">
        <v>175</v>
      </c>
      <c r="AU226" s="247" t="s">
        <v>83</v>
      </c>
      <c r="AY226" s="14" t="s">
        <v>164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4" t="s">
        <v>83</v>
      </c>
      <c r="BK226" s="248">
        <f>ROUND(I226*H226,2)</f>
        <v>0</v>
      </c>
      <c r="BL226" s="14" t="s">
        <v>83</v>
      </c>
      <c r="BM226" s="247" t="s">
        <v>557</v>
      </c>
    </row>
    <row r="227" s="2" customFormat="1" ht="21.75" customHeight="1">
      <c r="A227" s="35"/>
      <c r="B227" s="36"/>
      <c r="C227" s="249" t="s">
        <v>558</v>
      </c>
      <c r="D227" s="249" t="s">
        <v>175</v>
      </c>
      <c r="E227" s="250" t="s">
        <v>559</v>
      </c>
      <c r="F227" s="251" t="s">
        <v>560</v>
      </c>
      <c r="G227" s="252" t="s">
        <v>183</v>
      </c>
      <c r="H227" s="253">
        <v>29</v>
      </c>
      <c r="I227" s="254"/>
      <c r="J227" s="255">
        <f>ROUND(I227*H227,2)</f>
        <v>0</v>
      </c>
      <c r="K227" s="256"/>
      <c r="L227" s="257"/>
      <c r="M227" s="258" t="s">
        <v>1</v>
      </c>
      <c r="N227" s="259" t="s">
        <v>41</v>
      </c>
      <c r="O227" s="88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7" t="s">
        <v>329</v>
      </c>
      <c r="AT227" s="247" t="s">
        <v>175</v>
      </c>
      <c r="AU227" s="247" t="s">
        <v>83</v>
      </c>
      <c r="AY227" s="14" t="s">
        <v>164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4" t="s">
        <v>83</v>
      </c>
      <c r="BK227" s="248">
        <f>ROUND(I227*H227,2)</f>
        <v>0</v>
      </c>
      <c r="BL227" s="14" t="s">
        <v>106</v>
      </c>
      <c r="BM227" s="247" t="s">
        <v>561</v>
      </c>
    </row>
    <row r="228" s="2" customFormat="1" ht="21.75" customHeight="1">
      <c r="A228" s="35"/>
      <c r="B228" s="36"/>
      <c r="C228" s="249" t="s">
        <v>562</v>
      </c>
      <c r="D228" s="249" t="s">
        <v>175</v>
      </c>
      <c r="E228" s="250" t="s">
        <v>563</v>
      </c>
      <c r="F228" s="251" t="s">
        <v>564</v>
      </c>
      <c r="G228" s="252" t="s">
        <v>183</v>
      </c>
      <c r="H228" s="253">
        <v>2</v>
      </c>
      <c r="I228" s="254"/>
      <c r="J228" s="255">
        <f>ROUND(I228*H228,2)</f>
        <v>0</v>
      </c>
      <c r="K228" s="256"/>
      <c r="L228" s="257"/>
      <c r="M228" s="258" t="s">
        <v>1</v>
      </c>
      <c r="N228" s="259" t="s">
        <v>41</v>
      </c>
      <c r="O228" s="88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7" t="s">
        <v>200</v>
      </c>
      <c r="AT228" s="247" t="s">
        <v>175</v>
      </c>
      <c r="AU228" s="247" t="s">
        <v>83</v>
      </c>
      <c r="AY228" s="14" t="s">
        <v>164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4" t="s">
        <v>83</v>
      </c>
      <c r="BK228" s="248">
        <f>ROUND(I228*H228,2)</f>
        <v>0</v>
      </c>
      <c r="BL228" s="14" t="s">
        <v>200</v>
      </c>
      <c r="BM228" s="247" t="s">
        <v>565</v>
      </c>
    </row>
    <row r="229" s="2" customFormat="1" ht="21.75" customHeight="1">
      <c r="A229" s="35"/>
      <c r="B229" s="36"/>
      <c r="C229" s="249" t="s">
        <v>566</v>
      </c>
      <c r="D229" s="249" t="s">
        <v>175</v>
      </c>
      <c r="E229" s="250" t="s">
        <v>567</v>
      </c>
      <c r="F229" s="251" t="s">
        <v>568</v>
      </c>
      <c r="G229" s="252" t="s">
        <v>183</v>
      </c>
      <c r="H229" s="253">
        <v>2</v>
      </c>
      <c r="I229" s="254"/>
      <c r="J229" s="255">
        <f>ROUND(I229*H229,2)</f>
        <v>0</v>
      </c>
      <c r="K229" s="256"/>
      <c r="L229" s="257"/>
      <c r="M229" s="258" t="s">
        <v>1</v>
      </c>
      <c r="N229" s="259" t="s">
        <v>41</v>
      </c>
      <c r="O229" s="88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7" t="s">
        <v>200</v>
      </c>
      <c r="AT229" s="247" t="s">
        <v>175</v>
      </c>
      <c r="AU229" s="247" t="s">
        <v>83</v>
      </c>
      <c r="AY229" s="14" t="s">
        <v>164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4" t="s">
        <v>83</v>
      </c>
      <c r="BK229" s="248">
        <f>ROUND(I229*H229,2)</f>
        <v>0</v>
      </c>
      <c r="BL229" s="14" t="s">
        <v>200</v>
      </c>
      <c r="BM229" s="247" t="s">
        <v>569</v>
      </c>
    </row>
    <row r="230" s="2" customFormat="1" ht="21.75" customHeight="1">
      <c r="A230" s="35"/>
      <c r="B230" s="36"/>
      <c r="C230" s="249" t="s">
        <v>570</v>
      </c>
      <c r="D230" s="249" t="s">
        <v>175</v>
      </c>
      <c r="E230" s="250" t="s">
        <v>571</v>
      </c>
      <c r="F230" s="251" t="s">
        <v>572</v>
      </c>
      <c r="G230" s="252" t="s">
        <v>183</v>
      </c>
      <c r="H230" s="253">
        <v>2</v>
      </c>
      <c r="I230" s="254"/>
      <c r="J230" s="255">
        <f>ROUND(I230*H230,2)</f>
        <v>0</v>
      </c>
      <c r="K230" s="256"/>
      <c r="L230" s="257"/>
      <c r="M230" s="258" t="s">
        <v>1</v>
      </c>
      <c r="N230" s="259" t="s">
        <v>41</v>
      </c>
      <c r="O230" s="88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7" t="s">
        <v>200</v>
      </c>
      <c r="AT230" s="247" t="s">
        <v>175</v>
      </c>
      <c r="AU230" s="247" t="s">
        <v>83</v>
      </c>
      <c r="AY230" s="14" t="s">
        <v>164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4" t="s">
        <v>83</v>
      </c>
      <c r="BK230" s="248">
        <f>ROUND(I230*H230,2)</f>
        <v>0</v>
      </c>
      <c r="BL230" s="14" t="s">
        <v>200</v>
      </c>
      <c r="BM230" s="247" t="s">
        <v>573</v>
      </c>
    </row>
    <row r="231" s="2" customFormat="1" ht="21.75" customHeight="1">
      <c r="A231" s="35"/>
      <c r="B231" s="36"/>
      <c r="C231" s="249" t="s">
        <v>574</v>
      </c>
      <c r="D231" s="249" t="s">
        <v>175</v>
      </c>
      <c r="E231" s="250" t="s">
        <v>575</v>
      </c>
      <c r="F231" s="251" t="s">
        <v>576</v>
      </c>
      <c r="G231" s="252" t="s">
        <v>183</v>
      </c>
      <c r="H231" s="253">
        <v>30</v>
      </c>
      <c r="I231" s="254"/>
      <c r="J231" s="255">
        <f>ROUND(I231*H231,2)</f>
        <v>0</v>
      </c>
      <c r="K231" s="256"/>
      <c r="L231" s="257"/>
      <c r="M231" s="258" t="s">
        <v>1</v>
      </c>
      <c r="N231" s="259" t="s">
        <v>41</v>
      </c>
      <c r="O231" s="88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7" t="s">
        <v>200</v>
      </c>
      <c r="AT231" s="247" t="s">
        <v>175</v>
      </c>
      <c r="AU231" s="247" t="s">
        <v>83</v>
      </c>
      <c r="AY231" s="14" t="s">
        <v>164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4" t="s">
        <v>83</v>
      </c>
      <c r="BK231" s="248">
        <f>ROUND(I231*H231,2)</f>
        <v>0</v>
      </c>
      <c r="BL231" s="14" t="s">
        <v>200</v>
      </c>
      <c r="BM231" s="247" t="s">
        <v>577</v>
      </c>
    </row>
    <row r="232" s="2" customFormat="1" ht="21.75" customHeight="1">
      <c r="A232" s="35"/>
      <c r="B232" s="36"/>
      <c r="C232" s="235" t="s">
        <v>578</v>
      </c>
      <c r="D232" s="235" t="s">
        <v>165</v>
      </c>
      <c r="E232" s="236" t="s">
        <v>579</v>
      </c>
      <c r="F232" s="237" t="s">
        <v>580</v>
      </c>
      <c r="G232" s="238" t="s">
        <v>183</v>
      </c>
      <c r="H232" s="239">
        <v>29</v>
      </c>
      <c r="I232" s="240"/>
      <c r="J232" s="241">
        <f>ROUND(I232*H232,2)</f>
        <v>0</v>
      </c>
      <c r="K232" s="242"/>
      <c r="L232" s="41"/>
      <c r="M232" s="243" t="s">
        <v>1</v>
      </c>
      <c r="N232" s="244" t="s">
        <v>41</v>
      </c>
      <c r="O232" s="88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7" t="s">
        <v>179</v>
      </c>
      <c r="AT232" s="247" t="s">
        <v>165</v>
      </c>
      <c r="AU232" s="247" t="s">
        <v>83</v>
      </c>
      <c r="AY232" s="14" t="s">
        <v>164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4" t="s">
        <v>83</v>
      </c>
      <c r="BK232" s="248">
        <f>ROUND(I232*H232,2)</f>
        <v>0</v>
      </c>
      <c r="BL232" s="14" t="s">
        <v>179</v>
      </c>
      <c r="BM232" s="247" t="s">
        <v>581</v>
      </c>
    </row>
    <row r="233" s="2" customFormat="1" ht="21.75" customHeight="1">
      <c r="A233" s="35"/>
      <c r="B233" s="36"/>
      <c r="C233" s="235" t="s">
        <v>582</v>
      </c>
      <c r="D233" s="235" t="s">
        <v>165</v>
      </c>
      <c r="E233" s="236" t="s">
        <v>583</v>
      </c>
      <c r="F233" s="237" t="s">
        <v>584</v>
      </c>
      <c r="G233" s="238" t="s">
        <v>183</v>
      </c>
      <c r="H233" s="239">
        <v>21</v>
      </c>
      <c r="I233" s="240"/>
      <c r="J233" s="241">
        <f>ROUND(I233*H233,2)</f>
        <v>0</v>
      </c>
      <c r="K233" s="242"/>
      <c r="L233" s="41"/>
      <c r="M233" s="243" t="s">
        <v>1</v>
      </c>
      <c r="N233" s="244" t="s">
        <v>41</v>
      </c>
      <c r="O233" s="88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7" t="s">
        <v>179</v>
      </c>
      <c r="AT233" s="247" t="s">
        <v>165</v>
      </c>
      <c r="AU233" s="247" t="s">
        <v>83</v>
      </c>
      <c r="AY233" s="14" t="s">
        <v>164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4" t="s">
        <v>83</v>
      </c>
      <c r="BK233" s="248">
        <f>ROUND(I233*H233,2)</f>
        <v>0</v>
      </c>
      <c r="BL233" s="14" t="s">
        <v>179</v>
      </c>
      <c r="BM233" s="247" t="s">
        <v>585</v>
      </c>
    </row>
    <row r="234" s="2" customFormat="1" ht="33" customHeight="1">
      <c r="A234" s="35"/>
      <c r="B234" s="36"/>
      <c r="C234" s="235" t="s">
        <v>586</v>
      </c>
      <c r="D234" s="235" t="s">
        <v>165</v>
      </c>
      <c r="E234" s="236" t="s">
        <v>587</v>
      </c>
      <c r="F234" s="237" t="s">
        <v>588</v>
      </c>
      <c r="G234" s="238" t="s">
        <v>183</v>
      </c>
      <c r="H234" s="239">
        <v>2</v>
      </c>
      <c r="I234" s="240"/>
      <c r="J234" s="241">
        <f>ROUND(I234*H234,2)</f>
        <v>0</v>
      </c>
      <c r="K234" s="242"/>
      <c r="L234" s="41"/>
      <c r="M234" s="243" t="s">
        <v>1</v>
      </c>
      <c r="N234" s="244" t="s">
        <v>41</v>
      </c>
      <c r="O234" s="88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7" t="s">
        <v>179</v>
      </c>
      <c r="AT234" s="247" t="s">
        <v>165</v>
      </c>
      <c r="AU234" s="247" t="s">
        <v>83</v>
      </c>
      <c r="AY234" s="14" t="s">
        <v>164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4" t="s">
        <v>83</v>
      </c>
      <c r="BK234" s="248">
        <f>ROUND(I234*H234,2)</f>
        <v>0</v>
      </c>
      <c r="BL234" s="14" t="s">
        <v>179</v>
      </c>
      <c r="BM234" s="247" t="s">
        <v>589</v>
      </c>
    </row>
    <row r="235" s="2" customFormat="1" ht="33" customHeight="1">
      <c r="A235" s="35"/>
      <c r="B235" s="36"/>
      <c r="C235" s="235" t="s">
        <v>590</v>
      </c>
      <c r="D235" s="235" t="s">
        <v>165</v>
      </c>
      <c r="E235" s="236" t="s">
        <v>591</v>
      </c>
      <c r="F235" s="237" t="s">
        <v>592</v>
      </c>
      <c r="G235" s="238" t="s">
        <v>183</v>
      </c>
      <c r="H235" s="239">
        <v>2</v>
      </c>
      <c r="I235" s="240"/>
      <c r="J235" s="241">
        <f>ROUND(I235*H235,2)</f>
        <v>0</v>
      </c>
      <c r="K235" s="242"/>
      <c r="L235" s="41"/>
      <c r="M235" s="243" t="s">
        <v>1</v>
      </c>
      <c r="N235" s="244" t="s">
        <v>41</v>
      </c>
      <c r="O235" s="88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7" t="s">
        <v>179</v>
      </c>
      <c r="AT235" s="247" t="s">
        <v>165</v>
      </c>
      <c r="AU235" s="247" t="s">
        <v>83</v>
      </c>
      <c r="AY235" s="14" t="s">
        <v>164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4" t="s">
        <v>83</v>
      </c>
      <c r="BK235" s="248">
        <f>ROUND(I235*H235,2)</f>
        <v>0</v>
      </c>
      <c r="BL235" s="14" t="s">
        <v>179</v>
      </c>
      <c r="BM235" s="247" t="s">
        <v>593</v>
      </c>
    </row>
    <row r="236" s="2" customFormat="1" ht="21.75" customHeight="1">
      <c r="A236" s="35"/>
      <c r="B236" s="36"/>
      <c r="C236" s="235" t="s">
        <v>594</v>
      </c>
      <c r="D236" s="235" t="s">
        <v>165</v>
      </c>
      <c r="E236" s="236" t="s">
        <v>595</v>
      </c>
      <c r="F236" s="237" t="s">
        <v>596</v>
      </c>
      <c r="G236" s="238" t="s">
        <v>183</v>
      </c>
      <c r="H236" s="239">
        <v>2</v>
      </c>
      <c r="I236" s="240"/>
      <c r="J236" s="241">
        <f>ROUND(I236*H236,2)</f>
        <v>0</v>
      </c>
      <c r="K236" s="242"/>
      <c r="L236" s="41"/>
      <c r="M236" s="243" t="s">
        <v>1</v>
      </c>
      <c r="N236" s="244" t="s">
        <v>41</v>
      </c>
      <c r="O236" s="88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7" t="s">
        <v>83</v>
      </c>
      <c r="AT236" s="247" t="s">
        <v>165</v>
      </c>
      <c r="AU236" s="247" t="s">
        <v>83</v>
      </c>
      <c r="AY236" s="14" t="s">
        <v>164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4" t="s">
        <v>83</v>
      </c>
      <c r="BK236" s="248">
        <f>ROUND(I236*H236,2)</f>
        <v>0</v>
      </c>
      <c r="BL236" s="14" t="s">
        <v>83</v>
      </c>
      <c r="BM236" s="247" t="s">
        <v>597</v>
      </c>
    </row>
    <row r="237" s="2" customFormat="1" ht="33" customHeight="1">
      <c r="A237" s="35"/>
      <c r="B237" s="36"/>
      <c r="C237" s="235" t="s">
        <v>598</v>
      </c>
      <c r="D237" s="235" t="s">
        <v>165</v>
      </c>
      <c r="E237" s="236" t="s">
        <v>599</v>
      </c>
      <c r="F237" s="237" t="s">
        <v>600</v>
      </c>
      <c r="G237" s="238" t="s">
        <v>451</v>
      </c>
      <c r="H237" s="239">
        <v>390</v>
      </c>
      <c r="I237" s="240"/>
      <c r="J237" s="241">
        <f>ROUND(I237*H237,2)</f>
        <v>0</v>
      </c>
      <c r="K237" s="242"/>
      <c r="L237" s="41"/>
      <c r="M237" s="243" t="s">
        <v>1</v>
      </c>
      <c r="N237" s="244" t="s">
        <v>41</v>
      </c>
      <c r="O237" s="88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7" t="s">
        <v>179</v>
      </c>
      <c r="AT237" s="247" t="s">
        <v>165</v>
      </c>
      <c r="AU237" s="247" t="s">
        <v>83</v>
      </c>
      <c r="AY237" s="14" t="s">
        <v>164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4" t="s">
        <v>83</v>
      </c>
      <c r="BK237" s="248">
        <f>ROUND(I237*H237,2)</f>
        <v>0</v>
      </c>
      <c r="BL237" s="14" t="s">
        <v>179</v>
      </c>
      <c r="BM237" s="247" t="s">
        <v>601</v>
      </c>
    </row>
    <row r="238" s="2" customFormat="1" ht="33" customHeight="1">
      <c r="A238" s="35"/>
      <c r="B238" s="36"/>
      <c r="C238" s="235" t="s">
        <v>602</v>
      </c>
      <c r="D238" s="235" t="s">
        <v>165</v>
      </c>
      <c r="E238" s="236" t="s">
        <v>603</v>
      </c>
      <c r="F238" s="237" t="s">
        <v>604</v>
      </c>
      <c r="G238" s="238" t="s">
        <v>451</v>
      </c>
      <c r="H238" s="239">
        <v>170</v>
      </c>
      <c r="I238" s="240"/>
      <c r="J238" s="241">
        <f>ROUND(I238*H238,2)</f>
        <v>0</v>
      </c>
      <c r="K238" s="242"/>
      <c r="L238" s="41"/>
      <c r="M238" s="243" t="s">
        <v>1</v>
      </c>
      <c r="N238" s="244" t="s">
        <v>41</v>
      </c>
      <c r="O238" s="88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7" t="s">
        <v>179</v>
      </c>
      <c r="AT238" s="247" t="s">
        <v>165</v>
      </c>
      <c r="AU238" s="247" t="s">
        <v>83</v>
      </c>
      <c r="AY238" s="14" t="s">
        <v>164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4" t="s">
        <v>83</v>
      </c>
      <c r="BK238" s="248">
        <f>ROUND(I238*H238,2)</f>
        <v>0</v>
      </c>
      <c r="BL238" s="14" t="s">
        <v>179</v>
      </c>
      <c r="BM238" s="247" t="s">
        <v>605</v>
      </c>
    </row>
    <row r="239" s="2" customFormat="1" ht="33" customHeight="1">
      <c r="A239" s="35"/>
      <c r="B239" s="36"/>
      <c r="C239" s="235" t="s">
        <v>606</v>
      </c>
      <c r="D239" s="235" t="s">
        <v>165</v>
      </c>
      <c r="E239" s="236" t="s">
        <v>607</v>
      </c>
      <c r="F239" s="237" t="s">
        <v>608</v>
      </c>
      <c r="G239" s="238" t="s">
        <v>451</v>
      </c>
      <c r="H239" s="239">
        <v>405</v>
      </c>
      <c r="I239" s="240"/>
      <c r="J239" s="241">
        <f>ROUND(I239*H239,2)</f>
        <v>0</v>
      </c>
      <c r="K239" s="242"/>
      <c r="L239" s="41"/>
      <c r="M239" s="243" t="s">
        <v>1</v>
      </c>
      <c r="N239" s="244" t="s">
        <v>41</v>
      </c>
      <c r="O239" s="88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7" t="s">
        <v>179</v>
      </c>
      <c r="AT239" s="247" t="s">
        <v>165</v>
      </c>
      <c r="AU239" s="247" t="s">
        <v>83</v>
      </c>
      <c r="AY239" s="14" t="s">
        <v>164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4" t="s">
        <v>83</v>
      </c>
      <c r="BK239" s="248">
        <f>ROUND(I239*H239,2)</f>
        <v>0</v>
      </c>
      <c r="BL239" s="14" t="s">
        <v>179</v>
      </c>
      <c r="BM239" s="247" t="s">
        <v>609</v>
      </c>
    </row>
    <row r="240" s="2" customFormat="1" ht="33" customHeight="1">
      <c r="A240" s="35"/>
      <c r="B240" s="36"/>
      <c r="C240" s="235" t="s">
        <v>610</v>
      </c>
      <c r="D240" s="235" t="s">
        <v>165</v>
      </c>
      <c r="E240" s="236" t="s">
        <v>611</v>
      </c>
      <c r="F240" s="237" t="s">
        <v>612</v>
      </c>
      <c r="G240" s="238" t="s">
        <v>451</v>
      </c>
      <c r="H240" s="239">
        <v>70</v>
      </c>
      <c r="I240" s="240"/>
      <c r="J240" s="241">
        <f>ROUND(I240*H240,2)</f>
        <v>0</v>
      </c>
      <c r="K240" s="242"/>
      <c r="L240" s="41"/>
      <c r="M240" s="243" t="s">
        <v>1</v>
      </c>
      <c r="N240" s="244" t="s">
        <v>41</v>
      </c>
      <c r="O240" s="88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7" t="s">
        <v>179</v>
      </c>
      <c r="AT240" s="247" t="s">
        <v>165</v>
      </c>
      <c r="AU240" s="247" t="s">
        <v>83</v>
      </c>
      <c r="AY240" s="14" t="s">
        <v>164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4" t="s">
        <v>83</v>
      </c>
      <c r="BK240" s="248">
        <f>ROUND(I240*H240,2)</f>
        <v>0</v>
      </c>
      <c r="BL240" s="14" t="s">
        <v>179</v>
      </c>
      <c r="BM240" s="247" t="s">
        <v>613</v>
      </c>
    </row>
    <row r="241" s="2" customFormat="1" ht="21.75" customHeight="1">
      <c r="A241" s="35"/>
      <c r="B241" s="36"/>
      <c r="C241" s="235" t="s">
        <v>614</v>
      </c>
      <c r="D241" s="235" t="s">
        <v>165</v>
      </c>
      <c r="E241" s="236" t="s">
        <v>615</v>
      </c>
      <c r="F241" s="237" t="s">
        <v>616</v>
      </c>
      <c r="G241" s="238" t="s">
        <v>183</v>
      </c>
      <c r="H241" s="239">
        <v>30</v>
      </c>
      <c r="I241" s="240"/>
      <c r="J241" s="241">
        <f>ROUND(I241*H241,2)</f>
        <v>0</v>
      </c>
      <c r="K241" s="242"/>
      <c r="L241" s="41"/>
      <c r="M241" s="243" t="s">
        <v>1</v>
      </c>
      <c r="N241" s="244" t="s">
        <v>41</v>
      </c>
      <c r="O241" s="88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7" t="s">
        <v>179</v>
      </c>
      <c r="AT241" s="247" t="s">
        <v>165</v>
      </c>
      <c r="AU241" s="247" t="s">
        <v>83</v>
      </c>
      <c r="AY241" s="14" t="s">
        <v>164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4" t="s">
        <v>83</v>
      </c>
      <c r="BK241" s="248">
        <f>ROUND(I241*H241,2)</f>
        <v>0</v>
      </c>
      <c r="BL241" s="14" t="s">
        <v>179</v>
      </c>
      <c r="BM241" s="247" t="s">
        <v>617</v>
      </c>
    </row>
    <row r="242" s="2" customFormat="1" ht="21.75" customHeight="1">
      <c r="A242" s="35"/>
      <c r="B242" s="36"/>
      <c r="C242" s="235" t="s">
        <v>618</v>
      </c>
      <c r="D242" s="235" t="s">
        <v>165</v>
      </c>
      <c r="E242" s="236" t="s">
        <v>619</v>
      </c>
      <c r="F242" s="237" t="s">
        <v>620</v>
      </c>
      <c r="G242" s="238" t="s">
        <v>183</v>
      </c>
      <c r="H242" s="239">
        <v>18</v>
      </c>
      <c r="I242" s="240"/>
      <c r="J242" s="241">
        <f>ROUND(I242*H242,2)</f>
        <v>0</v>
      </c>
      <c r="K242" s="242"/>
      <c r="L242" s="41"/>
      <c r="M242" s="243" t="s">
        <v>1</v>
      </c>
      <c r="N242" s="244" t="s">
        <v>41</v>
      </c>
      <c r="O242" s="88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7" t="s">
        <v>179</v>
      </c>
      <c r="AT242" s="247" t="s">
        <v>165</v>
      </c>
      <c r="AU242" s="247" t="s">
        <v>83</v>
      </c>
      <c r="AY242" s="14" t="s">
        <v>164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4" t="s">
        <v>83</v>
      </c>
      <c r="BK242" s="248">
        <f>ROUND(I242*H242,2)</f>
        <v>0</v>
      </c>
      <c r="BL242" s="14" t="s">
        <v>179</v>
      </c>
      <c r="BM242" s="247" t="s">
        <v>621</v>
      </c>
    </row>
    <row r="243" s="2" customFormat="1" ht="21.75" customHeight="1">
      <c r="A243" s="35"/>
      <c r="B243" s="36"/>
      <c r="C243" s="235" t="s">
        <v>622</v>
      </c>
      <c r="D243" s="235" t="s">
        <v>165</v>
      </c>
      <c r="E243" s="236" t="s">
        <v>623</v>
      </c>
      <c r="F243" s="237" t="s">
        <v>624</v>
      </c>
      <c r="G243" s="238" t="s">
        <v>183</v>
      </c>
      <c r="H243" s="239">
        <v>36</v>
      </c>
      <c r="I243" s="240"/>
      <c r="J243" s="241">
        <f>ROUND(I243*H243,2)</f>
        <v>0</v>
      </c>
      <c r="K243" s="242"/>
      <c r="L243" s="41"/>
      <c r="M243" s="243" t="s">
        <v>1</v>
      </c>
      <c r="N243" s="244" t="s">
        <v>41</v>
      </c>
      <c r="O243" s="88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7" t="s">
        <v>179</v>
      </c>
      <c r="AT243" s="247" t="s">
        <v>165</v>
      </c>
      <c r="AU243" s="247" t="s">
        <v>83</v>
      </c>
      <c r="AY243" s="14" t="s">
        <v>164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4" t="s">
        <v>83</v>
      </c>
      <c r="BK243" s="248">
        <f>ROUND(I243*H243,2)</f>
        <v>0</v>
      </c>
      <c r="BL243" s="14" t="s">
        <v>179</v>
      </c>
      <c r="BM243" s="247" t="s">
        <v>625</v>
      </c>
    </row>
    <row r="244" s="2" customFormat="1" ht="21.75" customHeight="1">
      <c r="A244" s="35"/>
      <c r="B244" s="36"/>
      <c r="C244" s="235" t="s">
        <v>626</v>
      </c>
      <c r="D244" s="235" t="s">
        <v>165</v>
      </c>
      <c r="E244" s="236" t="s">
        <v>627</v>
      </c>
      <c r="F244" s="237" t="s">
        <v>628</v>
      </c>
      <c r="G244" s="238" t="s">
        <v>183</v>
      </c>
      <c r="H244" s="239">
        <v>8</v>
      </c>
      <c r="I244" s="240"/>
      <c r="J244" s="241">
        <f>ROUND(I244*H244,2)</f>
        <v>0</v>
      </c>
      <c r="K244" s="242"/>
      <c r="L244" s="41"/>
      <c r="M244" s="243" t="s">
        <v>1</v>
      </c>
      <c r="N244" s="244" t="s">
        <v>41</v>
      </c>
      <c r="O244" s="88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7" t="s">
        <v>179</v>
      </c>
      <c r="AT244" s="247" t="s">
        <v>165</v>
      </c>
      <c r="AU244" s="247" t="s">
        <v>83</v>
      </c>
      <c r="AY244" s="14" t="s">
        <v>164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4" t="s">
        <v>83</v>
      </c>
      <c r="BK244" s="248">
        <f>ROUND(I244*H244,2)</f>
        <v>0</v>
      </c>
      <c r="BL244" s="14" t="s">
        <v>179</v>
      </c>
      <c r="BM244" s="247" t="s">
        <v>629</v>
      </c>
    </row>
    <row r="245" s="2" customFormat="1" ht="21.75" customHeight="1">
      <c r="A245" s="35"/>
      <c r="B245" s="36"/>
      <c r="C245" s="235" t="s">
        <v>630</v>
      </c>
      <c r="D245" s="235" t="s">
        <v>165</v>
      </c>
      <c r="E245" s="236" t="s">
        <v>631</v>
      </c>
      <c r="F245" s="237" t="s">
        <v>632</v>
      </c>
      <c r="G245" s="238" t="s">
        <v>183</v>
      </c>
      <c r="H245" s="239">
        <v>2</v>
      </c>
      <c r="I245" s="240"/>
      <c r="J245" s="241">
        <f>ROUND(I245*H245,2)</f>
        <v>0</v>
      </c>
      <c r="K245" s="242"/>
      <c r="L245" s="41"/>
      <c r="M245" s="243" t="s">
        <v>1</v>
      </c>
      <c r="N245" s="244" t="s">
        <v>41</v>
      </c>
      <c r="O245" s="88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7" t="s">
        <v>179</v>
      </c>
      <c r="AT245" s="247" t="s">
        <v>165</v>
      </c>
      <c r="AU245" s="247" t="s">
        <v>83</v>
      </c>
      <c r="AY245" s="14" t="s">
        <v>164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4" t="s">
        <v>83</v>
      </c>
      <c r="BK245" s="248">
        <f>ROUND(I245*H245,2)</f>
        <v>0</v>
      </c>
      <c r="BL245" s="14" t="s">
        <v>179</v>
      </c>
      <c r="BM245" s="247" t="s">
        <v>633</v>
      </c>
    </row>
    <row r="246" s="2" customFormat="1" ht="21.75" customHeight="1">
      <c r="A246" s="35"/>
      <c r="B246" s="36"/>
      <c r="C246" s="235" t="s">
        <v>634</v>
      </c>
      <c r="D246" s="235" t="s">
        <v>165</v>
      </c>
      <c r="E246" s="236" t="s">
        <v>635</v>
      </c>
      <c r="F246" s="237" t="s">
        <v>636</v>
      </c>
      <c r="G246" s="238" t="s">
        <v>183</v>
      </c>
      <c r="H246" s="239">
        <v>8</v>
      </c>
      <c r="I246" s="240"/>
      <c r="J246" s="241">
        <f>ROUND(I246*H246,2)</f>
        <v>0</v>
      </c>
      <c r="K246" s="242"/>
      <c r="L246" s="41"/>
      <c r="M246" s="243" t="s">
        <v>1</v>
      </c>
      <c r="N246" s="244" t="s">
        <v>41</v>
      </c>
      <c r="O246" s="88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7" t="s">
        <v>179</v>
      </c>
      <c r="AT246" s="247" t="s">
        <v>165</v>
      </c>
      <c r="AU246" s="247" t="s">
        <v>83</v>
      </c>
      <c r="AY246" s="14" t="s">
        <v>164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4" t="s">
        <v>83</v>
      </c>
      <c r="BK246" s="248">
        <f>ROUND(I246*H246,2)</f>
        <v>0</v>
      </c>
      <c r="BL246" s="14" t="s">
        <v>179</v>
      </c>
      <c r="BM246" s="247" t="s">
        <v>637</v>
      </c>
    </row>
    <row r="247" s="2" customFormat="1" ht="21.75" customHeight="1">
      <c r="A247" s="35"/>
      <c r="B247" s="36"/>
      <c r="C247" s="235" t="s">
        <v>638</v>
      </c>
      <c r="D247" s="235" t="s">
        <v>165</v>
      </c>
      <c r="E247" s="236" t="s">
        <v>639</v>
      </c>
      <c r="F247" s="237" t="s">
        <v>640</v>
      </c>
      <c r="G247" s="238" t="s">
        <v>183</v>
      </c>
      <c r="H247" s="239">
        <v>4</v>
      </c>
      <c r="I247" s="240"/>
      <c r="J247" s="241">
        <f>ROUND(I247*H247,2)</f>
        <v>0</v>
      </c>
      <c r="K247" s="242"/>
      <c r="L247" s="41"/>
      <c r="M247" s="243" t="s">
        <v>1</v>
      </c>
      <c r="N247" s="244" t="s">
        <v>41</v>
      </c>
      <c r="O247" s="88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7" t="s">
        <v>179</v>
      </c>
      <c r="AT247" s="247" t="s">
        <v>165</v>
      </c>
      <c r="AU247" s="247" t="s">
        <v>83</v>
      </c>
      <c r="AY247" s="14" t="s">
        <v>164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4" t="s">
        <v>83</v>
      </c>
      <c r="BK247" s="248">
        <f>ROUND(I247*H247,2)</f>
        <v>0</v>
      </c>
      <c r="BL247" s="14" t="s">
        <v>179</v>
      </c>
      <c r="BM247" s="247" t="s">
        <v>641</v>
      </c>
    </row>
    <row r="248" s="2" customFormat="1" ht="21.75" customHeight="1">
      <c r="A248" s="35"/>
      <c r="B248" s="36"/>
      <c r="C248" s="235" t="s">
        <v>642</v>
      </c>
      <c r="D248" s="235" t="s">
        <v>165</v>
      </c>
      <c r="E248" s="236" t="s">
        <v>643</v>
      </c>
      <c r="F248" s="237" t="s">
        <v>644</v>
      </c>
      <c r="G248" s="238" t="s">
        <v>183</v>
      </c>
      <c r="H248" s="239">
        <v>2</v>
      </c>
      <c r="I248" s="240"/>
      <c r="J248" s="241">
        <f>ROUND(I248*H248,2)</f>
        <v>0</v>
      </c>
      <c r="K248" s="242"/>
      <c r="L248" s="41"/>
      <c r="M248" s="243" t="s">
        <v>1</v>
      </c>
      <c r="N248" s="244" t="s">
        <v>41</v>
      </c>
      <c r="O248" s="88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7" t="s">
        <v>179</v>
      </c>
      <c r="AT248" s="247" t="s">
        <v>165</v>
      </c>
      <c r="AU248" s="247" t="s">
        <v>83</v>
      </c>
      <c r="AY248" s="14" t="s">
        <v>164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4" t="s">
        <v>83</v>
      </c>
      <c r="BK248" s="248">
        <f>ROUND(I248*H248,2)</f>
        <v>0</v>
      </c>
      <c r="BL248" s="14" t="s">
        <v>179</v>
      </c>
      <c r="BM248" s="247" t="s">
        <v>645</v>
      </c>
    </row>
    <row r="249" s="2" customFormat="1" ht="33" customHeight="1">
      <c r="A249" s="35"/>
      <c r="B249" s="36"/>
      <c r="C249" s="249" t="s">
        <v>646</v>
      </c>
      <c r="D249" s="249" t="s">
        <v>175</v>
      </c>
      <c r="E249" s="250" t="s">
        <v>647</v>
      </c>
      <c r="F249" s="251" t="s">
        <v>648</v>
      </c>
      <c r="G249" s="252" t="s">
        <v>183</v>
      </c>
      <c r="H249" s="253">
        <v>6</v>
      </c>
      <c r="I249" s="254"/>
      <c r="J249" s="255">
        <f>ROUND(I249*H249,2)</f>
        <v>0</v>
      </c>
      <c r="K249" s="256"/>
      <c r="L249" s="257"/>
      <c r="M249" s="258" t="s">
        <v>1</v>
      </c>
      <c r="N249" s="259" t="s">
        <v>41</v>
      </c>
      <c r="O249" s="88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7" t="s">
        <v>85</v>
      </c>
      <c r="AT249" s="247" t="s">
        <v>175</v>
      </c>
      <c r="AU249" s="247" t="s">
        <v>83</v>
      </c>
      <c r="AY249" s="14" t="s">
        <v>164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4" t="s">
        <v>83</v>
      </c>
      <c r="BK249" s="248">
        <f>ROUND(I249*H249,2)</f>
        <v>0</v>
      </c>
      <c r="BL249" s="14" t="s">
        <v>83</v>
      </c>
      <c r="BM249" s="247" t="s">
        <v>649</v>
      </c>
    </row>
    <row r="250" s="2" customFormat="1" ht="16.5" customHeight="1">
      <c r="A250" s="35"/>
      <c r="B250" s="36"/>
      <c r="C250" s="235" t="s">
        <v>650</v>
      </c>
      <c r="D250" s="235" t="s">
        <v>165</v>
      </c>
      <c r="E250" s="236" t="s">
        <v>651</v>
      </c>
      <c r="F250" s="237" t="s">
        <v>652</v>
      </c>
      <c r="G250" s="238" t="s">
        <v>183</v>
      </c>
      <c r="H250" s="239">
        <v>24</v>
      </c>
      <c r="I250" s="240"/>
      <c r="J250" s="241">
        <f>ROUND(I250*H250,2)</f>
        <v>0</v>
      </c>
      <c r="K250" s="242"/>
      <c r="L250" s="41"/>
      <c r="M250" s="243" t="s">
        <v>1</v>
      </c>
      <c r="N250" s="244" t="s">
        <v>41</v>
      </c>
      <c r="O250" s="88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7" t="s">
        <v>179</v>
      </c>
      <c r="AT250" s="247" t="s">
        <v>165</v>
      </c>
      <c r="AU250" s="247" t="s">
        <v>83</v>
      </c>
      <c r="AY250" s="14" t="s">
        <v>164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4" t="s">
        <v>83</v>
      </c>
      <c r="BK250" s="248">
        <f>ROUND(I250*H250,2)</f>
        <v>0</v>
      </c>
      <c r="BL250" s="14" t="s">
        <v>179</v>
      </c>
      <c r="BM250" s="247" t="s">
        <v>653</v>
      </c>
    </row>
    <row r="251" s="2" customFormat="1" ht="21.75" customHeight="1">
      <c r="A251" s="35"/>
      <c r="B251" s="36"/>
      <c r="C251" s="249" t="s">
        <v>654</v>
      </c>
      <c r="D251" s="249" t="s">
        <v>175</v>
      </c>
      <c r="E251" s="250" t="s">
        <v>655</v>
      </c>
      <c r="F251" s="251" t="s">
        <v>656</v>
      </c>
      <c r="G251" s="252" t="s">
        <v>451</v>
      </c>
      <c r="H251" s="253">
        <v>200</v>
      </c>
      <c r="I251" s="254"/>
      <c r="J251" s="255">
        <f>ROUND(I251*H251,2)</f>
        <v>0</v>
      </c>
      <c r="K251" s="256"/>
      <c r="L251" s="257"/>
      <c r="M251" s="258" t="s">
        <v>1</v>
      </c>
      <c r="N251" s="259" t="s">
        <v>41</v>
      </c>
      <c r="O251" s="88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7" t="s">
        <v>329</v>
      </c>
      <c r="AT251" s="247" t="s">
        <v>175</v>
      </c>
      <c r="AU251" s="247" t="s">
        <v>83</v>
      </c>
      <c r="AY251" s="14" t="s">
        <v>164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4" t="s">
        <v>83</v>
      </c>
      <c r="BK251" s="248">
        <f>ROUND(I251*H251,2)</f>
        <v>0</v>
      </c>
      <c r="BL251" s="14" t="s">
        <v>106</v>
      </c>
      <c r="BM251" s="247" t="s">
        <v>657</v>
      </c>
    </row>
    <row r="252" s="2" customFormat="1" ht="16.5" customHeight="1">
      <c r="A252" s="35"/>
      <c r="B252" s="36"/>
      <c r="C252" s="235" t="s">
        <v>658</v>
      </c>
      <c r="D252" s="235" t="s">
        <v>165</v>
      </c>
      <c r="E252" s="236" t="s">
        <v>659</v>
      </c>
      <c r="F252" s="237" t="s">
        <v>660</v>
      </c>
      <c r="G252" s="238" t="s">
        <v>451</v>
      </c>
      <c r="H252" s="239">
        <v>200</v>
      </c>
      <c r="I252" s="240"/>
      <c r="J252" s="241">
        <f>ROUND(I252*H252,2)</f>
        <v>0</v>
      </c>
      <c r="K252" s="242"/>
      <c r="L252" s="41"/>
      <c r="M252" s="243" t="s">
        <v>1</v>
      </c>
      <c r="N252" s="244" t="s">
        <v>41</v>
      </c>
      <c r="O252" s="88"/>
      <c r="P252" s="245">
        <f>O252*H252</f>
        <v>0</v>
      </c>
      <c r="Q252" s="245">
        <v>0</v>
      </c>
      <c r="R252" s="245">
        <f>Q252*H252</f>
        <v>0</v>
      </c>
      <c r="S252" s="245">
        <v>0</v>
      </c>
      <c r="T252" s="246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7" t="s">
        <v>83</v>
      </c>
      <c r="AT252" s="247" t="s">
        <v>165</v>
      </c>
      <c r="AU252" s="247" t="s">
        <v>83</v>
      </c>
      <c r="AY252" s="14" t="s">
        <v>164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4" t="s">
        <v>83</v>
      </c>
      <c r="BK252" s="248">
        <f>ROUND(I252*H252,2)</f>
        <v>0</v>
      </c>
      <c r="BL252" s="14" t="s">
        <v>83</v>
      </c>
      <c r="BM252" s="247" t="s">
        <v>661</v>
      </c>
    </row>
    <row r="253" s="2" customFormat="1" ht="21.75" customHeight="1">
      <c r="A253" s="35"/>
      <c r="B253" s="36"/>
      <c r="C253" s="249" t="s">
        <v>662</v>
      </c>
      <c r="D253" s="249" t="s">
        <v>175</v>
      </c>
      <c r="E253" s="250" t="s">
        <v>663</v>
      </c>
      <c r="F253" s="251" t="s">
        <v>664</v>
      </c>
      <c r="G253" s="252" t="s">
        <v>183</v>
      </c>
      <c r="H253" s="253">
        <v>2</v>
      </c>
      <c r="I253" s="254"/>
      <c r="J253" s="255">
        <f>ROUND(I253*H253,2)</f>
        <v>0</v>
      </c>
      <c r="K253" s="256"/>
      <c r="L253" s="257"/>
      <c r="M253" s="258" t="s">
        <v>1</v>
      </c>
      <c r="N253" s="259" t="s">
        <v>41</v>
      </c>
      <c r="O253" s="88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7" t="s">
        <v>85</v>
      </c>
      <c r="AT253" s="247" t="s">
        <v>175</v>
      </c>
      <c r="AU253" s="247" t="s">
        <v>83</v>
      </c>
      <c r="AY253" s="14" t="s">
        <v>164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4" t="s">
        <v>83</v>
      </c>
      <c r="BK253" s="248">
        <f>ROUND(I253*H253,2)</f>
        <v>0</v>
      </c>
      <c r="BL253" s="14" t="s">
        <v>83</v>
      </c>
      <c r="BM253" s="247" t="s">
        <v>665</v>
      </c>
    </row>
    <row r="254" s="2" customFormat="1" ht="21.75" customHeight="1">
      <c r="A254" s="35"/>
      <c r="B254" s="36"/>
      <c r="C254" s="249" t="s">
        <v>666</v>
      </c>
      <c r="D254" s="249" t="s">
        <v>175</v>
      </c>
      <c r="E254" s="250" t="s">
        <v>667</v>
      </c>
      <c r="F254" s="251" t="s">
        <v>668</v>
      </c>
      <c r="G254" s="252" t="s">
        <v>183</v>
      </c>
      <c r="H254" s="253">
        <v>120</v>
      </c>
      <c r="I254" s="254"/>
      <c r="J254" s="255">
        <f>ROUND(I254*H254,2)</f>
        <v>0</v>
      </c>
      <c r="K254" s="256"/>
      <c r="L254" s="257"/>
      <c r="M254" s="258" t="s">
        <v>1</v>
      </c>
      <c r="N254" s="259" t="s">
        <v>41</v>
      </c>
      <c r="O254" s="88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7" t="s">
        <v>85</v>
      </c>
      <c r="AT254" s="247" t="s">
        <v>175</v>
      </c>
      <c r="AU254" s="247" t="s">
        <v>83</v>
      </c>
      <c r="AY254" s="14" t="s">
        <v>164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4" t="s">
        <v>83</v>
      </c>
      <c r="BK254" s="248">
        <f>ROUND(I254*H254,2)</f>
        <v>0</v>
      </c>
      <c r="BL254" s="14" t="s">
        <v>83</v>
      </c>
      <c r="BM254" s="247" t="s">
        <v>669</v>
      </c>
    </row>
    <row r="255" s="2" customFormat="1" ht="21.75" customHeight="1">
      <c r="A255" s="35"/>
      <c r="B255" s="36"/>
      <c r="C255" s="249" t="s">
        <v>670</v>
      </c>
      <c r="D255" s="249" t="s">
        <v>175</v>
      </c>
      <c r="E255" s="250" t="s">
        <v>671</v>
      </c>
      <c r="F255" s="251" t="s">
        <v>672</v>
      </c>
      <c r="G255" s="252" t="s">
        <v>183</v>
      </c>
      <c r="H255" s="253">
        <v>120</v>
      </c>
      <c r="I255" s="254"/>
      <c r="J255" s="255">
        <f>ROUND(I255*H255,2)</f>
        <v>0</v>
      </c>
      <c r="K255" s="256"/>
      <c r="L255" s="257"/>
      <c r="M255" s="258" t="s">
        <v>1</v>
      </c>
      <c r="N255" s="259" t="s">
        <v>41</v>
      </c>
      <c r="O255" s="88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7" t="s">
        <v>85</v>
      </c>
      <c r="AT255" s="247" t="s">
        <v>175</v>
      </c>
      <c r="AU255" s="247" t="s">
        <v>83</v>
      </c>
      <c r="AY255" s="14" t="s">
        <v>164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4" t="s">
        <v>83</v>
      </c>
      <c r="BK255" s="248">
        <f>ROUND(I255*H255,2)</f>
        <v>0</v>
      </c>
      <c r="BL255" s="14" t="s">
        <v>83</v>
      </c>
      <c r="BM255" s="247" t="s">
        <v>673</v>
      </c>
    </row>
    <row r="256" s="2" customFormat="1" ht="21.75" customHeight="1">
      <c r="A256" s="35"/>
      <c r="B256" s="36"/>
      <c r="C256" s="249" t="s">
        <v>674</v>
      </c>
      <c r="D256" s="249" t="s">
        <v>175</v>
      </c>
      <c r="E256" s="250" t="s">
        <v>675</v>
      </c>
      <c r="F256" s="251" t="s">
        <v>676</v>
      </c>
      <c r="G256" s="252" t="s">
        <v>183</v>
      </c>
      <c r="H256" s="253">
        <v>4</v>
      </c>
      <c r="I256" s="254"/>
      <c r="J256" s="255">
        <f>ROUND(I256*H256,2)</f>
        <v>0</v>
      </c>
      <c r="K256" s="256"/>
      <c r="L256" s="257"/>
      <c r="M256" s="258" t="s">
        <v>1</v>
      </c>
      <c r="N256" s="259" t="s">
        <v>41</v>
      </c>
      <c r="O256" s="88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7" t="s">
        <v>85</v>
      </c>
      <c r="AT256" s="247" t="s">
        <v>175</v>
      </c>
      <c r="AU256" s="247" t="s">
        <v>83</v>
      </c>
      <c r="AY256" s="14" t="s">
        <v>164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4" t="s">
        <v>83</v>
      </c>
      <c r="BK256" s="248">
        <f>ROUND(I256*H256,2)</f>
        <v>0</v>
      </c>
      <c r="BL256" s="14" t="s">
        <v>83</v>
      </c>
      <c r="BM256" s="247" t="s">
        <v>677</v>
      </c>
    </row>
    <row r="257" s="2" customFormat="1" ht="16.5" customHeight="1">
      <c r="A257" s="35"/>
      <c r="B257" s="36"/>
      <c r="C257" s="235" t="s">
        <v>678</v>
      </c>
      <c r="D257" s="235" t="s">
        <v>165</v>
      </c>
      <c r="E257" s="236" t="s">
        <v>679</v>
      </c>
      <c r="F257" s="237" t="s">
        <v>680</v>
      </c>
      <c r="G257" s="238" t="s">
        <v>183</v>
      </c>
      <c r="H257" s="239">
        <v>2</v>
      </c>
      <c r="I257" s="240"/>
      <c r="J257" s="241">
        <f>ROUND(I257*H257,2)</f>
        <v>0</v>
      </c>
      <c r="K257" s="242"/>
      <c r="L257" s="41"/>
      <c r="M257" s="243" t="s">
        <v>1</v>
      </c>
      <c r="N257" s="244" t="s">
        <v>41</v>
      </c>
      <c r="O257" s="88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7" t="s">
        <v>179</v>
      </c>
      <c r="AT257" s="247" t="s">
        <v>165</v>
      </c>
      <c r="AU257" s="247" t="s">
        <v>83</v>
      </c>
      <c r="AY257" s="14" t="s">
        <v>164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4" t="s">
        <v>83</v>
      </c>
      <c r="BK257" s="248">
        <f>ROUND(I257*H257,2)</f>
        <v>0</v>
      </c>
      <c r="BL257" s="14" t="s">
        <v>179</v>
      </c>
      <c r="BM257" s="247" t="s">
        <v>681</v>
      </c>
    </row>
    <row r="258" s="2" customFormat="1" ht="33" customHeight="1">
      <c r="A258" s="35"/>
      <c r="B258" s="36"/>
      <c r="C258" s="235" t="s">
        <v>682</v>
      </c>
      <c r="D258" s="235" t="s">
        <v>165</v>
      </c>
      <c r="E258" s="236" t="s">
        <v>683</v>
      </c>
      <c r="F258" s="237" t="s">
        <v>684</v>
      </c>
      <c r="G258" s="238" t="s">
        <v>183</v>
      </c>
      <c r="H258" s="239">
        <v>1</v>
      </c>
      <c r="I258" s="240"/>
      <c r="J258" s="241">
        <f>ROUND(I258*H258,2)</f>
        <v>0</v>
      </c>
      <c r="K258" s="242"/>
      <c r="L258" s="41"/>
      <c r="M258" s="243" t="s">
        <v>1</v>
      </c>
      <c r="N258" s="244" t="s">
        <v>41</v>
      </c>
      <c r="O258" s="88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7" t="s">
        <v>83</v>
      </c>
      <c r="AT258" s="247" t="s">
        <v>165</v>
      </c>
      <c r="AU258" s="247" t="s">
        <v>83</v>
      </c>
      <c r="AY258" s="14" t="s">
        <v>164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4" t="s">
        <v>83</v>
      </c>
      <c r="BK258" s="248">
        <f>ROUND(I258*H258,2)</f>
        <v>0</v>
      </c>
      <c r="BL258" s="14" t="s">
        <v>83</v>
      </c>
      <c r="BM258" s="247" t="s">
        <v>685</v>
      </c>
    </row>
    <row r="259" s="2" customFormat="1" ht="33" customHeight="1">
      <c r="A259" s="35"/>
      <c r="B259" s="36"/>
      <c r="C259" s="235" t="s">
        <v>686</v>
      </c>
      <c r="D259" s="235" t="s">
        <v>165</v>
      </c>
      <c r="E259" s="236" t="s">
        <v>687</v>
      </c>
      <c r="F259" s="237" t="s">
        <v>688</v>
      </c>
      <c r="G259" s="238" t="s">
        <v>183</v>
      </c>
      <c r="H259" s="239">
        <v>1</v>
      </c>
      <c r="I259" s="240"/>
      <c r="J259" s="241">
        <f>ROUND(I259*H259,2)</f>
        <v>0</v>
      </c>
      <c r="K259" s="242"/>
      <c r="L259" s="41"/>
      <c r="M259" s="243" t="s">
        <v>1</v>
      </c>
      <c r="N259" s="244" t="s">
        <v>41</v>
      </c>
      <c r="O259" s="88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7" t="s">
        <v>83</v>
      </c>
      <c r="AT259" s="247" t="s">
        <v>165</v>
      </c>
      <c r="AU259" s="247" t="s">
        <v>83</v>
      </c>
      <c r="AY259" s="14" t="s">
        <v>164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4" t="s">
        <v>83</v>
      </c>
      <c r="BK259" s="248">
        <f>ROUND(I259*H259,2)</f>
        <v>0</v>
      </c>
      <c r="BL259" s="14" t="s">
        <v>83</v>
      </c>
      <c r="BM259" s="247" t="s">
        <v>689</v>
      </c>
    </row>
    <row r="260" s="2" customFormat="1" ht="33" customHeight="1">
      <c r="A260" s="35"/>
      <c r="B260" s="36"/>
      <c r="C260" s="235" t="s">
        <v>690</v>
      </c>
      <c r="D260" s="235" t="s">
        <v>165</v>
      </c>
      <c r="E260" s="236" t="s">
        <v>691</v>
      </c>
      <c r="F260" s="237" t="s">
        <v>692</v>
      </c>
      <c r="G260" s="238" t="s">
        <v>183</v>
      </c>
      <c r="H260" s="239">
        <v>1</v>
      </c>
      <c r="I260" s="240"/>
      <c r="J260" s="241">
        <f>ROUND(I260*H260,2)</f>
        <v>0</v>
      </c>
      <c r="K260" s="242"/>
      <c r="L260" s="41"/>
      <c r="M260" s="243" t="s">
        <v>1</v>
      </c>
      <c r="N260" s="244" t="s">
        <v>41</v>
      </c>
      <c r="O260" s="88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7" t="s">
        <v>179</v>
      </c>
      <c r="AT260" s="247" t="s">
        <v>165</v>
      </c>
      <c r="AU260" s="247" t="s">
        <v>83</v>
      </c>
      <c r="AY260" s="14" t="s">
        <v>164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4" t="s">
        <v>83</v>
      </c>
      <c r="BK260" s="248">
        <f>ROUND(I260*H260,2)</f>
        <v>0</v>
      </c>
      <c r="BL260" s="14" t="s">
        <v>179</v>
      </c>
      <c r="BM260" s="247" t="s">
        <v>693</v>
      </c>
    </row>
    <row r="261" s="2" customFormat="1" ht="21.75" customHeight="1">
      <c r="A261" s="35"/>
      <c r="B261" s="36"/>
      <c r="C261" s="249" t="s">
        <v>694</v>
      </c>
      <c r="D261" s="249" t="s">
        <v>175</v>
      </c>
      <c r="E261" s="250" t="s">
        <v>695</v>
      </c>
      <c r="F261" s="251" t="s">
        <v>696</v>
      </c>
      <c r="G261" s="252" t="s">
        <v>183</v>
      </c>
      <c r="H261" s="253">
        <v>1</v>
      </c>
      <c r="I261" s="254"/>
      <c r="J261" s="255">
        <f>ROUND(I261*H261,2)</f>
        <v>0</v>
      </c>
      <c r="K261" s="256"/>
      <c r="L261" s="257"/>
      <c r="M261" s="258" t="s">
        <v>1</v>
      </c>
      <c r="N261" s="259" t="s">
        <v>41</v>
      </c>
      <c r="O261" s="88"/>
      <c r="P261" s="245">
        <f>O261*H261</f>
        <v>0</v>
      </c>
      <c r="Q261" s="245">
        <v>0</v>
      </c>
      <c r="R261" s="245">
        <f>Q261*H261</f>
        <v>0</v>
      </c>
      <c r="S261" s="245">
        <v>0</v>
      </c>
      <c r="T261" s="24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7" t="s">
        <v>85</v>
      </c>
      <c r="AT261" s="247" t="s">
        <v>175</v>
      </c>
      <c r="AU261" s="247" t="s">
        <v>83</v>
      </c>
      <c r="AY261" s="14" t="s">
        <v>164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4" t="s">
        <v>83</v>
      </c>
      <c r="BK261" s="248">
        <f>ROUND(I261*H261,2)</f>
        <v>0</v>
      </c>
      <c r="BL261" s="14" t="s">
        <v>83</v>
      </c>
      <c r="BM261" s="247" t="s">
        <v>697</v>
      </c>
    </row>
    <row r="262" s="2" customFormat="1" ht="21.75" customHeight="1">
      <c r="A262" s="35"/>
      <c r="B262" s="36"/>
      <c r="C262" s="249" t="s">
        <v>698</v>
      </c>
      <c r="D262" s="249" t="s">
        <v>175</v>
      </c>
      <c r="E262" s="250" t="s">
        <v>699</v>
      </c>
      <c r="F262" s="251" t="s">
        <v>700</v>
      </c>
      <c r="G262" s="252" t="s">
        <v>183</v>
      </c>
      <c r="H262" s="253">
        <v>1</v>
      </c>
      <c r="I262" s="254"/>
      <c r="J262" s="255">
        <f>ROUND(I262*H262,2)</f>
        <v>0</v>
      </c>
      <c r="K262" s="256"/>
      <c r="L262" s="257"/>
      <c r="M262" s="258" t="s">
        <v>1</v>
      </c>
      <c r="N262" s="259" t="s">
        <v>41</v>
      </c>
      <c r="O262" s="88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7" t="s">
        <v>85</v>
      </c>
      <c r="AT262" s="247" t="s">
        <v>175</v>
      </c>
      <c r="AU262" s="247" t="s">
        <v>83</v>
      </c>
      <c r="AY262" s="14" t="s">
        <v>164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4" t="s">
        <v>83</v>
      </c>
      <c r="BK262" s="248">
        <f>ROUND(I262*H262,2)</f>
        <v>0</v>
      </c>
      <c r="BL262" s="14" t="s">
        <v>83</v>
      </c>
      <c r="BM262" s="247" t="s">
        <v>701</v>
      </c>
    </row>
    <row r="263" s="2" customFormat="1" ht="21.75" customHeight="1">
      <c r="A263" s="35"/>
      <c r="B263" s="36"/>
      <c r="C263" s="249" t="s">
        <v>702</v>
      </c>
      <c r="D263" s="249" t="s">
        <v>175</v>
      </c>
      <c r="E263" s="250" t="s">
        <v>703</v>
      </c>
      <c r="F263" s="251" t="s">
        <v>704</v>
      </c>
      <c r="G263" s="252" t="s">
        <v>183</v>
      </c>
      <c r="H263" s="253">
        <v>1</v>
      </c>
      <c r="I263" s="254"/>
      <c r="J263" s="255">
        <f>ROUND(I263*H263,2)</f>
        <v>0</v>
      </c>
      <c r="K263" s="256"/>
      <c r="L263" s="257"/>
      <c r="M263" s="258" t="s">
        <v>1</v>
      </c>
      <c r="N263" s="259" t="s">
        <v>41</v>
      </c>
      <c r="O263" s="88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7" t="s">
        <v>85</v>
      </c>
      <c r="AT263" s="247" t="s">
        <v>175</v>
      </c>
      <c r="AU263" s="247" t="s">
        <v>83</v>
      </c>
      <c r="AY263" s="14" t="s">
        <v>164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4" t="s">
        <v>83</v>
      </c>
      <c r="BK263" s="248">
        <f>ROUND(I263*H263,2)</f>
        <v>0</v>
      </c>
      <c r="BL263" s="14" t="s">
        <v>83</v>
      </c>
      <c r="BM263" s="247" t="s">
        <v>705</v>
      </c>
    </row>
    <row r="264" s="2" customFormat="1" ht="16.5" customHeight="1">
      <c r="A264" s="35"/>
      <c r="B264" s="36"/>
      <c r="C264" s="249" t="s">
        <v>706</v>
      </c>
      <c r="D264" s="249" t="s">
        <v>175</v>
      </c>
      <c r="E264" s="250" t="s">
        <v>707</v>
      </c>
      <c r="F264" s="251" t="s">
        <v>708</v>
      </c>
      <c r="G264" s="252" t="s">
        <v>183</v>
      </c>
      <c r="H264" s="253">
        <v>2</v>
      </c>
      <c r="I264" s="254"/>
      <c r="J264" s="255">
        <f>ROUND(I264*H264,2)</f>
        <v>0</v>
      </c>
      <c r="K264" s="256"/>
      <c r="L264" s="257"/>
      <c r="M264" s="258" t="s">
        <v>1</v>
      </c>
      <c r="N264" s="259" t="s">
        <v>41</v>
      </c>
      <c r="O264" s="88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7" t="s">
        <v>85</v>
      </c>
      <c r="AT264" s="247" t="s">
        <v>175</v>
      </c>
      <c r="AU264" s="247" t="s">
        <v>83</v>
      </c>
      <c r="AY264" s="14" t="s">
        <v>164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4" t="s">
        <v>83</v>
      </c>
      <c r="BK264" s="248">
        <f>ROUND(I264*H264,2)</f>
        <v>0</v>
      </c>
      <c r="BL264" s="14" t="s">
        <v>83</v>
      </c>
      <c r="BM264" s="247" t="s">
        <v>709</v>
      </c>
    </row>
    <row r="265" s="2" customFormat="1" ht="16.5" customHeight="1">
      <c r="A265" s="35"/>
      <c r="B265" s="36"/>
      <c r="C265" s="249" t="s">
        <v>710</v>
      </c>
      <c r="D265" s="249" t="s">
        <v>175</v>
      </c>
      <c r="E265" s="250" t="s">
        <v>711</v>
      </c>
      <c r="F265" s="251" t="s">
        <v>708</v>
      </c>
      <c r="G265" s="252" t="s">
        <v>183</v>
      </c>
      <c r="H265" s="253">
        <v>2</v>
      </c>
      <c r="I265" s="254"/>
      <c r="J265" s="255">
        <f>ROUND(I265*H265,2)</f>
        <v>0</v>
      </c>
      <c r="K265" s="256"/>
      <c r="L265" s="257"/>
      <c r="M265" s="258" t="s">
        <v>1</v>
      </c>
      <c r="N265" s="259" t="s">
        <v>41</v>
      </c>
      <c r="O265" s="88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7" t="s">
        <v>85</v>
      </c>
      <c r="AT265" s="247" t="s">
        <v>175</v>
      </c>
      <c r="AU265" s="247" t="s">
        <v>83</v>
      </c>
      <c r="AY265" s="14" t="s">
        <v>164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4" t="s">
        <v>83</v>
      </c>
      <c r="BK265" s="248">
        <f>ROUND(I265*H265,2)</f>
        <v>0</v>
      </c>
      <c r="BL265" s="14" t="s">
        <v>83</v>
      </c>
      <c r="BM265" s="247" t="s">
        <v>712</v>
      </c>
    </row>
    <row r="266" s="2" customFormat="1" ht="21.75" customHeight="1">
      <c r="A266" s="35"/>
      <c r="B266" s="36"/>
      <c r="C266" s="235" t="s">
        <v>713</v>
      </c>
      <c r="D266" s="235" t="s">
        <v>165</v>
      </c>
      <c r="E266" s="236" t="s">
        <v>714</v>
      </c>
      <c r="F266" s="237" t="s">
        <v>715</v>
      </c>
      <c r="G266" s="238" t="s">
        <v>716</v>
      </c>
      <c r="H266" s="239">
        <v>2</v>
      </c>
      <c r="I266" s="240"/>
      <c r="J266" s="241">
        <f>ROUND(I266*H266,2)</f>
        <v>0</v>
      </c>
      <c r="K266" s="242"/>
      <c r="L266" s="41"/>
      <c r="M266" s="243" t="s">
        <v>1</v>
      </c>
      <c r="N266" s="244" t="s">
        <v>41</v>
      </c>
      <c r="O266" s="88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7" t="s">
        <v>226</v>
      </c>
      <c r="AT266" s="247" t="s">
        <v>165</v>
      </c>
      <c r="AU266" s="247" t="s">
        <v>83</v>
      </c>
      <c r="AY266" s="14" t="s">
        <v>164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4" t="s">
        <v>83</v>
      </c>
      <c r="BK266" s="248">
        <f>ROUND(I266*H266,2)</f>
        <v>0</v>
      </c>
      <c r="BL266" s="14" t="s">
        <v>226</v>
      </c>
      <c r="BM266" s="247" t="s">
        <v>717</v>
      </c>
    </row>
    <row r="267" s="2" customFormat="1" ht="21.75" customHeight="1">
      <c r="A267" s="35"/>
      <c r="B267" s="36"/>
      <c r="C267" s="235" t="s">
        <v>718</v>
      </c>
      <c r="D267" s="235" t="s">
        <v>165</v>
      </c>
      <c r="E267" s="236" t="s">
        <v>719</v>
      </c>
      <c r="F267" s="237" t="s">
        <v>720</v>
      </c>
      <c r="G267" s="238" t="s">
        <v>716</v>
      </c>
      <c r="H267" s="239">
        <v>2</v>
      </c>
      <c r="I267" s="240"/>
      <c r="J267" s="241">
        <f>ROUND(I267*H267,2)</f>
        <v>0</v>
      </c>
      <c r="K267" s="242"/>
      <c r="L267" s="41"/>
      <c r="M267" s="243" t="s">
        <v>1</v>
      </c>
      <c r="N267" s="244" t="s">
        <v>41</v>
      </c>
      <c r="O267" s="88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7" t="s">
        <v>226</v>
      </c>
      <c r="AT267" s="247" t="s">
        <v>165</v>
      </c>
      <c r="AU267" s="247" t="s">
        <v>83</v>
      </c>
      <c r="AY267" s="14" t="s">
        <v>164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4" t="s">
        <v>83</v>
      </c>
      <c r="BK267" s="248">
        <f>ROUND(I267*H267,2)</f>
        <v>0</v>
      </c>
      <c r="BL267" s="14" t="s">
        <v>226</v>
      </c>
      <c r="BM267" s="247" t="s">
        <v>721</v>
      </c>
    </row>
    <row r="268" s="2" customFormat="1" ht="33" customHeight="1">
      <c r="A268" s="35"/>
      <c r="B268" s="36"/>
      <c r="C268" s="235" t="s">
        <v>722</v>
      </c>
      <c r="D268" s="235" t="s">
        <v>165</v>
      </c>
      <c r="E268" s="236" t="s">
        <v>723</v>
      </c>
      <c r="F268" s="237" t="s">
        <v>724</v>
      </c>
      <c r="G268" s="238" t="s">
        <v>716</v>
      </c>
      <c r="H268" s="239">
        <v>1</v>
      </c>
      <c r="I268" s="240"/>
      <c r="J268" s="241">
        <f>ROUND(I268*H268,2)</f>
        <v>0</v>
      </c>
      <c r="K268" s="242"/>
      <c r="L268" s="41"/>
      <c r="M268" s="243" t="s">
        <v>1</v>
      </c>
      <c r="N268" s="244" t="s">
        <v>41</v>
      </c>
      <c r="O268" s="88"/>
      <c r="P268" s="245">
        <f>O268*H268</f>
        <v>0</v>
      </c>
      <c r="Q268" s="245">
        <v>0</v>
      </c>
      <c r="R268" s="245">
        <f>Q268*H268</f>
        <v>0</v>
      </c>
      <c r="S268" s="245">
        <v>0</v>
      </c>
      <c r="T268" s="24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7" t="s">
        <v>226</v>
      </c>
      <c r="AT268" s="247" t="s">
        <v>165</v>
      </c>
      <c r="AU268" s="247" t="s">
        <v>83</v>
      </c>
      <c r="AY268" s="14" t="s">
        <v>164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4" t="s">
        <v>83</v>
      </c>
      <c r="BK268" s="248">
        <f>ROUND(I268*H268,2)</f>
        <v>0</v>
      </c>
      <c r="BL268" s="14" t="s">
        <v>226</v>
      </c>
      <c r="BM268" s="247" t="s">
        <v>725</v>
      </c>
    </row>
    <row r="269" s="2" customFormat="1" ht="21.75" customHeight="1">
      <c r="A269" s="35"/>
      <c r="B269" s="36"/>
      <c r="C269" s="235" t="s">
        <v>726</v>
      </c>
      <c r="D269" s="235" t="s">
        <v>165</v>
      </c>
      <c r="E269" s="236" t="s">
        <v>727</v>
      </c>
      <c r="F269" s="237" t="s">
        <v>728</v>
      </c>
      <c r="G269" s="238" t="s">
        <v>716</v>
      </c>
      <c r="H269" s="239">
        <v>1</v>
      </c>
      <c r="I269" s="240"/>
      <c r="J269" s="241">
        <f>ROUND(I269*H269,2)</f>
        <v>0</v>
      </c>
      <c r="K269" s="242"/>
      <c r="L269" s="41"/>
      <c r="M269" s="243" t="s">
        <v>1</v>
      </c>
      <c r="N269" s="244" t="s">
        <v>41</v>
      </c>
      <c r="O269" s="88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7" t="s">
        <v>226</v>
      </c>
      <c r="AT269" s="247" t="s">
        <v>165</v>
      </c>
      <c r="AU269" s="247" t="s">
        <v>83</v>
      </c>
      <c r="AY269" s="14" t="s">
        <v>164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4" t="s">
        <v>83</v>
      </c>
      <c r="BK269" s="248">
        <f>ROUND(I269*H269,2)</f>
        <v>0</v>
      </c>
      <c r="BL269" s="14" t="s">
        <v>226</v>
      </c>
      <c r="BM269" s="247" t="s">
        <v>729</v>
      </c>
    </row>
    <row r="270" s="2" customFormat="1" ht="21.75" customHeight="1">
      <c r="A270" s="35"/>
      <c r="B270" s="36"/>
      <c r="C270" s="235" t="s">
        <v>730</v>
      </c>
      <c r="D270" s="235" t="s">
        <v>165</v>
      </c>
      <c r="E270" s="236" t="s">
        <v>731</v>
      </c>
      <c r="F270" s="237" t="s">
        <v>732</v>
      </c>
      <c r="G270" s="238" t="s">
        <v>733</v>
      </c>
      <c r="H270" s="239">
        <v>8</v>
      </c>
      <c r="I270" s="240"/>
      <c r="J270" s="241">
        <f>ROUND(I270*H270,2)</f>
        <v>0</v>
      </c>
      <c r="K270" s="242"/>
      <c r="L270" s="41"/>
      <c r="M270" s="243" t="s">
        <v>1</v>
      </c>
      <c r="N270" s="244" t="s">
        <v>41</v>
      </c>
      <c r="O270" s="88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7" t="s">
        <v>226</v>
      </c>
      <c r="AT270" s="247" t="s">
        <v>165</v>
      </c>
      <c r="AU270" s="247" t="s">
        <v>83</v>
      </c>
      <c r="AY270" s="14" t="s">
        <v>164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4" t="s">
        <v>83</v>
      </c>
      <c r="BK270" s="248">
        <f>ROUND(I270*H270,2)</f>
        <v>0</v>
      </c>
      <c r="BL270" s="14" t="s">
        <v>226</v>
      </c>
      <c r="BM270" s="247" t="s">
        <v>734</v>
      </c>
    </row>
    <row r="271" s="2" customFormat="1" ht="21.75" customHeight="1">
      <c r="A271" s="35"/>
      <c r="B271" s="36"/>
      <c r="C271" s="235" t="s">
        <v>735</v>
      </c>
      <c r="D271" s="235" t="s">
        <v>165</v>
      </c>
      <c r="E271" s="236" t="s">
        <v>736</v>
      </c>
      <c r="F271" s="237" t="s">
        <v>737</v>
      </c>
      <c r="G271" s="238" t="s">
        <v>716</v>
      </c>
      <c r="H271" s="239">
        <v>2</v>
      </c>
      <c r="I271" s="240"/>
      <c r="J271" s="241">
        <f>ROUND(I271*H271,2)</f>
        <v>0</v>
      </c>
      <c r="K271" s="242"/>
      <c r="L271" s="41"/>
      <c r="M271" s="243" t="s">
        <v>1</v>
      </c>
      <c r="N271" s="244" t="s">
        <v>41</v>
      </c>
      <c r="O271" s="88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7" t="s">
        <v>226</v>
      </c>
      <c r="AT271" s="247" t="s">
        <v>165</v>
      </c>
      <c r="AU271" s="247" t="s">
        <v>83</v>
      </c>
      <c r="AY271" s="14" t="s">
        <v>164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4" t="s">
        <v>83</v>
      </c>
      <c r="BK271" s="248">
        <f>ROUND(I271*H271,2)</f>
        <v>0</v>
      </c>
      <c r="BL271" s="14" t="s">
        <v>226</v>
      </c>
      <c r="BM271" s="247" t="s">
        <v>738</v>
      </c>
    </row>
    <row r="272" s="2" customFormat="1" ht="21.75" customHeight="1">
      <c r="A272" s="35"/>
      <c r="B272" s="36"/>
      <c r="C272" s="235" t="s">
        <v>739</v>
      </c>
      <c r="D272" s="235" t="s">
        <v>165</v>
      </c>
      <c r="E272" s="236" t="s">
        <v>740</v>
      </c>
      <c r="F272" s="237" t="s">
        <v>741</v>
      </c>
      <c r="G272" s="238" t="s">
        <v>716</v>
      </c>
      <c r="H272" s="239">
        <v>2</v>
      </c>
      <c r="I272" s="240"/>
      <c r="J272" s="241">
        <f>ROUND(I272*H272,2)</f>
        <v>0</v>
      </c>
      <c r="K272" s="242"/>
      <c r="L272" s="41"/>
      <c r="M272" s="243" t="s">
        <v>1</v>
      </c>
      <c r="N272" s="244" t="s">
        <v>41</v>
      </c>
      <c r="O272" s="88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7" t="s">
        <v>226</v>
      </c>
      <c r="AT272" s="247" t="s">
        <v>165</v>
      </c>
      <c r="AU272" s="247" t="s">
        <v>83</v>
      </c>
      <c r="AY272" s="14" t="s">
        <v>164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4" t="s">
        <v>83</v>
      </c>
      <c r="BK272" s="248">
        <f>ROUND(I272*H272,2)</f>
        <v>0</v>
      </c>
      <c r="BL272" s="14" t="s">
        <v>226</v>
      </c>
      <c r="BM272" s="247" t="s">
        <v>742</v>
      </c>
    </row>
    <row r="273" s="2" customFormat="1" ht="21.75" customHeight="1">
      <c r="A273" s="35"/>
      <c r="B273" s="36"/>
      <c r="C273" s="235" t="s">
        <v>743</v>
      </c>
      <c r="D273" s="235" t="s">
        <v>165</v>
      </c>
      <c r="E273" s="236" t="s">
        <v>744</v>
      </c>
      <c r="F273" s="237" t="s">
        <v>745</v>
      </c>
      <c r="G273" s="238" t="s">
        <v>716</v>
      </c>
      <c r="H273" s="239">
        <v>1</v>
      </c>
      <c r="I273" s="240"/>
      <c r="J273" s="241">
        <f>ROUND(I273*H273,2)</f>
        <v>0</v>
      </c>
      <c r="K273" s="242"/>
      <c r="L273" s="41"/>
      <c r="M273" s="243" t="s">
        <v>1</v>
      </c>
      <c r="N273" s="244" t="s">
        <v>41</v>
      </c>
      <c r="O273" s="88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7" t="s">
        <v>226</v>
      </c>
      <c r="AT273" s="247" t="s">
        <v>165</v>
      </c>
      <c r="AU273" s="247" t="s">
        <v>83</v>
      </c>
      <c r="AY273" s="14" t="s">
        <v>164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4" t="s">
        <v>83</v>
      </c>
      <c r="BK273" s="248">
        <f>ROUND(I273*H273,2)</f>
        <v>0</v>
      </c>
      <c r="BL273" s="14" t="s">
        <v>226</v>
      </c>
      <c r="BM273" s="247" t="s">
        <v>746</v>
      </c>
    </row>
    <row r="274" s="2" customFormat="1" ht="21.75" customHeight="1">
      <c r="A274" s="35"/>
      <c r="B274" s="36"/>
      <c r="C274" s="235" t="s">
        <v>747</v>
      </c>
      <c r="D274" s="235" t="s">
        <v>165</v>
      </c>
      <c r="E274" s="236" t="s">
        <v>748</v>
      </c>
      <c r="F274" s="237" t="s">
        <v>749</v>
      </c>
      <c r="G274" s="238" t="s">
        <v>716</v>
      </c>
      <c r="H274" s="239">
        <v>1</v>
      </c>
      <c r="I274" s="240"/>
      <c r="J274" s="241">
        <f>ROUND(I274*H274,2)</f>
        <v>0</v>
      </c>
      <c r="K274" s="242"/>
      <c r="L274" s="41"/>
      <c r="M274" s="243" t="s">
        <v>1</v>
      </c>
      <c r="N274" s="244" t="s">
        <v>41</v>
      </c>
      <c r="O274" s="88"/>
      <c r="P274" s="245">
        <f>O274*H274</f>
        <v>0</v>
      </c>
      <c r="Q274" s="245">
        <v>0</v>
      </c>
      <c r="R274" s="245">
        <f>Q274*H274</f>
        <v>0</v>
      </c>
      <c r="S274" s="245">
        <v>0</v>
      </c>
      <c r="T274" s="24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7" t="s">
        <v>226</v>
      </c>
      <c r="AT274" s="247" t="s">
        <v>165</v>
      </c>
      <c r="AU274" s="247" t="s">
        <v>83</v>
      </c>
      <c r="AY274" s="14" t="s">
        <v>164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4" t="s">
        <v>83</v>
      </c>
      <c r="BK274" s="248">
        <f>ROUND(I274*H274,2)</f>
        <v>0</v>
      </c>
      <c r="BL274" s="14" t="s">
        <v>226</v>
      </c>
      <c r="BM274" s="247" t="s">
        <v>750</v>
      </c>
    </row>
    <row r="275" s="2" customFormat="1" ht="33" customHeight="1">
      <c r="A275" s="35"/>
      <c r="B275" s="36"/>
      <c r="C275" s="235" t="s">
        <v>751</v>
      </c>
      <c r="D275" s="235" t="s">
        <v>165</v>
      </c>
      <c r="E275" s="236" t="s">
        <v>752</v>
      </c>
      <c r="F275" s="237" t="s">
        <v>753</v>
      </c>
      <c r="G275" s="238" t="s">
        <v>183</v>
      </c>
      <c r="H275" s="239">
        <v>1</v>
      </c>
      <c r="I275" s="240"/>
      <c r="J275" s="241">
        <f>ROUND(I275*H275,2)</f>
        <v>0</v>
      </c>
      <c r="K275" s="242"/>
      <c r="L275" s="41"/>
      <c r="M275" s="243" t="s">
        <v>1</v>
      </c>
      <c r="N275" s="244" t="s">
        <v>41</v>
      </c>
      <c r="O275" s="88"/>
      <c r="P275" s="245">
        <f>O275*H275</f>
        <v>0</v>
      </c>
      <c r="Q275" s="245">
        <v>0</v>
      </c>
      <c r="R275" s="245">
        <f>Q275*H275</f>
        <v>0</v>
      </c>
      <c r="S275" s="245">
        <v>0</v>
      </c>
      <c r="T275" s="246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7" t="s">
        <v>179</v>
      </c>
      <c r="AT275" s="247" t="s">
        <v>165</v>
      </c>
      <c r="AU275" s="247" t="s">
        <v>83</v>
      </c>
      <c r="AY275" s="14" t="s">
        <v>164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4" t="s">
        <v>83</v>
      </c>
      <c r="BK275" s="248">
        <f>ROUND(I275*H275,2)</f>
        <v>0</v>
      </c>
      <c r="BL275" s="14" t="s">
        <v>179</v>
      </c>
      <c r="BM275" s="247" t="s">
        <v>754</v>
      </c>
    </row>
    <row r="276" s="2" customFormat="1" ht="21.75" customHeight="1">
      <c r="A276" s="35"/>
      <c r="B276" s="36"/>
      <c r="C276" s="235" t="s">
        <v>755</v>
      </c>
      <c r="D276" s="235" t="s">
        <v>165</v>
      </c>
      <c r="E276" s="236" t="s">
        <v>756</v>
      </c>
      <c r="F276" s="237" t="s">
        <v>757</v>
      </c>
      <c r="G276" s="238" t="s">
        <v>183</v>
      </c>
      <c r="H276" s="239">
        <v>20</v>
      </c>
      <c r="I276" s="240"/>
      <c r="J276" s="241">
        <f>ROUND(I276*H276,2)</f>
        <v>0</v>
      </c>
      <c r="K276" s="242"/>
      <c r="L276" s="41"/>
      <c r="M276" s="243" t="s">
        <v>1</v>
      </c>
      <c r="N276" s="244" t="s">
        <v>41</v>
      </c>
      <c r="O276" s="88"/>
      <c r="P276" s="245">
        <f>O276*H276</f>
        <v>0</v>
      </c>
      <c r="Q276" s="245">
        <v>0</v>
      </c>
      <c r="R276" s="245">
        <f>Q276*H276</f>
        <v>0</v>
      </c>
      <c r="S276" s="245">
        <v>0</v>
      </c>
      <c r="T276" s="246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7" t="s">
        <v>179</v>
      </c>
      <c r="AT276" s="247" t="s">
        <v>165</v>
      </c>
      <c r="AU276" s="247" t="s">
        <v>83</v>
      </c>
      <c r="AY276" s="14" t="s">
        <v>164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4" t="s">
        <v>83</v>
      </c>
      <c r="BK276" s="248">
        <f>ROUND(I276*H276,2)</f>
        <v>0</v>
      </c>
      <c r="BL276" s="14" t="s">
        <v>179</v>
      </c>
      <c r="BM276" s="247" t="s">
        <v>758</v>
      </c>
    </row>
    <row r="277" s="2" customFormat="1" ht="21.75" customHeight="1">
      <c r="A277" s="35"/>
      <c r="B277" s="36"/>
      <c r="C277" s="235" t="s">
        <v>759</v>
      </c>
      <c r="D277" s="235" t="s">
        <v>165</v>
      </c>
      <c r="E277" s="236" t="s">
        <v>760</v>
      </c>
      <c r="F277" s="237" t="s">
        <v>761</v>
      </c>
      <c r="G277" s="238" t="s">
        <v>183</v>
      </c>
      <c r="H277" s="239">
        <v>1</v>
      </c>
      <c r="I277" s="240"/>
      <c r="J277" s="241">
        <f>ROUND(I277*H277,2)</f>
        <v>0</v>
      </c>
      <c r="K277" s="242"/>
      <c r="L277" s="41"/>
      <c r="M277" s="243" t="s">
        <v>1</v>
      </c>
      <c r="N277" s="244" t="s">
        <v>41</v>
      </c>
      <c r="O277" s="88"/>
      <c r="P277" s="245">
        <f>O277*H277</f>
        <v>0</v>
      </c>
      <c r="Q277" s="245">
        <v>0</v>
      </c>
      <c r="R277" s="245">
        <f>Q277*H277</f>
        <v>0</v>
      </c>
      <c r="S277" s="245">
        <v>0</v>
      </c>
      <c r="T277" s="24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7" t="s">
        <v>83</v>
      </c>
      <c r="AT277" s="247" t="s">
        <v>165</v>
      </c>
      <c r="AU277" s="247" t="s">
        <v>83</v>
      </c>
      <c r="AY277" s="14" t="s">
        <v>164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4" t="s">
        <v>83</v>
      </c>
      <c r="BK277" s="248">
        <f>ROUND(I277*H277,2)</f>
        <v>0</v>
      </c>
      <c r="BL277" s="14" t="s">
        <v>83</v>
      </c>
      <c r="BM277" s="247" t="s">
        <v>762</v>
      </c>
    </row>
    <row r="278" s="2" customFormat="1" ht="16.5" customHeight="1">
      <c r="A278" s="35"/>
      <c r="B278" s="36"/>
      <c r="C278" s="235" t="s">
        <v>763</v>
      </c>
      <c r="D278" s="235" t="s">
        <v>165</v>
      </c>
      <c r="E278" s="236" t="s">
        <v>764</v>
      </c>
      <c r="F278" s="237" t="s">
        <v>765</v>
      </c>
      <c r="G278" s="238" t="s">
        <v>766</v>
      </c>
      <c r="H278" s="239">
        <v>45</v>
      </c>
      <c r="I278" s="240"/>
      <c r="J278" s="241">
        <f>ROUND(I278*H278,2)</f>
        <v>0</v>
      </c>
      <c r="K278" s="242"/>
      <c r="L278" s="41"/>
      <c r="M278" s="243" t="s">
        <v>1</v>
      </c>
      <c r="N278" s="244" t="s">
        <v>41</v>
      </c>
      <c r="O278" s="88"/>
      <c r="P278" s="245">
        <f>O278*H278</f>
        <v>0</v>
      </c>
      <c r="Q278" s="245">
        <v>0</v>
      </c>
      <c r="R278" s="245">
        <f>Q278*H278</f>
        <v>0</v>
      </c>
      <c r="S278" s="245">
        <v>0</v>
      </c>
      <c r="T278" s="246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7" t="s">
        <v>83</v>
      </c>
      <c r="AT278" s="247" t="s">
        <v>165</v>
      </c>
      <c r="AU278" s="247" t="s">
        <v>83</v>
      </c>
      <c r="AY278" s="14" t="s">
        <v>164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4" t="s">
        <v>83</v>
      </c>
      <c r="BK278" s="248">
        <f>ROUND(I278*H278,2)</f>
        <v>0</v>
      </c>
      <c r="BL278" s="14" t="s">
        <v>83</v>
      </c>
      <c r="BM278" s="247" t="s">
        <v>767</v>
      </c>
    </row>
    <row r="279" s="2" customFormat="1" ht="16.5" customHeight="1">
      <c r="A279" s="35"/>
      <c r="B279" s="36"/>
      <c r="C279" s="235" t="s">
        <v>768</v>
      </c>
      <c r="D279" s="235" t="s">
        <v>165</v>
      </c>
      <c r="E279" s="236" t="s">
        <v>769</v>
      </c>
      <c r="F279" s="237" t="s">
        <v>770</v>
      </c>
      <c r="G279" s="238" t="s">
        <v>766</v>
      </c>
      <c r="H279" s="239">
        <v>40</v>
      </c>
      <c r="I279" s="240"/>
      <c r="J279" s="241">
        <f>ROUND(I279*H279,2)</f>
        <v>0</v>
      </c>
      <c r="K279" s="242"/>
      <c r="L279" s="41"/>
      <c r="M279" s="243" t="s">
        <v>1</v>
      </c>
      <c r="N279" s="244" t="s">
        <v>41</v>
      </c>
      <c r="O279" s="88"/>
      <c r="P279" s="245">
        <f>O279*H279</f>
        <v>0</v>
      </c>
      <c r="Q279" s="245">
        <v>0</v>
      </c>
      <c r="R279" s="245">
        <f>Q279*H279</f>
        <v>0</v>
      </c>
      <c r="S279" s="245">
        <v>0</v>
      </c>
      <c r="T279" s="246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7" t="s">
        <v>83</v>
      </c>
      <c r="AT279" s="247" t="s">
        <v>165</v>
      </c>
      <c r="AU279" s="247" t="s">
        <v>83</v>
      </c>
      <c r="AY279" s="14" t="s">
        <v>164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4" t="s">
        <v>83</v>
      </c>
      <c r="BK279" s="248">
        <f>ROUND(I279*H279,2)</f>
        <v>0</v>
      </c>
      <c r="BL279" s="14" t="s">
        <v>83</v>
      </c>
      <c r="BM279" s="247" t="s">
        <v>771</v>
      </c>
    </row>
    <row r="280" s="2" customFormat="1" ht="16.5" customHeight="1">
      <c r="A280" s="35"/>
      <c r="B280" s="36"/>
      <c r="C280" s="235" t="s">
        <v>772</v>
      </c>
      <c r="D280" s="235" t="s">
        <v>165</v>
      </c>
      <c r="E280" s="236" t="s">
        <v>773</v>
      </c>
      <c r="F280" s="237" t="s">
        <v>774</v>
      </c>
      <c r="G280" s="238" t="s">
        <v>766</v>
      </c>
      <c r="H280" s="239">
        <v>36</v>
      </c>
      <c r="I280" s="240"/>
      <c r="J280" s="241">
        <f>ROUND(I280*H280,2)</f>
        <v>0</v>
      </c>
      <c r="K280" s="242"/>
      <c r="L280" s="41"/>
      <c r="M280" s="243" t="s">
        <v>1</v>
      </c>
      <c r="N280" s="244" t="s">
        <v>41</v>
      </c>
      <c r="O280" s="88"/>
      <c r="P280" s="245">
        <f>O280*H280</f>
        <v>0</v>
      </c>
      <c r="Q280" s="245">
        <v>0</v>
      </c>
      <c r="R280" s="245">
        <f>Q280*H280</f>
        <v>0</v>
      </c>
      <c r="S280" s="245">
        <v>0</v>
      </c>
      <c r="T280" s="24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7" t="s">
        <v>83</v>
      </c>
      <c r="AT280" s="247" t="s">
        <v>165</v>
      </c>
      <c r="AU280" s="247" t="s">
        <v>83</v>
      </c>
      <c r="AY280" s="14" t="s">
        <v>164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4" t="s">
        <v>83</v>
      </c>
      <c r="BK280" s="248">
        <f>ROUND(I280*H280,2)</f>
        <v>0</v>
      </c>
      <c r="BL280" s="14" t="s">
        <v>83</v>
      </c>
      <c r="BM280" s="247" t="s">
        <v>775</v>
      </c>
    </row>
    <row r="281" s="2" customFormat="1" ht="21.75" customHeight="1">
      <c r="A281" s="35"/>
      <c r="B281" s="36"/>
      <c r="C281" s="235" t="s">
        <v>776</v>
      </c>
      <c r="D281" s="235" t="s">
        <v>165</v>
      </c>
      <c r="E281" s="236" t="s">
        <v>777</v>
      </c>
      <c r="F281" s="237" t="s">
        <v>778</v>
      </c>
      <c r="G281" s="238" t="s">
        <v>183</v>
      </c>
      <c r="H281" s="239">
        <v>42</v>
      </c>
      <c r="I281" s="240"/>
      <c r="J281" s="241">
        <f>ROUND(I281*H281,2)</f>
        <v>0</v>
      </c>
      <c r="K281" s="242"/>
      <c r="L281" s="41"/>
      <c r="M281" s="243" t="s">
        <v>1</v>
      </c>
      <c r="N281" s="244" t="s">
        <v>41</v>
      </c>
      <c r="O281" s="88"/>
      <c r="P281" s="245">
        <f>O281*H281</f>
        <v>0</v>
      </c>
      <c r="Q281" s="245">
        <v>0</v>
      </c>
      <c r="R281" s="245">
        <f>Q281*H281</f>
        <v>0</v>
      </c>
      <c r="S281" s="245">
        <v>0</v>
      </c>
      <c r="T281" s="246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7" t="s">
        <v>179</v>
      </c>
      <c r="AT281" s="247" t="s">
        <v>165</v>
      </c>
      <c r="AU281" s="247" t="s">
        <v>83</v>
      </c>
      <c r="AY281" s="14" t="s">
        <v>164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4" t="s">
        <v>83</v>
      </c>
      <c r="BK281" s="248">
        <f>ROUND(I281*H281,2)</f>
        <v>0</v>
      </c>
      <c r="BL281" s="14" t="s">
        <v>179</v>
      </c>
      <c r="BM281" s="247" t="s">
        <v>779</v>
      </c>
    </row>
    <row r="282" s="2" customFormat="1" ht="21.75" customHeight="1">
      <c r="A282" s="35"/>
      <c r="B282" s="36"/>
      <c r="C282" s="235" t="s">
        <v>780</v>
      </c>
      <c r="D282" s="235" t="s">
        <v>165</v>
      </c>
      <c r="E282" s="236" t="s">
        <v>781</v>
      </c>
      <c r="F282" s="237" t="s">
        <v>782</v>
      </c>
      <c r="G282" s="238" t="s">
        <v>183</v>
      </c>
      <c r="H282" s="239">
        <v>42</v>
      </c>
      <c r="I282" s="240"/>
      <c r="J282" s="241">
        <f>ROUND(I282*H282,2)</f>
        <v>0</v>
      </c>
      <c r="K282" s="242"/>
      <c r="L282" s="41"/>
      <c r="M282" s="243" t="s">
        <v>1</v>
      </c>
      <c r="N282" s="244" t="s">
        <v>41</v>
      </c>
      <c r="O282" s="88"/>
      <c r="P282" s="245">
        <f>O282*H282</f>
        <v>0</v>
      </c>
      <c r="Q282" s="245">
        <v>0</v>
      </c>
      <c r="R282" s="245">
        <f>Q282*H282</f>
        <v>0</v>
      </c>
      <c r="S282" s="245">
        <v>0</v>
      </c>
      <c r="T282" s="246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7" t="s">
        <v>179</v>
      </c>
      <c r="AT282" s="247" t="s">
        <v>165</v>
      </c>
      <c r="AU282" s="247" t="s">
        <v>83</v>
      </c>
      <c r="AY282" s="14" t="s">
        <v>164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4" t="s">
        <v>83</v>
      </c>
      <c r="BK282" s="248">
        <f>ROUND(I282*H282,2)</f>
        <v>0</v>
      </c>
      <c r="BL282" s="14" t="s">
        <v>179</v>
      </c>
      <c r="BM282" s="247" t="s">
        <v>783</v>
      </c>
    </row>
    <row r="283" s="2" customFormat="1" ht="16.5" customHeight="1">
      <c r="A283" s="35"/>
      <c r="B283" s="36"/>
      <c r="C283" s="235" t="s">
        <v>784</v>
      </c>
      <c r="D283" s="235" t="s">
        <v>165</v>
      </c>
      <c r="E283" s="236" t="s">
        <v>785</v>
      </c>
      <c r="F283" s="237" t="s">
        <v>786</v>
      </c>
      <c r="G283" s="238" t="s">
        <v>183</v>
      </c>
      <c r="H283" s="239">
        <v>42</v>
      </c>
      <c r="I283" s="240"/>
      <c r="J283" s="241">
        <f>ROUND(I283*H283,2)</f>
        <v>0</v>
      </c>
      <c r="K283" s="242"/>
      <c r="L283" s="41"/>
      <c r="M283" s="243" t="s">
        <v>1</v>
      </c>
      <c r="N283" s="244" t="s">
        <v>41</v>
      </c>
      <c r="O283" s="88"/>
      <c r="P283" s="245">
        <f>O283*H283</f>
        <v>0</v>
      </c>
      <c r="Q283" s="245">
        <v>0</v>
      </c>
      <c r="R283" s="245">
        <f>Q283*H283</f>
        <v>0</v>
      </c>
      <c r="S283" s="245">
        <v>0</v>
      </c>
      <c r="T283" s="246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7" t="s">
        <v>179</v>
      </c>
      <c r="AT283" s="247" t="s">
        <v>165</v>
      </c>
      <c r="AU283" s="247" t="s">
        <v>83</v>
      </c>
      <c r="AY283" s="14" t="s">
        <v>164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4" t="s">
        <v>83</v>
      </c>
      <c r="BK283" s="248">
        <f>ROUND(I283*H283,2)</f>
        <v>0</v>
      </c>
      <c r="BL283" s="14" t="s">
        <v>179</v>
      </c>
      <c r="BM283" s="247" t="s">
        <v>787</v>
      </c>
    </row>
    <row r="284" s="2" customFormat="1" ht="21.75" customHeight="1">
      <c r="A284" s="35"/>
      <c r="B284" s="36"/>
      <c r="C284" s="235" t="s">
        <v>788</v>
      </c>
      <c r="D284" s="235" t="s">
        <v>165</v>
      </c>
      <c r="E284" s="236" t="s">
        <v>789</v>
      </c>
      <c r="F284" s="237" t="s">
        <v>790</v>
      </c>
      <c r="G284" s="238" t="s">
        <v>766</v>
      </c>
      <c r="H284" s="239">
        <v>40</v>
      </c>
      <c r="I284" s="240"/>
      <c r="J284" s="241">
        <f>ROUND(I284*H284,2)</f>
        <v>0</v>
      </c>
      <c r="K284" s="242"/>
      <c r="L284" s="41"/>
      <c r="M284" s="243" t="s">
        <v>1</v>
      </c>
      <c r="N284" s="244" t="s">
        <v>41</v>
      </c>
      <c r="O284" s="88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7" t="s">
        <v>83</v>
      </c>
      <c r="AT284" s="247" t="s">
        <v>165</v>
      </c>
      <c r="AU284" s="247" t="s">
        <v>83</v>
      </c>
      <c r="AY284" s="14" t="s">
        <v>164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4" t="s">
        <v>83</v>
      </c>
      <c r="BK284" s="248">
        <f>ROUND(I284*H284,2)</f>
        <v>0</v>
      </c>
      <c r="BL284" s="14" t="s">
        <v>83</v>
      </c>
      <c r="BM284" s="247" t="s">
        <v>791</v>
      </c>
    </row>
    <row r="285" s="2" customFormat="1" ht="33" customHeight="1">
      <c r="A285" s="35"/>
      <c r="B285" s="36"/>
      <c r="C285" s="235" t="s">
        <v>792</v>
      </c>
      <c r="D285" s="235" t="s">
        <v>165</v>
      </c>
      <c r="E285" s="236" t="s">
        <v>793</v>
      </c>
      <c r="F285" s="237" t="s">
        <v>794</v>
      </c>
      <c r="G285" s="238" t="s">
        <v>795</v>
      </c>
      <c r="H285" s="239">
        <v>29</v>
      </c>
      <c r="I285" s="240"/>
      <c r="J285" s="241">
        <f>ROUND(I285*H285,2)</f>
        <v>0</v>
      </c>
      <c r="K285" s="242"/>
      <c r="L285" s="41"/>
      <c r="M285" s="243" t="s">
        <v>1</v>
      </c>
      <c r="N285" s="244" t="s">
        <v>41</v>
      </c>
      <c r="O285" s="88"/>
      <c r="P285" s="245">
        <f>O285*H285</f>
        <v>0</v>
      </c>
      <c r="Q285" s="245">
        <v>0</v>
      </c>
      <c r="R285" s="245">
        <f>Q285*H285</f>
        <v>0</v>
      </c>
      <c r="S285" s="245">
        <v>0</v>
      </c>
      <c r="T285" s="246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7" t="s">
        <v>179</v>
      </c>
      <c r="AT285" s="247" t="s">
        <v>165</v>
      </c>
      <c r="AU285" s="247" t="s">
        <v>83</v>
      </c>
      <c r="AY285" s="14" t="s">
        <v>164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4" t="s">
        <v>83</v>
      </c>
      <c r="BK285" s="248">
        <f>ROUND(I285*H285,2)</f>
        <v>0</v>
      </c>
      <c r="BL285" s="14" t="s">
        <v>179</v>
      </c>
      <c r="BM285" s="247" t="s">
        <v>796</v>
      </c>
    </row>
    <row r="286" s="2" customFormat="1" ht="21.75" customHeight="1">
      <c r="A286" s="35"/>
      <c r="B286" s="36"/>
      <c r="C286" s="235" t="s">
        <v>797</v>
      </c>
      <c r="D286" s="235" t="s">
        <v>165</v>
      </c>
      <c r="E286" s="236" t="s">
        <v>798</v>
      </c>
      <c r="F286" s="237" t="s">
        <v>799</v>
      </c>
      <c r="G286" s="238" t="s">
        <v>183</v>
      </c>
      <c r="H286" s="239">
        <v>12</v>
      </c>
      <c r="I286" s="240"/>
      <c r="J286" s="241">
        <f>ROUND(I286*H286,2)</f>
        <v>0</v>
      </c>
      <c r="K286" s="242"/>
      <c r="L286" s="41"/>
      <c r="M286" s="243" t="s">
        <v>1</v>
      </c>
      <c r="N286" s="244" t="s">
        <v>41</v>
      </c>
      <c r="O286" s="88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7" t="s">
        <v>179</v>
      </c>
      <c r="AT286" s="247" t="s">
        <v>165</v>
      </c>
      <c r="AU286" s="247" t="s">
        <v>83</v>
      </c>
      <c r="AY286" s="14" t="s">
        <v>164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4" t="s">
        <v>83</v>
      </c>
      <c r="BK286" s="248">
        <f>ROUND(I286*H286,2)</f>
        <v>0</v>
      </c>
      <c r="BL286" s="14" t="s">
        <v>179</v>
      </c>
      <c r="BM286" s="247" t="s">
        <v>800</v>
      </c>
    </row>
    <row r="287" s="2" customFormat="1" ht="21.75" customHeight="1">
      <c r="A287" s="35"/>
      <c r="B287" s="36"/>
      <c r="C287" s="235" t="s">
        <v>801</v>
      </c>
      <c r="D287" s="235" t="s">
        <v>165</v>
      </c>
      <c r="E287" s="236" t="s">
        <v>802</v>
      </c>
      <c r="F287" s="237" t="s">
        <v>803</v>
      </c>
      <c r="G287" s="238" t="s">
        <v>183</v>
      </c>
      <c r="H287" s="239">
        <v>8</v>
      </c>
      <c r="I287" s="240"/>
      <c r="J287" s="241">
        <f>ROUND(I287*H287,2)</f>
        <v>0</v>
      </c>
      <c r="K287" s="242"/>
      <c r="L287" s="41"/>
      <c r="M287" s="243" t="s">
        <v>1</v>
      </c>
      <c r="N287" s="244" t="s">
        <v>41</v>
      </c>
      <c r="O287" s="88"/>
      <c r="P287" s="245">
        <f>O287*H287</f>
        <v>0</v>
      </c>
      <c r="Q287" s="245">
        <v>0</v>
      </c>
      <c r="R287" s="245">
        <f>Q287*H287</f>
        <v>0</v>
      </c>
      <c r="S287" s="245">
        <v>0</v>
      </c>
      <c r="T287" s="246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7" t="s">
        <v>179</v>
      </c>
      <c r="AT287" s="247" t="s">
        <v>165</v>
      </c>
      <c r="AU287" s="247" t="s">
        <v>83</v>
      </c>
      <c r="AY287" s="14" t="s">
        <v>164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4" t="s">
        <v>83</v>
      </c>
      <c r="BK287" s="248">
        <f>ROUND(I287*H287,2)</f>
        <v>0</v>
      </c>
      <c r="BL287" s="14" t="s">
        <v>179</v>
      </c>
      <c r="BM287" s="247" t="s">
        <v>804</v>
      </c>
    </row>
    <row r="288" s="2" customFormat="1" ht="16.5" customHeight="1">
      <c r="A288" s="35"/>
      <c r="B288" s="36"/>
      <c r="C288" s="235" t="s">
        <v>805</v>
      </c>
      <c r="D288" s="235" t="s">
        <v>165</v>
      </c>
      <c r="E288" s="236" t="s">
        <v>806</v>
      </c>
      <c r="F288" s="237" t="s">
        <v>807</v>
      </c>
      <c r="G288" s="238" t="s">
        <v>795</v>
      </c>
      <c r="H288" s="239">
        <v>5</v>
      </c>
      <c r="I288" s="240"/>
      <c r="J288" s="241">
        <f>ROUND(I288*H288,2)</f>
        <v>0</v>
      </c>
      <c r="K288" s="242"/>
      <c r="L288" s="41"/>
      <c r="M288" s="243" t="s">
        <v>1</v>
      </c>
      <c r="N288" s="244" t="s">
        <v>41</v>
      </c>
      <c r="O288" s="88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7" t="s">
        <v>179</v>
      </c>
      <c r="AT288" s="247" t="s">
        <v>165</v>
      </c>
      <c r="AU288" s="247" t="s">
        <v>83</v>
      </c>
      <c r="AY288" s="14" t="s">
        <v>164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4" t="s">
        <v>83</v>
      </c>
      <c r="BK288" s="248">
        <f>ROUND(I288*H288,2)</f>
        <v>0</v>
      </c>
      <c r="BL288" s="14" t="s">
        <v>179</v>
      </c>
      <c r="BM288" s="247" t="s">
        <v>808</v>
      </c>
    </row>
    <row r="289" s="2" customFormat="1" ht="21.75" customHeight="1">
      <c r="A289" s="35"/>
      <c r="B289" s="36"/>
      <c r="C289" s="235" t="s">
        <v>809</v>
      </c>
      <c r="D289" s="235" t="s">
        <v>165</v>
      </c>
      <c r="E289" s="236" t="s">
        <v>810</v>
      </c>
      <c r="F289" s="237" t="s">
        <v>811</v>
      </c>
      <c r="G289" s="238" t="s">
        <v>795</v>
      </c>
      <c r="H289" s="239">
        <v>0.10000000000000001</v>
      </c>
      <c r="I289" s="240"/>
      <c r="J289" s="241">
        <f>ROUND(I289*H289,2)</f>
        <v>0</v>
      </c>
      <c r="K289" s="242"/>
      <c r="L289" s="41"/>
      <c r="M289" s="243" t="s">
        <v>1</v>
      </c>
      <c r="N289" s="244" t="s">
        <v>41</v>
      </c>
      <c r="O289" s="88"/>
      <c r="P289" s="245">
        <f>O289*H289</f>
        <v>0</v>
      </c>
      <c r="Q289" s="245">
        <v>0</v>
      </c>
      <c r="R289" s="245">
        <f>Q289*H289</f>
        <v>0</v>
      </c>
      <c r="S289" s="245">
        <v>0</v>
      </c>
      <c r="T289" s="246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7" t="s">
        <v>179</v>
      </c>
      <c r="AT289" s="247" t="s">
        <v>165</v>
      </c>
      <c r="AU289" s="247" t="s">
        <v>83</v>
      </c>
      <c r="AY289" s="14" t="s">
        <v>164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4" t="s">
        <v>83</v>
      </c>
      <c r="BK289" s="248">
        <f>ROUND(I289*H289,2)</f>
        <v>0</v>
      </c>
      <c r="BL289" s="14" t="s">
        <v>179</v>
      </c>
      <c r="BM289" s="247" t="s">
        <v>812</v>
      </c>
    </row>
    <row r="290" s="11" customFormat="1" ht="25.92" customHeight="1">
      <c r="A290" s="11"/>
      <c r="B290" s="221"/>
      <c r="C290" s="222"/>
      <c r="D290" s="223" t="s">
        <v>75</v>
      </c>
      <c r="E290" s="224" t="s">
        <v>813</v>
      </c>
      <c r="F290" s="224" t="s">
        <v>814</v>
      </c>
      <c r="G290" s="222"/>
      <c r="H290" s="222"/>
      <c r="I290" s="225"/>
      <c r="J290" s="226">
        <f>BK290</f>
        <v>0</v>
      </c>
      <c r="K290" s="222"/>
      <c r="L290" s="227"/>
      <c r="M290" s="228"/>
      <c r="N290" s="229"/>
      <c r="O290" s="229"/>
      <c r="P290" s="230">
        <f>SUM(P291:P332)</f>
        <v>0</v>
      </c>
      <c r="Q290" s="229"/>
      <c r="R290" s="230">
        <f>SUM(R291:R332)</f>
        <v>0</v>
      </c>
      <c r="S290" s="229"/>
      <c r="T290" s="231">
        <f>SUM(T291:T332)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232" t="s">
        <v>83</v>
      </c>
      <c r="AT290" s="233" t="s">
        <v>75</v>
      </c>
      <c r="AU290" s="233" t="s">
        <v>76</v>
      </c>
      <c r="AY290" s="232" t="s">
        <v>164</v>
      </c>
      <c r="BK290" s="234">
        <f>SUM(BK291:BK332)</f>
        <v>0</v>
      </c>
    </row>
    <row r="291" s="2" customFormat="1" ht="21.75" customHeight="1">
      <c r="A291" s="35"/>
      <c r="B291" s="36"/>
      <c r="C291" s="249" t="s">
        <v>815</v>
      </c>
      <c r="D291" s="249" t="s">
        <v>175</v>
      </c>
      <c r="E291" s="250" t="s">
        <v>816</v>
      </c>
      <c r="F291" s="251" t="s">
        <v>817</v>
      </c>
      <c r="G291" s="252" t="s">
        <v>183</v>
      </c>
      <c r="H291" s="253">
        <v>1</v>
      </c>
      <c r="I291" s="254"/>
      <c r="J291" s="255">
        <f>ROUND(I291*H291,2)</f>
        <v>0</v>
      </c>
      <c r="K291" s="256"/>
      <c r="L291" s="257"/>
      <c r="M291" s="258" t="s">
        <v>1</v>
      </c>
      <c r="N291" s="259" t="s">
        <v>41</v>
      </c>
      <c r="O291" s="88"/>
      <c r="P291" s="245">
        <f>O291*H291</f>
        <v>0</v>
      </c>
      <c r="Q291" s="245">
        <v>0</v>
      </c>
      <c r="R291" s="245">
        <f>Q291*H291</f>
        <v>0</v>
      </c>
      <c r="S291" s="245">
        <v>0</v>
      </c>
      <c r="T291" s="246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7" t="s">
        <v>200</v>
      </c>
      <c r="AT291" s="247" t="s">
        <v>175</v>
      </c>
      <c r="AU291" s="247" t="s">
        <v>83</v>
      </c>
      <c r="AY291" s="14" t="s">
        <v>164</v>
      </c>
      <c r="BE291" s="248">
        <f>IF(N291="základní",J291,0)</f>
        <v>0</v>
      </c>
      <c r="BF291" s="248">
        <f>IF(N291="snížená",J291,0)</f>
        <v>0</v>
      </c>
      <c r="BG291" s="248">
        <f>IF(N291="zákl. přenesená",J291,0)</f>
        <v>0</v>
      </c>
      <c r="BH291" s="248">
        <f>IF(N291="sníž. přenesená",J291,0)</f>
        <v>0</v>
      </c>
      <c r="BI291" s="248">
        <f>IF(N291="nulová",J291,0)</f>
        <v>0</v>
      </c>
      <c r="BJ291" s="14" t="s">
        <v>83</v>
      </c>
      <c r="BK291" s="248">
        <f>ROUND(I291*H291,2)</f>
        <v>0</v>
      </c>
      <c r="BL291" s="14" t="s">
        <v>200</v>
      </c>
      <c r="BM291" s="247" t="s">
        <v>818</v>
      </c>
    </row>
    <row r="292" s="2" customFormat="1" ht="16.5" customHeight="1">
      <c r="A292" s="35"/>
      <c r="B292" s="36"/>
      <c r="C292" s="235" t="s">
        <v>819</v>
      </c>
      <c r="D292" s="235" t="s">
        <v>165</v>
      </c>
      <c r="E292" s="236" t="s">
        <v>820</v>
      </c>
      <c r="F292" s="237" t="s">
        <v>821</v>
      </c>
      <c r="G292" s="238" t="s">
        <v>183</v>
      </c>
      <c r="H292" s="239">
        <v>18</v>
      </c>
      <c r="I292" s="240"/>
      <c r="J292" s="241">
        <f>ROUND(I292*H292,2)</f>
        <v>0</v>
      </c>
      <c r="K292" s="242"/>
      <c r="L292" s="41"/>
      <c r="M292" s="243" t="s">
        <v>1</v>
      </c>
      <c r="N292" s="244" t="s">
        <v>41</v>
      </c>
      <c r="O292" s="88"/>
      <c r="P292" s="245">
        <f>O292*H292</f>
        <v>0</v>
      </c>
      <c r="Q292" s="245">
        <v>0</v>
      </c>
      <c r="R292" s="245">
        <f>Q292*H292</f>
        <v>0</v>
      </c>
      <c r="S292" s="245">
        <v>0</v>
      </c>
      <c r="T292" s="246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7" t="s">
        <v>83</v>
      </c>
      <c r="AT292" s="247" t="s">
        <v>165</v>
      </c>
      <c r="AU292" s="247" t="s">
        <v>83</v>
      </c>
      <c r="AY292" s="14" t="s">
        <v>164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4" t="s">
        <v>83</v>
      </c>
      <c r="BK292" s="248">
        <f>ROUND(I292*H292,2)</f>
        <v>0</v>
      </c>
      <c r="BL292" s="14" t="s">
        <v>83</v>
      </c>
      <c r="BM292" s="247" t="s">
        <v>822</v>
      </c>
    </row>
    <row r="293" s="2" customFormat="1" ht="16.5" customHeight="1">
      <c r="A293" s="35"/>
      <c r="B293" s="36"/>
      <c r="C293" s="235" t="s">
        <v>823</v>
      </c>
      <c r="D293" s="235" t="s">
        <v>165</v>
      </c>
      <c r="E293" s="236" t="s">
        <v>824</v>
      </c>
      <c r="F293" s="237" t="s">
        <v>825</v>
      </c>
      <c r="G293" s="238" t="s">
        <v>183</v>
      </c>
      <c r="H293" s="239">
        <v>18</v>
      </c>
      <c r="I293" s="240"/>
      <c r="J293" s="241">
        <f>ROUND(I293*H293,2)</f>
        <v>0</v>
      </c>
      <c r="K293" s="242"/>
      <c r="L293" s="41"/>
      <c r="M293" s="243" t="s">
        <v>1</v>
      </c>
      <c r="N293" s="244" t="s">
        <v>41</v>
      </c>
      <c r="O293" s="88"/>
      <c r="P293" s="245">
        <f>O293*H293</f>
        <v>0</v>
      </c>
      <c r="Q293" s="245">
        <v>0</v>
      </c>
      <c r="R293" s="245">
        <f>Q293*H293</f>
        <v>0</v>
      </c>
      <c r="S293" s="245">
        <v>0</v>
      </c>
      <c r="T293" s="24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7" t="s">
        <v>83</v>
      </c>
      <c r="AT293" s="247" t="s">
        <v>165</v>
      </c>
      <c r="AU293" s="247" t="s">
        <v>83</v>
      </c>
      <c r="AY293" s="14" t="s">
        <v>164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4" t="s">
        <v>83</v>
      </c>
      <c r="BK293" s="248">
        <f>ROUND(I293*H293,2)</f>
        <v>0</v>
      </c>
      <c r="BL293" s="14" t="s">
        <v>83</v>
      </c>
      <c r="BM293" s="247" t="s">
        <v>826</v>
      </c>
    </row>
    <row r="294" s="2" customFormat="1" ht="44.25" customHeight="1">
      <c r="A294" s="35"/>
      <c r="B294" s="36"/>
      <c r="C294" s="249" t="s">
        <v>827</v>
      </c>
      <c r="D294" s="249" t="s">
        <v>175</v>
      </c>
      <c r="E294" s="250" t="s">
        <v>828</v>
      </c>
      <c r="F294" s="251" t="s">
        <v>829</v>
      </c>
      <c r="G294" s="252" t="s">
        <v>183</v>
      </c>
      <c r="H294" s="253">
        <v>12</v>
      </c>
      <c r="I294" s="254"/>
      <c r="J294" s="255">
        <f>ROUND(I294*H294,2)</f>
        <v>0</v>
      </c>
      <c r="K294" s="256"/>
      <c r="L294" s="257"/>
      <c r="M294" s="258" t="s">
        <v>1</v>
      </c>
      <c r="N294" s="259" t="s">
        <v>41</v>
      </c>
      <c r="O294" s="88"/>
      <c r="P294" s="245">
        <f>O294*H294</f>
        <v>0</v>
      </c>
      <c r="Q294" s="245">
        <v>0</v>
      </c>
      <c r="R294" s="245">
        <f>Q294*H294</f>
        <v>0</v>
      </c>
      <c r="S294" s="245">
        <v>0</v>
      </c>
      <c r="T294" s="24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7" t="s">
        <v>85</v>
      </c>
      <c r="AT294" s="247" t="s">
        <v>175</v>
      </c>
      <c r="AU294" s="247" t="s">
        <v>83</v>
      </c>
      <c r="AY294" s="14" t="s">
        <v>164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4" t="s">
        <v>83</v>
      </c>
      <c r="BK294" s="248">
        <f>ROUND(I294*H294,2)</f>
        <v>0</v>
      </c>
      <c r="BL294" s="14" t="s">
        <v>83</v>
      </c>
      <c r="BM294" s="247" t="s">
        <v>830</v>
      </c>
    </row>
    <row r="295" s="2" customFormat="1" ht="55.5" customHeight="1">
      <c r="A295" s="35"/>
      <c r="B295" s="36"/>
      <c r="C295" s="249" t="s">
        <v>831</v>
      </c>
      <c r="D295" s="249" t="s">
        <v>175</v>
      </c>
      <c r="E295" s="250" t="s">
        <v>832</v>
      </c>
      <c r="F295" s="251" t="s">
        <v>833</v>
      </c>
      <c r="G295" s="252" t="s">
        <v>183</v>
      </c>
      <c r="H295" s="253">
        <v>1</v>
      </c>
      <c r="I295" s="254"/>
      <c r="J295" s="255">
        <f>ROUND(I295*H295,2)</f>
        <v>0</v>
      </c>
      <c r="K295" s="256"/>
      <c r="L295" s="257"/>
      <c r="M295" s="258" t="s">
        <v>1</v>
      </c>
      <c r="N295" s="259" t="s">
        <v>41</v>
      </c>
      <c r="O295" s="88"/>
      <c r="P295" s="245">
        <f>O295*H295</f>
        <v>0</v>
      </c>
      <c r="Q295" s="245">
        <v>0</v>
      </c>
      <c r="R295" s="245">
        <f>Q295*H295</f>
        <v>0</v>
      </c>
      <c r="S295" s="245">
        <v>0</v>
      </c>
      <c r="T295" s="246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7" t="s">
        <v>85</v>
      </c>
      <c r="AT295" s="247" t="s">
        <v>175</v>
      </c>
      <c r="AU295" s="247" t="s">
        <v>83</v>
      </c>
      <c r="AY295" s="14" t="s">
        <v>164</v>
      </c>
      <c r="BE295" s="248">
        <f>IF(N295="základní",J295,0)</f>
        <v>0</v>
      </c>
      <c r="BF295" s="248">
        <f>IF(N295="snížená",J295,0)</f>
        <v>0</v>
      </c>
      <c r="BG295" s="248">
        <f>IF(N295="zákl. přenesená",J295,0)</f>
        <v>0</v>
      </c>
      <c r="BH295" s="248">
        <f>IF(N295="sníž. přenesená",J295,0)</f>
        <v>0</v>
      </c>
      <c r="BI295" s="248">
        <f>IF(N295="nulová",J295,0)</f>
        <v>0</v>
      </c>
      <c r="BJ295" s="14" t="s">
        <v>83</v>
      </c>
      <c r="BK295" s="248">
        <f>ROUND(I295*H295,2)</f>
        <v>0</v>
      </c>
      <c r="BL295" s="14" t="s">
        <v>83</v>
      </c>
      <c r="BM295" s="247" t="s">
        <v>834</v>
      </c>
    </row>
    <row r="296" s="2" customFormat="1" ht="16.5" customHeight="1">
      <c r="A296" s="35"/>
      <c r="B296" s="36"/>
      <c r="C296" s="249" t="s">
        <v>835</v>
      </c>
      <c r="D296" s="249" t="s">
        <v>175</v>
      </c>
      <c r="E296" s="250" t="s">
        <v>836</v>
      </c>
      <c r="F296" s="251" t="s">
        <v>837</v>
      </c>
      <c r="G296" s="252" t="s">
        <v>183</v>
      </c>
      <c r="H296" s="253">
        <v>1</v>
      </c>
      <c r="I296" s="254"/>
      <c r="J296" s="255">
        <f>ROUND(I296*H296,2)</f>
        <v>0</v>
      </c>
      <c r="K296" s="256"/>
      <c r="L296" s="257"/>
      <c r="M296" s="258" t="s">
        <v>1</v>
      </c>
      <c r="N296" s="259" t="s">
        <v>41</v>
      </c>
      <c r="O296" s="88"/>
      <c r="P296" s="245">
        <f>O296*H296</f>
        <v>0</v>
      </c>
      <c r="Q296" s="245">
        <v>0</v>
      </c>
      <c r="R296" s="245">
        <f>Q296*H296</f>
        <v>0</v>
      </c>
      <c r="S296" s="245">
        <v>0</v>
      </c>
      <c r="T296" s="24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7" t="s">
        <v>85</v>
      </c>
      <c r="AT296" s="247" t="s">
        <v>175</v>
      </c>
      <c r="AU296" s="247" t="s">
        <v>83</v>
      </c>
      <c r="AY296" s="14" t="s">
        <v>164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4" t="s">
        <v>83</v>
      </c>
      <c r="BK296" s="248">
        <f>ROUND(I296*H296,2)</f>
        <v>0</v>
      </c>
      <c r="BL296" s="14" t="s">
        <v>83</v>
      </c>
      <c r="BM296" s="247" t="s">
        <v>838</v>
      </c>
    </row>
    <row r="297" s="2" customFormat="1" ht="21.75" customHeight="1">
      <c r="A297" s="35"/>
      <c r="B297" s="36"/>
      <c r="C297" s="235" t="s">
        <v>839</v>
      </c>
      <c r="D297" s="235" t="s">
        <v>165</v>
      </c>
      <c r="E297" s="236" t="s">
        <v>840</v>
      </c>
      <c r="F297" s="237" t="s">
        <v>841</v>
      </c>
      <c r="G297" s="238" t="s">
        <v>183</v>
      </c>
      <c r="H297" s="239">
        <v>12</v>
      </c>
      <c r="I297" s="240"/>
      <c r="J297" s="241">
        <f>ROUND(I297*H297,2)</f>
        <v>0</v>
      </c>
      <c r="K297" s="242"/>
      <c r="L297" s="41"/>
      <c r="M297" s="243" t="s">
        <v>1</v>
      </c>
      <c r="N297" s="244" t="s">
        <v>41</v>
      </c>
      <c r="O297" s="88"/>
      <c r="P297" s="245">
        <f>O297*H297</f>
        <v>0</v>
      </c>
      <c r="Q297" s="245">
        <v>0</v>
      </c>
      <c r="R297" s="245">
        <f>Q297*H297</f>
        <v>0</v>
      </c>
      <c r="S297" s="245">
        <v>0</v>
      </c>
      <c r="T297" s="246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47" t="s">
        <v>83</v>
      </c>
      <c r="AT297" s="247" t="s">
        <v>165</v>
      </c>
      <c r="AU297" s="247" t="s">
        <v>83</v>
      </c>
      <c r="AY297" s="14" t="s">
        <v>164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4" t="s">
        <v>83</v>
      </c>
      <c r="BK297" s="248">
        <f>ROUND(I297*H297,2)</f>
        <v>0</v>
      </c>
      <c r="BL297" s="14" t="s">
        <v>83</v>
      </c>
      <c r="BM297" s="247" t="s">
        <v>842</v>
      </c>
    </row>
    <row r="298" s="2" customFormat="1" ht="16.5" customHeight="1">
      <c r="A298" s="35"/>
      <c r="B298" s="36"/>
      <c r="C298" s="235" t="s">
        <v>843</v>
      </c>
      <c r="D298" s="235" t="s">
        <v>165</v>
      </c>
      <c r="E298" s="236" t="s">
        <v>844</v>
      </c>
      <c r="F298" s="237" t="s">
        <v>845</v>
      </c>
      <c r="G298" s="238" t="s">
        <v>183</v>
      </c>
      <c r="H298" s="239">
        <v>12</v>
      </c>
      <c r="I298" s="240"/>
      <c r="J298" s="241">
        <f>ROUND(I298*H298,2)</f>
        <v>0</v>
      </c>
      <c r="K298" s="242"/>
      <c r="L298" s="41"/>
      <c r="M298" s="243" t="s">
        <v>1</v>
      </c>
      <c r="N298" s="244" t="s">
        <v>41</v>
      </c>
      <c r="O298" s="88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7" t="s">
        <v>83</v>
      </c>
      <c r="AT298" s="247" t="s">
        <v>165</v>
      </c>
      <c r="AU298" s="247" t="s">
        <v>83</v>
      </c>
      <c r="AY298" s="14" t="s">
        <v>164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4" t="s">
        <v>83</v>
      </c>
      <c r="BK298" s="248">
        <f>ROUND(I298*H298,2)</f>
        <v>0</v>
      </c>
      <c r="BL298" s="14" t="s">
        <v>83</v>
      </c>
      <c r="BM298" s="247" t="s">
        <v>846</v>
      </c>
    </row>
    <row r="299" s="2" customFormat="1" ht="16.5" customHeight="1">
      <c r="A299" s="35"/>
      <c r="B299" s="36"/>
      <c r="C299" s="235" t="s">
        <v>847</v>
      </c>
      <c r="D299" s="235" t="s">
        <v>165</v>
      </c>
      <c r="E299" s="236" t="s">
        <v>848</v>
      </c>
      <c r="F299" s="237" t="s">
        <v>849</v>
      </c>
      <c r="G299" s="238" t="s">
        <v>183</v>
      </c>
      <c r="H299" s="239">
        <v>2</v>
      </c>
      <c r="I299" s="240"/>
      <c r="J299" s="241">
        <f>ROUND(I299*H299,2)</f>
        <v>0</v>
      </c>
      <c r="K299" s="242"/>
      <c r="L299" s="41"/>
      <c r="M299" s="243" t="s">
        <v>1</v>
      </c>
      <c r="N299" s="244" t="s">
        <v>41</v>
      </c>
      <c r="O299" s="88"/>
      <c r="P299" s="245">
        <f>O299*H299</f>
        <v>0</v>
      </c>
      <c r="Q299" s="245">
        <v>0</v>
      </c>
      <c r="R299" s="245">
        <f>Q299*H299</f>
        <v>0</v>
      </c>
      <c r="S299" s="245">
        <v>0</v>
      </c>
      <c r="T299" s="246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7" t="s">
        <v>179</v>
      </c>
      <c r="AT299" s="247" t="s">
        <v>165</v>
      </c>
      <c r="AU299" s="247" t="s">
        <v>83</v>
      </c>
      <c r="AY299" s="14" t="s">
        <v>164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4" t="s">
        <v>83</v>
      </c>
      <c r="BK299" s="248">
        <f>ROUND(I299*H299,2)</f>
        <v>0</v>
      </c>
      <c r="BL299" s="14" t="s">
        <v>179</v>
      </c>
      <c r="BM299" s="247" t="s">
        <v>850</v>
      </c>
    </row>
    <row r="300" s="2" customFormat="1" ht="21.75" customHeight="1">
      <c r="A300" s="35"/>
      <c r="B300" s="36"/>
      <c r="C300" s="235" t="s">
        <v>851</v>
      </c>
      <c r="D300" s="235" t="s">
        <v>165</v>
      </c>
      <c r="E300" s="236" t="s">
        <v>852</v>
      </c>
      <c r="F300" s="237" t="s">
        <v>853</v>
      </c>
      <c r="G300" s="238" t="s">
        <v>183</v>
      </c>
      <c r="H300" s="239">
        <v>1</v>
      </c>
      <c r="I300" s="240"/>
      <c r="J300" s="241">
        <f>ROUND(I300*H300,2)</f>
        <v>0</v>
      </c>
      <c r="K300" s="242"/>
      <c r="L300" s="41"/>
      <c r="M300" s="243" t="s">
        <v>1</v>
      </c>
      <c r="N300" s="244" t="s">
        <v>41</v>
      </c>
      <c r="O300" s="88"/>
      <c r="P300" s="245">
        <f>O300*H300</f>
        <v>0</v>
      </c>
      <c r="Q300" s="245">
        <v>0</v>
      </c>
      <c r="R300" s="245">
        <f>Q300*H300</f>
        <v>0</v>
      </c>
      <c r="S300" s="245">
        <v>0</v>
      </c>
      <c r="T300" s="246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7" t="s">
        <v>83</v>
      </c>
      <c r="AT300" s="247" t="s">
        <v>165</v>
      </c>
      <c r="AU300" s="247" t="s">
        <v>83</v>
      </c>
      <c r="AY300" s="14" t="s">
        <v>164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4" t="s">
        <v>83</v>
      </c>
      <c r="BK300" s="248">
        <f>ROUND(I300*H300,2)</f>
        <v>0</v>
      </c>
      <c r="BL300" s="14" t="s">
        <v>83</v>
      </c>
      <c r="BM300" s="247" t="s">
        <v>854</v>
      </c>
    </row>
    <row r="301" s="2" customFormat="1" ht="33" customHeight="1">
      <c r="A301" s="35"/>
      <c r="B301" s="36"/>
      <c r="C301" s="235" t="s">
        <v>855</v>
      </c>
      <c r="D301" s="235" t="s">
        <v>165</v>
      </c>
      <c r="E301" s="236" t="s">
        <v>856</v>
      </c>
      <c r="F301" s="237" t="s">
        <v>857</v>
      </c>
      <c r="G301" s="238" t="s">
        <v>716</v>
      </c>
      <c r="H301" s="239">
        <v>1</v>
      </c>
      <c r="I301" s="240"/>
      <c r="J301" s="241">
        <f>ROUND(I301*H301,2)</f>
        <v>0</v>
      </c>
      <c r="K301" s="242"/>
      <c r="L301" s="41"/>
      <c r="M301" s="243" t="s">
        <v>1</v>
      </c>
      <c r="N301" s="244" t="s">
        <v>41</v>
      </c>
      <c r="O301" s="88"/>
      <c r="P301" s="245">
        <f>O301*H301</f>
        <v>0</v>
      </c>
      <c r="Q301" s="245">
        <v>0</v>
      </c>
      <c r="R301" s="245">
        <f>Q301*H301</f>
        <v>0</v>
      </c>
      <c r="S301" s="245">
        <v>0</v>
      </c>
      <c r="T301" s="246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7" t="s">
        <v>226</v>
      </c>
      <c r="AT301" s="247" t="s">
        <v>165</v>
      </c>
      <c r="AU301" s="247" t="s">
        <v>83</v>
      </c>
      <c r="AY301" s="14" t="s">
        <v>164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4" t="s">
        <v>83</v>
      </c>
      <c r="BK301" s="248">
        <f>ROUND(I301*H301,2)</f>
        <v>0</v>
      </c>
      <c r="BL301" s="14" t="s">
        <v>226</v>
      </c>
      <c r="BM301" s="247" t="s">
        <v>858</v>
      </c>
    </row>
    <row r="302" s="2" customFormat="1" ht="44.25" customHeight="1">
      <c r="A302" s="35"/>
      <c r="B302" s="36"/>
      <c r="C302" s="249" t="s">
        <v>859</v>
      </c>
      <c r="D302" s="249" t="s">
        <v>175</v>
      </c>
      <c r="E302" s="250" t="s">
        <v>860</v>
      </c>
      <c r="F302" s="251" t="s">
        <v>861</v>
      </c>
      <c r="G302" s="252" t="s">
        <v>183</v>
      </c>
      <c r="H302" s="253">
        <v>1</v>
      </c>
      <c r="I302" s="254"/>
      <c r="J302" s="255">
        <f>ROUND(I302*H302,2)</f>
        <v>0</v>
      </c>
      <c r="K302" s="256"/>
      <c r="L302" s="257"/>
      <c r="M302" s="258" t="s">
        <v>1</v>
      </c>
      <c r="N302" s="259" t="s">
        <v>41</v>
      </c>
      <c r="O302" s="88"/>
      <c r="P302" s="245">
        <f>O302*H302</f>
        <v>0</v>
      </c>
      <c r="Q302" s="245">
        <v>0</v>
      </c>
      <c r="R302" s="245">
        <f>Q302*H302</f>
        <v>0</v>
      </c>
      <c r="S302" s="245">
        <v>0</v>
      </c>
      <c r="T302" s="24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7" t="s">
        <v>200</v>
      </c>
      <c r="AT302" s="247" t="s">
        <v>175</v>
      </c>
      <c r="AU302" s="247" t="s">
        <v>83</v>
      </c>
      <c r="AY302" s="14" t="s">
        <v>164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4" t="s">
        <v>83</v>
      </c>
      <c r="BK302" s="248">
        <f>ROUND(I302*H302,2)</f>
        <v>0</v>
      </c>
      <c r="BL302" s="14" t="s">
        <v>200</v>
      </c>
      <c r="BM302" s="247" t="s">
        <v>862</v>
      </c>
    </row>
    <row r="303" s="2" customFormat="1" ht="44.25" customHeight="1">
      <c r="A303" s="35"/>
      <c r="B303" s="36"/>
      <c r="C303" s="249" t="s">
        <v>863</v>
      </c>
      <c r="D303" s="249" t="s">
        <v>175</v>
      </c>
      <c r="E303" s="250" t="s">
        <v>864</v>
      </c>
      <c r="F303" s="251" t="s">
        <v>865</v>
      </c>
      <c r="G303" s="252" t="s">
        <v>183</v>
      </c>
      <c r="H303" s="253">
        <v>1</v>
      </c>
      <c r="I303" s="254"/>
      <c r="J303" s="255">
        <f>ROUND(I303*H303,2)</f>
        <v>0</v>
      </c>
      <c r="K303" s="256"/>
      <c r="L303" s="257"/>
      <c r="M303" s="258" t="s">
        <v>1</v>
      </c>
      <c r="N303" s="259" t="s">
        <v>41</v>
      </c>
      <c r="O303" s="88"/>
      <c r="P303" s="245">
        <f>O303*H303</f>
        <v>0</v>
      </c>
      <c r="Q303" s="245">
        <v>0</v>
      </c>
      <c r="R303" s="245">
        <f>Q303*H303</f>
        <v>0</v>
      </c>
      <c r="S303" s="245">
        <v>0</v>
      </c>
      <c r="T303" s="246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47" t="s">
        <v>200</v>
      </c>
      <c r="AT303" s="247" t="s">
        <v>175</v>
      </c>
      <c r="AU303" s="247" t="s">
        <v>83</v>
      </c>
      <c r="AY303" s="14" t="s">
        <v>164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4" t="s">
        <v>83</v>
      </c>
      <c r="BK303" s="248">
        <f>ROUND(I303*H303,2)</f>
        <v>0</v>
      </c>
      <c r="BL303" s="14" t="s">
        <v>200</v>
      </c>
      <c r="BM303" s="247" t="s">
        <v>866</v>
      </c>
    </row>
    <row r="304" s="2" customFormat="1" ht="16.5" customHeight="1">
      <c r="A304" s="35"/>
      <c r="B304" s="36"/>
      <c r="C304" s="249" t="s">
        <v>867</v>
      </c>
      <c r="D304" s="249" t="s">
        <v>175</v>
      </c>
      <c r="E304" s="250" t="s">
        <v>868</v>
      </c>
      <c r="F304" s="251" t="s">
        <v>869</v>
      </c>
      <c r="G304" s="252" t="s">
        <v>183</v>
      </c>
      <c r="H304" s="253">
        <v>2</v>
      </c>
      <c r="I304" s="254"/>
      <c r="J304" s="255">
        <f>ROUND(I304*H304,2)</f>
        <v>0</v>
      </c>
      <c r="K304" s="256"/>
      <c r="L304" s="257"/>
      <c r="M304" s="258" t="s">
        <v>1</v>
      </c>
      <c r="N304" s="259" t="s">
        <v>41</v>
      </c>
      <c r="O304" s="88"/>
      <c r="P304" s="245">
        <f>O304*H304</f>
        <v>0</v>
      </c>
      <c r="Q304" s="245">
        <v>0</v>
      </c>
      <c r="R304" s="245">
        <f>Q304*H304</f>
        <v>0</v>
      </c>
      <c r="S304" s="245">
        <v>0</v>
      </c>
      <c r="T304" s="246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47" t="s">
        <v>200</v>
      </c>
      <c r="AT304" s="247" t="s">
        <v>175</v>
      </c>
      <c r="AU304" s="247" t="s">
        <v>83</v>
      </c>
      <c r="AY304" s="14" t="s">
        <v>164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4" t="s">
        <v>83</v>
      </c>
      <c r="BK304" s="248">
        <f>ROUND(I304*H304,2)</f>
        <v>0</v>
      </c>
      <c r="BL304" s="14" t="s">
        <v>200</v>
      </c>
      <c r="BM304" s="247" t="s">
        <v>870</v>
      </c>
    </row>
    <row r="305" s="2" customFormat="1" ht="16.5" customHeight="1">
      <c r="A305" s="35"/>
      <c r="B305" s="36"/>
      <c r="C305" s="235" t="s">
        <v>871</v>
      </c>
      <c r="D305" s="235" t="s">
        <v>165</v>
      </c>
      <c r="E305" s="236" t="s">
        <v>872</v>
      </c>
      <c r="F305" s="237" t="s">
        <v>873</v>
      </c>
      <c r="G305" s="238" t="s">
        <v>766</v>
      </c>
      <c r="H305" s="239">
        <v>32</v>
      </c>
      <c r="I305" s="240"/>
      <c r="J305" s="241">
        <f>ROUND(I305*H305,2)</f>
        <v>0</v>
      </c>
      <c r="K305" s="242"/>
      <c r="L305" s="41"/>
      <c r="M305" s="243" t="s">
        <v>1</v>
      </c>
      <c r="N305" s="244" t="s">
        <v>41</v>
      </c>
      <c r="O305" s="88"/>
      <c r="P305" s="245">
        <f>O305*H305</f>
        <v>0</v>
      </c>
      <c r="Q305" s="245">
        <v>0</v>
      </c>
      <c r="R305" s="245">
        <f>Q305*H305</f>
        <v>0</v>
      </c>
      <c r="S305" s="245">
        <v>0</v>
      </c>
      <c r="T305" s="246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47" t="s">
        <v>83</v>
      </c>
      <c r="AT305" s="247" t="s">
        <v>165</v>
      </c>
      <c r="AU305" s="247" t="s">
        <v>83</v>
      </c>
      <c r="AY305" s="14" t="s">
        <v>164</v>
      </c>
      <c r="BE305" s="248">
        <f>IF(N305="základní",J305,0)</f>
        <v>0</v>
      </c>
      <c r="BF305" s="248">
        <f>IF(N305="snížená",J305,0)</f>
        <v>0</v>
      </c>
      <c r="BG305" s="248">
        <f>IF(N305="zákl. přenesená",J305,0)</f>
        <v>0</v>
      </c>
      <c r="BH305" s="248">
        <f>IF(N305="sníž. přenesená",J305,0)</f>
        <v>0</v>
      </c>
      <c r="BI305" s="248">
        <f>IF(N305="nulová",J305,0)</f>
        <v>0</v>
      </c>
      <c r="BJ305" s="14" t="s">
        <v>83</v>
      </c>
      <c r="BK305" s="248">
        <f>ROUND(I305*H305,2)</f>
        <v>0</v>
      </c>
      <c r="BL305" s="14" t="s">
        <v>83</v>
      </c>
      <c r="BM305" s="247" t="s">
        <v>874</v>
      </c>
    </row>
    <row r="306" s="2" customFormat="1" ht="16.5" customHeight="1">
      <c r="A306" s="35"/>
      <c r="B306" s="36"/>
      <c r="C306" s="235" t="s">
        <v>875</v>
      </c>
      <c r="D306" s="235" t="s">
        <v>165</v>
      </c>
      <c r="E306" s="236" t="s">
        <v>876</v>
      </c>
      <c r="F306" s="237" t="s">
        <v>877</v>
      </c>
      <c r="G306" s="238" t="s">
        <v>183</v>
      </c>
      <c r="H306" s="239">
        <v>1</v>
      </c>
      <c r="I306" s="240"/>
      <c r="J306" s="241">
        <f>ROUND(I306*H306,2)</f>
        <v>0</v>
      </c>
      <c r="K306" s="242"/>
      <c r="L306" s="41"/>
      <c r="M306" s="243" t="s">
        <v>1</v>
      </c>
      <c r="N306" s="244" t="s">
        <v>41</v>
      </c>
      <c r="O306" s="88"/>
      <c r="P306" s="245">
        <f>O306*H306</f>
        <v>0</v>
      </c>
      <c r="Q306" s="245">
        <v>0</v>
      </c>
      <c r="R306" s="245">
        <f>Q306*H306</f>
        <v>0</v>
      </c>
      <c r="S306" s="245">
        <v>0</v>
      </c>
      <c r="T306" s="246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47" t="s">
        <v>83</v>
      </c>
      <c r="AT306" s="247" t="s">
        <v>165</v>
      </c>
      <c r="AU306" s="247" t="s">
        <v>83</v>
      </c>
      <c r="AY306" s="14" t="s">
        <v>164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4" t="s">
        <v>83</v>
      </c>
      <c r="BK306" s="248">
        <f>ROUND(I306*H306,2)</f>
        <v>0</v>
      </c>
      <c r="BL306" s="14" t="s">
        <v>83</v>
      </c>
      <c r="BM306" s="247" t="s">
        <v>878</v>
      </c>
    </row>
    <row r="307" s="2" customFormat="1" ht="55.5" customHeight="1">
      <c r="A307" s="35"/>
      <c r="B307" s="36"/>
      <c r="C307" s="249" t="s">
        <v>879</v>
      </c>
      <c r="D307" s="249" t="s">
        <v>175</v>
      </c>
      <c r="E307" s="250" t="s">
        <v>880</v>
      </c>
      <c r="F307" s="251" t="s">
        <v>881</v>
      </c>
      <c r="G307" s="252" t="s">
        <v>183</v>
      </c>
      <c r="H307" s="253">
        <v>1</v>
      </c>
      <c r="I307" s="254"/>
      <c r="J307" s="255">
        <f>ROUND(I307*H307,2)</f>
        <v>0</v>
      </c>
      <c r="K307" s="256"/>
      <c r="L307" s="257"/>
      <c r="M307" s="258" t="s">
        <v>1</v>
      </c>
      <c r="N307" s="259" t="s">
        <v>41</v>
      </c>
      <c r="O307" s="88"/>
      <c r="P307" s="245">
        <f>O307*H307</f>
        <v>0</v>
      </c>
      <c r="Q307" s="245">
        <v>0</v>
      </c>
      <c r="R307" s="245">
        <f>Q307*H307</f>
        <v>0</v>
      </c>
      <c r="S307" s="245">
        <v>0</v>
      </c>
      <c r="T307" s="246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47" t="s">
        <v>200</v>
      </c>
      <c r="AT307" s="247" t="s">
        <v>175</v>
      </c>
      <c r="AU307" s="247" t="s">
        <v>83</v>
      </c>
      <c r="AY307" s="14" t="s">
        <v>164</v>
      </c>
      <c r="BE307" s="248">
        <f>IF(N307="základní",J307,0)</f>
        <v>0</v>
      </c>
      <c r="BF307" s="248">
        <f>IF(N307="snížená",J307,0)</f>
        <v>0</v>
      </c>
      <c r="BG307" s="248">
        <f>IF(N307="zákl. přenesená",J307,0)</f>
        <v>0</v>
      </c>
      <c r="BH307" s="248">
        <f>IF(N307="sníž. přenesená",J307,0)</f>
        <v>0</v>
      </c>
      <c r="BI307" s="248">
        <f>IF(N307="nulová",J307,0)</f>
        <v>0</v>
      </c>
      <c r="BJ307" s="14" t="s">
        <v>83</v>
      </c>
      <c r="BK307" s="248">
        <f>ROUND(I307*H307,2)</f>
        <v>0</v>
      </c>
      <c r="BL307" s="14" t="s">
        <v>200</v>
      </c>
      <c r="BM307" s="247" t="s">
        <v>882</v>
      </c>
    </row>
    <row r="308" s="2" customFormat="1" ht="44.25" customHeight="1">
      <c r="A308" s="35"/>
      <c r="B308" s="36"/>
      <c r="C308" s="249" t="s">
        <v>883</v>
      </c>
      <c r="D308" s="249" t="s">
        <v>175</v>
      </c>
      <c r="E308" s="250" t="s">
        <v>884</v>
      </c>
      <c r="F308" s="251" t="s">
        <v>885</v>
      </c>
      <c r="G308" s="252" t="s">
        <v>183</v>
      </c>
      <c r="H308" s="253">
        <v>1</v>
      </c>
      <c r="I308" s="254"/>
      <c r="J308" s="255">
        <f>ROUND(I308*H308,2)</f>
        <v>0</v>
      </c>
      <c r="K308" s="256"/>
      <c r="L308" s="257"/>
      <c r="M308" s="258" t="s">
        <v>1</v>
      </c>
      <c r="N308" s="259" t="s">
        <v>41</v>
      </c>
      <c r="O308" s="88"/>
      <c r="P308" s="245">
        <f>O308*H308</f>
        <v>0</v>
      </c>
      <c r="Q308" s="245">
        <v>0</v>
      </c>
      <c r="R308" s="245">
        <f>Q308*H308</f>
        <v>0</v>
      </c>
      <c r="S308" s="245">
        <v>0</v>
      </c>
      <c r="T308" s="24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7" t="s">
        <v>85</v>
      </c>
      <c r="AT308" s="247" t="s">
        <v>175</v>
      </c>
      <c r="AU308" s="247" t="s">
        <v>83</v>
      </c>
      <c r="AY308" s="14" t="s">
        <v>164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4" t="s">
        <v>83</v>
      </c>
      <c r="BK308" s="248">
        <f>ROUND(I308*H308,2)</f>
        <v>0</v>
      </c>
      <c r="BL308" s="14" t="s">
        <v>83</v>
      </c>
      <c r="BM308" s="247" t="s">
        <v>886</v>
      </c>
    </row>
    <row r="309" s="2" customFormat="1" ht="21.75" customHeight="1">
      <c r="A309" s="35"/>
      <c r="B309" s="36"/>
      <c r="C309" s="249" t="s">
        <v>887</v>
      </c>
      <c r="D309" s="249" t="s">
        <v>175</v>
      </c>
      <c r="E309" s="250" t="s">
        <v>888</v>
      </c>
      <c r="F309" s="251" t="s">
        <v>889</v>
      </c>
      <c r="G309" s="252" t="s">
        <v>183</v>
      </c>
      <c r="H309" s="253">
        <v>1</v>
      </c>
      <c r="I309" s="254"/>
      <c r="J309" s="255">
        <f>ROUND(I309*H309,2)</f>
        <v>0</v>
      </c>
      <c r="K309" s="256"/>
      <c r="L309" s="257"/>
      <c r="M309" s="258" t="s">
        <v>1</v>
      </c>
      <c r="N309" s="259" t="s">
        <v>41</v>
      </c>
      <c r="O309" s="88"/>
      <c r="P309" s="245">
        <f>O309*H309</f>
        <v>0</v>
      </c>
      <c r="Q309" s="245">
        <v>0</v>
      </c>
      <c r="R309" s="245">
        <f>Q309*H309</f>
        <v>0</v>
      </c>
      <c r="S309" s="245">
        <v>0</v>
      </c>
      <c r="T309" s="246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47" t="s">
        <v>85</v>
      </c>
      <c r="AT309" s="247" t="s">
        <v>175</v>
      </c>
      <c r="AU309" s="247" t="s">
        <v>83</v>
      </c>
      <c r="AY309" s="14" t="s">
        <v>164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4" t="s">
        <v>83</v>
      </c>
      <c r="BK309" s="248">
        <f>ROUND(I309*H309,2)</f>
        <v>0</v>
      </c>
      <c r="BL309" s="14" t="s">
        <v>83</v>
      </c>
      <c r="BM309" s="247" t="s">
        <v>890</v>
      </c>
    </row>
    <row r="310" s="2" customFormat="1" ht="21.75" customHeight="1">
      <c r="A310" s="35"/>
      <c r="B310" s="36"/>
      <c r="C310" s="249" t="s">
        <v>891</v>
      </c>
      <c r="D310" s="249" t="s">
        <v>175</v>
      </c>
      <c r="E310" s="250" t="s">
        <v>892</v>
      </c>
      <c r="F310" s="251" t="s">
        <v>893</v>
      </c>
      <c r="G310" s="252" t="s">
        <v>183</v>
      </c>
      <c r="H310" s="253">
        <v>1</v>
      </c>
      <c r="I310" s="254"/>
      <c r="J310" s="255">
        <f>ROUND(I310*H310,2)</f>
        <v>0</v>
      </c>
      <c r="K310" s="256"/>
      <c r="L310" s="257"/>
      <c r="M310" s="258" t="s">
        <v>1</v>
      </c>
      <c r="N310" s="259" t="s">
        <v>41</v>
      </c>
      <c r="O310" s="88"/>
      <c r="P310" s="245">
        <f>O310*H310</f>
        <v>0</v>
      </c>
      <c r="Q310" s="245">
        <v>0</v>
      </c>
      <c r="R310" s="245">
        <f>Q310*H310</f>
        <v>0</v>
      </c>
      <c r="S310" s="245">
        <v>0</v>
      </c>
      <c r="T310" s="246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47" t="s">
        <v>85</v>
      </c>
      <c r="AT310" s="247" t="s">
        <v>175</v>
      </c>
      <c r="AU310" s="247" t="s">
        <v>83</v>
      </c>
      <c r="AY310" s="14" t="s">
        <v>164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4" t="s">
        <v>83</v>
      </c>
      <c r="BK310" s="248">
        <f>ROUND(I310*H310,2)</f>
        <v>0</v>
      </c>
      <c r="BL310" s="14" t="s">
        <v>83</v>
      </c>
      <c r="BM310" s="247" t="s">
        <v>894</v>
      </c>
    </row>
    <row r="311" s="2" customFormat="1" ht="21.75" customHeight="1">
      <c r="A311" s="35"/>
      <c r="B311" s="36"/>
      <c r="C311" s="249" t="s">
        <v>895</v>
      </c>
      <c r="D311" s="249" t="s">
        <v>175</v>
      </c>
      <c r="E311" s="250" t="s">
        <v>896</v>
      </c>
      <c r="F311" s="251" t="s">
        <v>897</v>
      </c>
      <c r="G311" s="252" t="s">
        <v>183</v>
      </c>
      <c r="H311" s="253">
        <v>1</v>
      </c>
      <c r="I311" s="254"/>
      <c r="J311" s="255">
        <f>ROUND(I311*H311,2)</f>
        <v>0</v>
      </c>
      <c r="K311" s="256"/>
      <c r="L311" s="257"/>
      <c r="M311" s="258" t="s">
        <v>1</v>
      </c>
      <c r="N311" s="259" t="s">
        <v>41</v>
      </c>
      <c r="O311" s="88"/>
      <c r="P311" s="245">
        <f>O311*H311</f>
        <v>0</v>
      </c>
      <c r="Q311" s="245">
        <v>0</v>
      </c>
      <c r="R311" s="245">
        <f>Q311*H311</f>
        <v>0</v>
      </c>
      <c r="S311" s="245">
        <v>0</v>
      </c>
      <c r="T311" s="246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47" t="s">
        <v>85</v>
      </c>
      <c r="AT311" s="247" t="s">
        <v>175</v>
      </c>
      <c r="AU311" s="247" t="s">
        <v>83</v>
      </c>
      <c r="AY311" s="14" t="s">
        <v>164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4" t="s">
        <v>83</v>
      </c>
      <c r="BK311" s="248">
        <f>ROUND(I311*H311,2)</f>
        <v>0</v>
      </c>
      <c r="BL311" s="14" t="s">
        <v>83</v>
      </c>
      <c r="BM311" s="247" t="s">
        <v>898</v>
      </c>
    </row>
    <row r="312" s="2" customFormat="1" ht="21.75" customHeight="1">
      <c r="A312" s="35"/>
      <c r="B312" s="36"/>
      <c r="C312" s="249" t="s">
        <v>899</v>
      </c>
      <c r="D312" s="249" t="s">
        <v>175</v>
      </c>
      <c r="E312" s="250" t="s">
        <v>900</v>
      </c>
      <c r="F312" s="251" t="s">
        <v>901</v>
      </c>
      <c r="G312" s="252" t="s">
        <v>183</v>
      </c>
      <c r="H312" s="253">
        <v>1</v>
      </c>
      <c r="I312" s="254"/>
      <c r="J312" s="255">
        <f>ROUND(I312*H312,2)</f>
        <v>0</v>
      </c>
      <c r="K312" s="256"/>
      <c r="L312" s="257"/>
      <c r="M312" s="258" t="s">
        <v>1</v>
      </c>
      <c r="N312" s="259" t="s">
        <v>41</v>
      </c>
      <c r="O312" s="88"/>
      <c r="P312" s="245">
        <f>O312*H312</f>
        <v>0</v>
      </c>
      <c r="Q312" s="245">
        <v>0</v>
      </c>
      <c r="R312" s="245">
        <f>Q312*H312</f>
        <v>0</v>
      </c>
      <c r="S312" s="245">
        <v>0</v>
      </c>
      <c r="T312" s="246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47" t="s">
        <v>85</v>
      </c>
      <c r="AT312" s="247" t="s">
        <v>175</v>
      </c>
      <c r="AU312" s="247" t="s">
        <v>83</v>
      </c>
      <c r="AY312" s="14" t="s">
        <v>164</v>
      </c>
      <c r="BE312" s="248">
        <f>IF(N312="základní",J312,0)</f>
        <v>0</v>
      </c>
      <c r="BF312" s="248">
        <f>IF(N312="snížená",J312,0)</f>
        <v>0</v>
      </c>
      <c r="BG312" s="248">
        <f>IF(N312="zákl. přenesená",J312,0)</f>
        <v>0</v>
      </c>
      <c r="BH312" s="248">
        <f>IF(N312="sníž. přenesená",J312,0)</f>
        <v>0</v>
      </c>
      <c r="BI312" s="248">
        <f>IF(N312="nulová",J312,0)</f>
        <v>0</v>
      </c>
      <c r="BJ312" s="14" t="s">
        <v>83</v>
      </c>
      <c r="BK312" s="248">
        <f>ROUND(I312*H312,2)</f>
        <v>0</v>
      </c>
      <c r="BL312" s="14" t="s">
        <v>83</v>
      </c>
      <c r="BM312" s="247" t="s">
        <v>902</v>
      </c>
    </row>
    <row r="313" s="2" customFormat="1" ht="21.75" customHeight="1">
      <c r="A313" s="35"/>
      <c r="B313" s="36"/>
      <c r="C313" s="249" t="s">
        <v>903</v>
      </c>
      <c r="D313" s="249" t="s">
        <v>175</v>
      </c>
      <c r="E313" s="250" t="s">
        <v>904</v>
      </c>
      <c r="F313" s="251" t="s">
        <v>905</v>
      </c>
      <c r="G313" s="252" t="s">
        <v>183</v>
      </c>
      <c r="H313" s="253">
        <v>1</v>
      </c>
      <c r="I313" s="254"/>
      <c r="J313" s="255">
        <f>ROUND(I313*H313,2)</f>
        <v>0</v>
      </c>
      <c r="K313" s="256"/>
      <c r="L313" s="257"/>
      <c r="M313" s="258" t="s">
        <v>1</v>
      </c>
      <c r="N313" s="259" t="s">
        <v>41</v>
      </c>
      <c r="O313" s="88"/>
      <c r="P313" s="245">
        <f>O313*H313</f>
        <v>0</v>
      </c>
      <c r="Q313" s="245">
        <v>0</v>
      </c>
      <c r="R313" s="245">
        <f>Q313*H313</f>
        <v>0</v>
      </c>
      <c r="S313" s="245">
        <v>0</v>
      </c>
      <c r="T313" s="246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47" t="s">
        <v>85</v>
      </c>
      <c r="AT313" s="247" t="s">
        <v>175</v>
      </c>
      <c r="AU313" s="247" t="s">
        <v>83</v>
      </c>
      <c r="AY313" s="14" t="s">
        <v>164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4" t="s">
        <v>83</v>
      </c>
      <c r="BK313" s="248">
        <f>ROUND(I313*H313,2)</f>
        <v>0</v>
      </c>
      <c r="BL313" s="14" t="s">
        <v>83</v>
      </c>
      <c r="BM313" s="247" t="s">
        <v>906</v>
      </c>
    </row>
    <row r="314" s="2" customFormat="1" ht="55.5" customHeight="1">
      <c r="A314" s="35"/>
      <c r="B314" s="36"/>
      <c r="C314" s="249" t="s">
        <v>907</v>
      </c>
      <c r="D314" s="249" t="s">
        <v>175</v>
      </c>
      <c r="E314" s="250" t="s">
        <v>908</v>
      </c>
      <c r="F314" s="251" t="s">
        <v>909</v>
      </c>
      <c r="G314" s="252" t="s">
        <v>183</v>
      </c>
      <c r="H314" s="253">
        <v>1</v>
      </c>
      <c r="I314" s="254"/>
      <c r="J314" s="255">
        <f>ROUND(I314*H314,2)</f>
        <v>0</v>
      </c>
      <c r="K314" s="256"/>
      <c r="L314" s="257"/>
      <c r="M314" s="258" t="s">
        <v>1</v>
      </c>
      <c r="N314" s="259" t="s">
        <v>41</v>
      </c>
      <c r="O314" s="88"/>
      <c r="P314" s="245">
        <f>O314*H314</f>
        <v>0</v>
      </c>
      <c r="Q314" s="245">
        <v>0</v>
      </c>
      <c r="R314" s="245">
        <f>Q314*H314</f>
        <v>0</v>
      </c>
      <c r="S314" s="245">
        <v>0</v>
      </c>
      <c r="T314" s="24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47" t="s">
        <v>85</v>
      </c>
      <c r="AT314" s="247" t="s">
        <v>175</v>
      </c>
      <c r="AU314" s="247" t="s">
        <v>83</v>
      </c>
      <c r="AY314" s="14" t="s">
        <v>164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14" t="s">
        <v>83</v>
      </c>
      <c r="BK314" s="248">
        <f>ROUND(I314*H314,2)</f>
        <v>0</v>
      </c>
      <c r="BL314" s="14" t="s">
        <v>83</v>
      </c>
      <c r="BM314" s="247" t="s">
        <v>910</v>
      </c>
    </row>
    <row r="315" s="2" customFormat="1" ht="16.5" customHeight="1">
      <c r="A315" s="35"/>
      <c r="B315" s="36"/>
      <c r="C315" s="249" t="s">
        <v>911</v>
      </c>
      <c r="D315" s="249" t="s">
        <v>175</v>
      </c>
      <c r="E315" s="250" t="s">
        <v>912</v>
      </c>
      <c r="F315" s="251" t="s">
        <v>913</v>
      </c>
      <c r="G315" s="252" t="s">
        <v>183</v>
      </c>
      <c r="H315" s="253">
        <v>1</v>
      </c>
      <c r="I315" s="254"/>
      <c r="J315" s="255">
        <f>ROUND(I315*H315,2)</f>
        <v>0</v>
      </c>
      <c r="K315" s="256"/>
      <c r="L315" s="257"/>
      <c r="M315" s="258" t="s">
        <v>1</v>
      </c>
      <c r="N315" s="259" t="s">
        <v>41</v>
      </c>
      <c r="O315" s="88"/>
      <c r="P315" s="245">
        <f>O315*H315</f>
        <v>0</v>
      </c>
      <c r="Q315" s="245">
        <v>0</v>
      </c>
      <c r="R315" s="245">
        <f>Q315*H315</f>
        <v>0</v>
      </c>
      <c r="S315" s="245">
        <v>0</v>
      </c>
      <c r="T315" s="246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47" t="s">
        <v>85</v>
      </c>
      <c r="AT315" s="247" t="s">
        <v>175</v>
      </c>
      <c r="AU315" s="247" t="s">
        <v>83</v>
      </c>
      <c r="AY315" s="14" t="s">
        <v>164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4" t="s">
        <v>83</v>
      </c>
      <c r="BK315" s="248">
        <f>ROUND(I315*H315,2)</f>
        <v>0</v>
      </c>
      <c r="BL315" s="14" t="s">
        <v>83</v>
      </c>
      <c r="BM315" s="247" t="s">
        <v>914</v>
      </c>
    </row>
    <row r="316" s="2" customFormat="1" ht="16.5" customHeight="1">
      <c r="A316" s="35"/>
      <c r="B316" s="36"/>
      <c r="C316" s="249" t="s">
        <v>915</v>
      </c>
      <c r="D316" s="249" t="s">
        <v>175</v>
      </c>
      <c r="E316" s="250" t="s">
        <v>916</v>
      </c>
      <c r="F316" s="251" t="s">
        <v>917</v>
      </c>
      <c r="G316" s="252" t="s">
        <v>183</v>
      </c>
      <c r="H316" s="253">
        <v>1</v>
      </c>
      <c r="I316" s="254"/>
      <c r="J316" s="255">
        <f>ROUND(I316*H316,2)</f>
        <v>0</v>
      </c>
      <c r="K316" s="256"/>
      <c r="L316" s="257"/>
      <c r="M316" s="258" t="s">
        <v>1</v>
      </c>
      <c r="N316" s="259" t="s">
        <v>41</v>
      </c>
      <c r="O316" s="88"/>
      <c r="P316" s="245">
        <f>O316*H316</f>
        <v>0</v>
      </c>
      <c r="Q316" s="245">
        <v>0</v>
      </c>
      <c r="R316" s="245">
        <f>Q316*H316</f>
        <v>0</v>
      </c>
      <c r="S316" s="245">
        <v>0</v>
      </c>
      <c r="T316" s="246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47" t="s">
        <v>85</v>
      </c>
      <c r="AT316" s="247" t="s">
        <v>175</v>
      </c>
      <c r="AU316" s="247" t="s">
        <v>83</v>
      </c>
      <c r="AY316" s="14" t="s">
        <v>164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4" t="s">
        <v>83</v>
      </c>
      <c r="BK316" s="248">
        <f>ROUND(I316*H316,2)</f>
        <v>0</v>
      </c>
      <c r="BL316" s="14" t="s">
        <v>83</v>
      </c>
      <c r="BM316" s="247" t="s">
        <v>918</v>
      </c>
    </row>
    <row r="317" s="2" customFormat="1" ht="21.75" customHeight="1">
      <c r="A317" s="35"/>
      <c r="B317" s="36"/>
      <c r="C317" s="249" t="s">
        <v>919</v>
      </c>
      <c r="D317" s="249" t="s">
        <v>175</v>
      </c>
      <c r="E317" s="250" t="s">
        <v>920</v>
      </c>
      <c r="F317" s="251" t="s">
        <v>921</v>
      </c>
      <c r="G317" s="252" t="s">
        <v>183</v>
      </c>
      <c r="H317" s="253">
        <v>1</v>
      </c>
      <c r="I317" s="254"/>
      <c r="J317" s="255">
        <f>ROUND(I317*H317,2)</f>
        <v>0</v>
      </c>
      <c r="K317" s="256"/>
      <c r="L317" s="257"/>
      <c r="M317" s="258" t="s">
        <v>1</v>
      </c>
      <c r="N317" s="259" t="s">
        <v>41</v>
      </c>
      <c r="O317" s="88"/>
      <c r="P317" s="245">
        <f>O317*H317</f>
        <v>0</v>
      </c>
      <c r="Q317" s="245">
        <v>0</v>
      </c>
      <c r="R317" s="245">
        <f>Q317*H317</f>
        <v>0</v>
      </c>
      <c r="S317" s="245">
        <v>0</v>
      </c>
      <c r="T317" s="246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47" t="s">
        <v>85</v>
      </c>
      <c r="AT317" s="247" t="s">
        <v>175</v>
      </c>
      <c r="AU317" s="247" t="s">
        <v>83</v>
      </c>
      <c r="AY317" s="14" t="s">
        <v>164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4" t="s">
        <v>83</v>
      </c>
      <c r="BK317" s="248">
        <f>ROUND(I317*H317,2)</f>
        <v>0</v>
      </c>
      <c r="BL317" s="14" t="s">
        <v>83</v>
      </c>
      <c r="BM317" s="247" t="s">
        <v>922</v>
      </c>
    </row>
    <row r="318" s="2" customFormat="1" ht="16.5" customHeight="1">
      <c r="A318" s="35"/>
      <c r="B318" s="36"/>
      <c r="C318" s="249" t="s">
        <v>923</v>
      </c>
      <c r="D318" s="249" t="s">
        <v>175</v>
      </c>
      <c r="E318" s="250" t="s">
        <v>924</v>
      </c>
      <c r="F318" s="251" t="s">
        <v>925</v>
      </c>
      <c r="G318" s="252" t="s">
        <v>183</v>
      </c>
      <c r="H318" s="253">
        <v>1</v>
      </c>
      <c r="I318" s="254"/>
      <c r="J318" s="255">
        <f>ROUND(I318*H318,2)</f>
        <v>0</v>
      </c>
      <c r="K318" s="256"/>
      <c r="L318" s="257"/>
      <c r="M318" s="258" t="s">
        <v>1</v>
      </c>
      <c r="N318" s="259" t="s">
        <v>41</v>
      </c>
      <c r="O318" s="88"/>
      <c r="P318" s="245">
        <f>O318*H318</f>
        <v>0</v>
      </c>
      <c r="Q318" s="245">
        <v>0</v>
      </c>
      <c r="R318" s="245">
        <f>Q318*H318</f>
        <v>0</v>
      </c>
      <c r="S318" s="245">
        <v>0</v>
      </c>
      <c r="T318" s="246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47" t="s">
        <v>85</v>
      </c>
      <c r="AT318" s="247" t="s">
        <v>175</v>
      </c>
      <c r="AU318" s="247" t="s">
        <v>83</v>
      </c>
      <c r="AY318" s="14" t="s">
        <v>164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14" t="s">
        <v>83</v>
      </c>
      <c r="BK318" s="248">
        <f>ROUND(I318*H318,2)</f>
        <v>0</v>
      </c>
      <c r="BL318" s="14" t="s">
        <v>83</v>
      </c>
      <c r="BM318" s="247" t="s">
        <v>926</v>
      </c>
    </row>
    <row r="319" s="2" customFormat="1" ht="21.75" customHeight="1">
      <c r="A319" s="35"/>
      <c r="B319" s="36"/>
      <c r="C319" s="249" t="s">
        <v>927</v>
      </c>
      <c r="D319" s="249" t="s">
        <v>175</v>
      </c>
      <c r="E319" s="250" t="s">
        <v>928</v>
      </c>
      <c r="F319" s="251" t="s">
        <v>929</v>
      </c>
      <c r="G319" s="252" t="s">
        <v>183</v>
      </c>
      <c r="H319" s="253">
        <v>1</v>
      </c>
      <c r="I319" s="254"/>
      <c r="J319" s="255">
        <f>ROUND(I319*H319,2)</f>
        <v>0</v>
      </c>
      <c r="K319" s="256"/>
      <c r="L319" s="257"/>
      <c r="M319" s="258" t="s">
        <v>1</v>
      </c>
      <c r="N319" s="259" t="s">
        <v>41</v>
      </c>
      <c r="O319" s="88"/>
      <c r="P319" s="245">
        <f>O319*H319</f>
        <v>0</v>
      </c>
      <c r="Q319" s="245">
        <v>0</v>
      </c>
      <c r="R319" s="245">
        <f>Q319*H319</f>
        <v>0</v>
      </c>
      <c r="S319" s="245">
        <v>0</v>
      </c>
      <c r="T319" s="246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47" t="s">
        <v>85</v>
      </c>
      <c r="AT319" s="247" t="s">
        <v>175</v>
      </c>
      <c r="AU319" s="247" t="s">
        <v>83</v>
      </c>
      <c r="AY319" s="14" t="s">
        <v>164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4" t="s">
        <v>83</v>
      </c>
      <c r="BK319" s="248">
        <f>ROUND(I319*H319,2)</f>
        <v>0</v>
      </c>
      <c r="BL319" s="14" t="s">
        <v>83</v>
      </c>
      <c r="BM319" s="247" t="s">
        <v>930</v>
      </c>
    </row>
    <row r="320" s="2" customFormat="1" ht="21.75" customHeight="1">
      <c r="A320" s="35"/>
      <c r="B320" s="36"/>
      <c r="C320" s="249" t="s">
        <v>931</v>
      </c>
      <c r="D320" s="249" t="s">
        <v>175</v>
      </c>
      <c r="E320" s="250" t="s">
        <v>932</v>
      </c>
      <c r="F320" s="251" t="s">
        <v>933</v>
      </c>
      <c r="G320" s="252" t="s">
        <v>183</v>
      </c>
      <c r="H320" s="253">
        <v>1</v>
      </c>
      <c r="I320" s="254"/>
      <c r="J320" s="255">
        <f>ROUND(I320*H320,2)</f>
        <v>0</v>
      </c>
      <c r="K320" s="256"/>
      <c r="L320" s="257"/>
      <c r="M320" s="258" t="s">
        <v>1</v>
      </c>
      <c r="N320" s="259" t="s">
        <v>41</v>
      </c>
      <c r="O320" s="88"/>
      <c r="P320" s="245">
        <f>O320*H320</f>
        <v>0</v>
      </c>
      <c r="Q320" s="245">
        <v>0</v>
      </c>
      <c r="R320" s="245">
        <f>Q320*H320</f>
        <v>0</v>
      </c>
      <c r="S320" s="245">
        <v>0</v>
      </c>
      <c r="T320" s="246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7" t="s">
        <v>85</v>
      </c>
      <c r="AT320" s="247" t="s">
        <v>175</v>
      </c>
      <c r="AU320" s="247" t="s">
        <v>83</v>
      </c>
      <c r="AY320" s="14" t="s">
        <v>164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4" t="s">
        <v>83</v>
      </c>
      <c r="BK320" s="248">
        <f>ROUND(I320*H320,2)</f>
        <v>0</v>
      </c>
      <c r="BL320" s="14" t="s">
        <v>83</v>
      </c>
      <c r="BM320" s="247" t="s">
        <v>934</v>
      </c>
    </row>
    <row r="321" s="2" customFormat="1" ht="16.5" customHeight="1">
      <c r="A321" s="35"/>
      <c r="B321" s="36"/>
      <c r="C321" s="249" t="s">
        <v>935</v>
      </c>
      <c r="D321" s="249" t="s">
        <v>175</v>
      </c>
      <c r="E321" s="250" t="s">
        <v>936</v>
      </c>
      <c r="F321" s="251" t="s">
        <v>937</v>
      </c>
      <c r="G321" s="252" t="s">
        <v>183</v>
      </c>
      <c r="H321" s="253">
        <v>1</v>
      </c>
      <c r="I321" s="254"/>
      <c r="J321" s="255">
        <f>ROUND(I321*H321,2)</f>
        <v>0</v>
      </c>
      <c r="K321" s="256"/>
      <c r="L321" s="257"/>
      <c r="M321" s="258" t="s">
        <v>1</v>
      </c>
      <c r="N321" s="259" t="s">
        <v>41</v>
      </c>
      <c r="O321" s="88"/>
      <c r="P321" s="245">
        <f>O321*H321</f>
        <v>0</v>
      </c>
      <c r="Q321" s="245">
        <v>0</v>
      </c>
      <c r="R321" s="245">
        <f>Q321*H321</f>
        <v>0</v>
      </c>
      <c r="S321" s="245">
        <v>0</v>
      </c>
      <c r="T321" s="246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47" t="s">
        <v>85</v>
      </c>
      <c r="AT321" s="247" t="s">
        <v>175</v>
      </c>
      <c r="AU321" s="247" t="s">
        <v>83</v>
      </c>
      <c r="AY321" s="14" t="s">
        <v>164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4" t="s">
        <v>83</v>
      </c>
      <c r="BK321" s="248">
        <f>ROUND(I321*H321,2)</f>
        <v>0</v>
      </c>
      <c r="BL321" s="14" t="s">
        <v>83</v>
      </c>
      <c r="BM321" s="247" t="s">
        <v>938</v>
      </c>
    </row>
    <row r="322" s="2" customFormat="1" ht="21.75" customHeight="1">
      <c r="A322" s="35"/>
      <c r="B322" s="36"/>
      <c r="C322" s="249" t="s">
        <v>939</v>
      </c>
      <c r="D322" s="249" t="s">
        <v>175</v>
      </c>
      <c r="E322" s="250" t="s">
        <v>940</v>
      </c>
      <c r="F322" s="251" t="s">
        <v>941</v>
      </c>
      <c r="G322" s="252" t="s">
        <v>183</v>
      </c>
      <c r="H322" s="253">
        <v>1</v>
      </c>
      <c r="I322" s="254"/>
      <c r="J322" s="255">
        <f>ROUND(I322*H322,2)</f>
        <v>0</v>
      </c>
      <c r="K322" s="256"/>
      <c r="L322" s="257"/>
      <c r="M322" s="258" t="s">
        <v>1</v>
      </c>
      <c r="N322" s="259" t="s">
        <v>41</v>
      </c>
      <c r="O322" s="88"/>
      <c r="P322" s="245">
        <f>O322*H322</f>
        <v>0</v>
      </c>
      <c r="Q322" s="245">
        <v>0</v>
      </c>
      <c r="R322" s="245">
        <f>Q322*H322</f>
        <v>0</v>
      </c>
      <c r="S322" s="245">
        <v>0</v>
      </c>
      <c r="T322" s="246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47" t="s">
        <v>85</v>
      </c>
      <c r="AT322" s="247" t="s">
        <v>175</v>
      </c>
      <c r="AU322" s="247" t="s">
        <v>83</v>
      </c>
      <c r="AY322" s="14" t="s">
        <v>164</v>
      </c>
      <c r="BE322" s="248">
        <f>IF(N322="základní",J322,0)</f>
        <v>0</v>
      </c>
      <c r="BF322" s="248">
        <f>IF(N322="snížená",J322,0)</f>
        <v>0</v>
      </c>
      <c r="BG322" s="248">
        <f>IF(N322="zákl. přenesená",J322,0)</f>
        <v>0</v>
      </c>
      <c r="BH322" s="248">
        <f>IF(N322="sníž. přenesená",J322,0)</f>
        <v>0</v>
      </c>
      <c r="BI322" s="248">
        <f>IF(N322="nulová",J322,0)</f>
        <v>0</v>
      </c>
      <c r="BJ322" s="14" t="s">
        <v>83</v>
      </c>
      <c r="BK322" s="248">
        <f>ROUND(I322*H322,2)</f>
        <v>0</v>
      </c>
      <c r="BL322" s="14" t="s">
        <v>83</v>
      </c>
      <c r="BM322" s="247" t="s">
        <v>942</v>
      </c>
    </row>
    <row r="323" s="2" customFormat="1" ht="16.5" customHeight="1">
      <c r="A323" s="35"/>
      <c r="B323" s="36"/>
      <c r="C323" s="249" t="s">
        <v>943</v>
      </c>
      <c r="D323" s="249" t="s">
        <v>175</v>
      </c>
      <c r="E323" s="250" t="s">
        <v>944</v>
      </c>
      <c r="F323" s="251" t="s">
        <v>945</v>
      </c>
      <c r="G323" s="252" t="s">
        <v>183</v>
      </c>
      <c r="H323" s="253">
        <v>1</v>
      </c>
      <c r="I323" s="254"/>
      <c r="J323" s="255">
        <f>ROUND(I323*H323,2)</f>
        <v>0</v>
      </c>
      <c r="K323" s="256"/>
      <c r="L323" s="257"/>
      <c r="M323" s="258" t="s">
        <v>1</v>
      </c>
      <c r="N323" s="259" t="s">
        <v>41</v>
      </c>
      <c r="O323" s="88"/>
      <c r="P323" s="245">
        <f>O323*H323</f>
        <v>0</v>
      </c>
      <c r="Q323" s="245">
        <v>0</v>
      </c>
      <c r="R323" s="245">
        <f>Q323*H323</f>
        <v>0</v>
      </c>
      <c r="S323" s="245">
        <v>0</v>
      </c>
      <c r="T323" s="246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47" t="s">
        <v>85</v>
      </c>
      <c r="AT323" s="247" t="s">
        <v>175</v>
      </c>
      <c r="AU323" s="247" t="s">
        <v>83</v>
      </c>
      <c r="AY323" s="14" t="s">
        <v>164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4" t="s">
        <v>83</v>
      </c>
      <c r="BK323" s="248">
        <f>ROUND(I323*H323,2)</f>
        <v>0</v>
      </c>
      <c r="BL323" s="14" t="s">
        <v>83</v>
      </c>
      <c r="BM323" s="247" t="s">
        <v>946</v>
      </c>
    </row>
    <row r="324" s="2" customFormat="1" ht="21.75" customHeight="1">
      <c r="A324" s="35"/>
      <c r="B324" s="36"/>
      <c r="C324" s="249" t="s">
        <v>947</v>
      </c>
      <c r="D324" s="249" t="s">
        <v>175</v>
      </c>
      <c r="E324" s="250" t="s">
        <v>948</v>
      </c>
      <c r="F324" s="251" t="s">
        <v>949</v>
      </c>
      <c r="G324" s="252" t="s">
        <v>183</v>
      </c>
      <c r="H324" s="253">
        <v>2</v>
      </c>
      <c r="I324" s="254"/>
      <c r="J324" s="255">
        <f>ROUND(I324*H324,2)</f>
        <v>0</v>
      </c>
      <c r="K324" s="256"/>
      <c r="L324" s="257"/>
      <c r="M324" s="258" t="s">
        <v>1</v>
      </c>
      <c r="N324" s="259" t="s">
        <v>41</v>
      </c>
      <c r="O324" s="88"/>
      <c r="P324" s="245">
        <f>O324*H324</f>
        <v>0</v>
      </c>
      <c r="Q324" s="245">
        <v>0</v>
      </c>
      <c r="R324" s="245">
        <f>Q324*H324</f>
        <v>0</v>
      </c>
      <c r="S324" s="245">
        <v>0</v>
      </c>
      <c r="T324" s="24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47" t="s">
        <v>85</v>
      </c>
      <c r="AT324" s="247" t="s">
        <v>175</v>
      </c>
      <c r="AU324" s="247" t="s">
        <v>83</v>
      </c>
      <c r="AY324" s="14" t="s">
        <v>164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4" t="s">
        <v>83</v>
      </c>
      <c r="BK324" s="248">
        <f>ROUND(I324*H324,2)</f>
        <v>0</v>
      </c>
      <c r="BL324" s="14" t="s">
        <v>83</v>
      </c>
      <c r="BM324" s="247" t="s">
        <v>950</v>
      </c>
    </row>
    <row r="325" s="2" customFormat="1" ht="21.75" customHeight="1">
      <c r="A325" s="35"/>
      <c r="B325" s="36"/>
      <c r="C325" s="249" t="s">
        <v>951</v>
      </c>
      <c r="D325" s="249" t="s">
        <v>175</v>
      </c>
      <c r="E325" s="250" t="s">
        <v>952</v>
      </c>
      <c r="F325" s="251" t="s">
        <v>953</v>
      </c>
      <c r="G325" s="252" t="s">
        <v>183</v>
      </c>
      <c r="H325" s="253">
        <v>1</v>
      </c>
      <c r="I325" s="254"/>
      <c r="J325" s="255">
        <f>ROUND(I325*H325,2)</f>
        <v>0</v>
      </c>
      <c r="K325" s="256"/>
      <c r="L325" s="257"/>
      <c r="M325" s="258" t="s">
        <v>1</v>
      </c>
      <c r="N325" s="259" t="s">
        <v>41</v>
      </c>
      <c r="O325" s="88"/>
      <c r="P325" s="245">
        <f>O325*H325</f>
        <v>0</v>
      </c>
      <c r="Q325" s="245">
        <v>0</v>
      </c>
      <c r="R325" s="245">
        <f>Q325*H325</f>
        <v>0</v>
      </c>
      <c r="S325" s="245">
        <v>0</v>
      </c>
      <c r="T325" s="246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47" t="s">
        <v>85</v>
      </c>
      <c r="AT325" s="247" t="s">
        <v>175</v>
      </c>
      <c r="AU325" s="247" t="s">
        <v>83</v>
      </c>
      <c r="AY325" s="14" t="s">
        <v>164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4" t="s">
        <v>83</v>
      </c>
      <c r="BK325" s="248">
        <f>ROUND(I325*H325,2)</f>
        <v>0</v>
      </c>
      <c r="BL325" s="14" t="s">
        <v>83</v>
      </c>
      <c r="BM325" s="247" t="s">
        <v>954</v>
      </c>
    </row>
    <row r="326" s="2" customFormat="1" ht="33" customHeight="1">
      <c r="A326" s="35"/>
      <c r="B326" s="36"/>
      <c r="C326" s="249" t="s">
        <v>955</v>
      </c>
      <c r="D326" s="249" t="s">
        <v>175</v>
      </c>
      <c r="E326" s="250" t="s">
        <v>956</v>
      </c>
      <c r="F326" s="251" t="s">
        <v>957</v>
      </c>
      <c r="G326" s="252" t="s">
        <v>183</v>
      </c>
      <c r="H326" s="253">
        <v>1</v>
      </c>
      <c r="I326" s="254"/>
      <c r="J326" s="255">
        <f>ROUND(I326*H326,2)</f>
        <v>0</v>
      </c>
      <c r="K326" s="256"/>
      <c r="L326" s="257"/>
      <c r="M326" s="258" t="s">
        <v>1</v>
      </c>
      <c r="N326" s="259" t="s">
        <v>41</v>
      </c>
      <c r="O326" s="88"/>
      <c r="P326" s="245">
        <f>O326*H326</f>
        <v>0</v>
      </c>
      <c r="Q326" s="245">
        <v>0</v>
      </c>
      <c r="R326" s="245">
        <f>Q326*H326</f>
        <v>0</v>
      </c>
      <c r="S326" s="245">
        <v>0</v>
      </c>
      <c r="T326" s="246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7" t="s">
        <v>85</v>
      </c>
      <c r="AT326" s="247" t="s">
        <v>175</v>
      </c>
      <c r="AU326" s="247" t="s">
        <v>83</v>
      </c>
      <c r="AY326" s="14" t="s">
        <v>164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4" t="s">
        <v>83</v>
      </c>
      <c r="BK326" s="248">
        <f>ROUND(I326*H326,2)</f>
        <v>0</v>
      </c>
      <c r="BL326" s="14" t="s">
        <v>83</v>
      </c>
      <c r="BM326" s="247" t="s">
        <v>958</v>
      </c>
    </row>
    <row r="327" s="2" customFormat="1" ht="21.75" customHeight="1">
      <c r="A327" s="35"/>
      <c r="B327" s="36"/>
      <c r="C327" s="249" t="s">
        <v>959</v>
      </c>
      <c r="D327" s="249" t="s">
        <v>175</v>
      </c>
      <c r="E327" s="250" t="s">
        <v>960</v>
      </c>
      <c r="F327" s="251" t="s">
        <v>961</v>
      </c>
      <c r="G327" s="252" t="s">
        <v>183</v>
      </c>
      <c r="H327" s="253">
        <v>1</v>
      </c>
      <c r="I327" s="254"/>
      <c r="J327" s="255">
        <f>ROUND(I327*H327,2)</f>
        <v>0</v>
      </c>
      <c r="K327" s="256"/>
      <c r="L327" s="257"/>
      <c r="M327" s="258" t="s">
        <v>1</v>
      </c>
      <c r="N327" s="259" t="s">
        <v>41</v>
      </c>
      <c r="O327" s="88"/>
      <c r="P327" s="245">
        <f>O327*H327</f>
        <v>0</v>
      </c>
      <c r="Q327" s="245">
        <v>0</v>
      </c>
      <c r="R327" s="245">
        <f>Q327*H327</f>
        <v>0</v>
      </c>
      <c r="S327" s="245">
        <v>0</v>
      </c>
      <c r="T327" s="24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47" t="s">
        <v>85</v>
      </c>
      <c r="AT327" s="247" t="s">
        <v>175</v>
      </c>
      <c r="AU327" s="247" t="s">
        <v>83</v>
      </c>
      <c r="AY327" s="14" t="s">
        <v>164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4" t="s">
        <v>83</v>
      </c>
      <c r="BK327" s="248">
        <f>ROUND(I327*H327,2)</f>
        <v>0</v>
      </c>
      <c r="BL327" s="14" t="s">
        <v>83</v>
      </c>
      <c r="BM327" s="247" t="s">
        <v>962</v>
      </c>
    </row>
    <row r="328" s="2" customFormat="1" ht="21.75" customHeight="1">
      <c r="A328" s="35"/>
      <c r="B328" s="36"/>
      <c r="C328" s="249" t="s">
        <v>963</v>
      </c>
      <c r="D328" s="249" t="s">
        <v>175</v>
      </c>
      <c r="E328" s="250" t="s">
        <v>964</v>
      </c>
      <c r="F328" s="251" t="s">
        <v>965</v>
      </c>
      <c r="G328" s="252" t="s">
        <v>183</v>
      </c>
      <c r="H328" s="253">
        <v>2</v>
      </c>
      <c r="I328" s="254"/>
      <c r="J328" s="255">
        <f>ROUND(I328*H328,2)</f>
        <v>0</v>
      </c>
      <c r="K328" s="256"/>
      <c r="L328" s="257"/>
      <c r="M328" s="258" t="s">
        <v>1</v>
      </c>
      <c r="N328" s="259" t="s">
        <v>41</v>
      </c>
      <c r="O328" s="88"/>
      <c r="P328" s="245">
        <f>O328*H328</f>
        <v>0</v>
      </c>
      <c r="Q328" s="245">
        <v>0</v>
      </c>
      <c r="R328" s="245">
        <f>Q328*H328</f>
        <v>0</v>
      </c>
      <c r="S328" s="245">
        <v>0</v>
      </c>
      <c r="T328" s="246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47" t="s">
        <v>85</v>
      </c>
      <c r="AT328" s="247" t="s">
        <v>175</v>
      </c>
      <c r="AU328" s="247" t="s">
        <v>83</v>
      </c>
      <c r="AY328" s="14" t="s">
        <v>164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4" t="s">
        <v>83</v>
      </c>
      <c r="BK328" s="248">
        <f>ROUND(I328*H328,2)</f>
        <v>0</v>
      </c>
      <c r="BL328" s="14" t="s">
        <v>83</v>
      </c>
      <c r="BM328" s="247" t="s">
        <v>966</v>
      </c>
    </row>
    <row r="329" s="2" customFormat="1" ht="21.75" customHeight="1">
      <c r="A329" s="35"/>
      <c r="B329" s="36"/>
      <c r="C329" s="249" t="s">
        <v>967</v>
      </c>
      <c r="D329" s="249" t="s">
        <v>175</v>
      </c>
      <c r="E329" s="250" t="s">
        <v>968</v>
      </c>
      <c r="F329" s="251" t="s">
        <v>969</v>
      </c>
      <c r="G329" s="252" t="s">
        <v>183</v>
      </c>
      <c r="H329" s="253">
        <v>3</v>
      </c>
      <c r="I329" s="254"/>
      <c r="J329" s="255">
        <f>ROUND(I329*H329,2)</f>
        <v>0</v>
      </c>
      <c r="K329" s="256"/>
      <c r="L329" s="257"/>
      <c r="M329" s="258" t="s">
        <v>1</v>
      </c>
      <c r="N329" s="259" t="s">
        <v>41</v>
      </c>
      <c r="O329" s="88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47" t="s">
        <v>85</v>
      </c>
      <c r="AT329" s="247" t="s">
        <v>175</v>
      </c>
      <c r="AU329" s="247" t="s">
        <v>83</v>
      </c>
      <c r="AY329" s="14" t="s">
        <v>164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4" t="s">
        <v>83</v>
      </c>
      <c r="BK329" s="248">
        <f>ROUND(I329*H329,2)</f>
        <v>0</v>
      </c>
      <c r="BL329" s="14" t="s">
        <v>83</v>
      </c>
      <c r="BM329" s="247" t="s">
        <v>970</v>
      </c>
    </row>
    <row r="330" s="2" customFormat="1" ht="21.75" customHeight="1">
      <c r="A330" s="35"/>
      <c r="B330" s="36"/>
      <c r="C330" s="249" t="s">
        <v>971</v>
      </c>
      <c r="D330" s="249" t="s">
        <v>175</v>
      </c>
      <c r="E330" s="250" t="s">
        <v>972</v>
      </c>
      <c r="F330" s="251" t="s">
        <v>973</v>
      </c>
      <c r="G330" s="252" t="s">
        <v>183</v>
      </c>
      <c r="H330" s="253">
        <v>1</v>
      </c>
      <c r="I330" s="254"/>
      <c r="J330" s="255">
        <f>ROUND(I330*H330,2)</f>
        <v>0</v>
      </c>
      <c r="K330" s="256"/>
      <c r="L330" s="257"/>
      <c r="M330" s="258" t="s">
        <v>1</v>
      </c>
      <c r="N330" s="259" t="s">
        <v>41</v>
      </c>
      <c r="O330" s="88"/>
      <c r="P330" s="245">
        <f>O330*H330</f>
        <v>0</v>
      </c>
      <c r="Q330" s="245">
        <v>0</v>
      </c>
      <c r="R330" s="245">
        <f>Q330*H330</f>
        <v>0</v>
      </c>
      <c r="S330" s="245">
        <v>0</v>
      </c>
      <c r="T330" s="246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47" t="s">
        <v>85</v>
      </c>
      <c r="AT330" s="247" t="s">
        <v>175</v>
      </c>
      <c r="AU330" s="247" t="s">
        <v>83</v>
      </c>
      <c r="AY330" s="14" t="s">
        <v>164</v>
      </c>
      <c r="BE330" s="248">
        <f>IF(N330="základní",J330,0)</f>
        <v>0</v>
      </c>
      <c r="BF330" s="248">
        <f>IF(N330="snížená",J330,0)</f>
        <v>0</v>
      </c>
      <c r="BG330" s="248">
        <f>IF(N330="zákl. přenesená",J330,0)</f>
        <v>0</v>
      </c>
      <c r="BH330" s="248">
        <f>IF(N330="sníž. přenesená",J330,0)</f>
        <v>0</v>
      </c>
      <c r="BI330" s="248">
        <f>IF(N330="nulová",J330,0)</f>
        <v>0</v>
      </c>
      <c r="BJ330" s="14" t="s">
        <v>83</v>
      </c>
      <c r="BK330" s="248">
        <f>ROUND(I330*H330,2)</f>
        <v>0</v>
      </c>
      <c r="BL330" s="14" t="s">
        <v>83</v>
      </c>
      <c r="BM330" s="247" t="s">
        <v>974</v>
      </c>
    </row>
    <row r="331" s="2" customFormat="1" ht="16.5" customHeight="1">
      <c r="A331" s="35"/>
      <c r="B331" s="36"/>
      <c r="C331" s="235" t="s">
        <v>975</v>
      </c>
      <c r="D331" s="235" t="s">
        <v>165</v>
      </c>
      <c r="E331" s="236" t="s">
        <v>976</v>
      </c>
      <c r="F331" s="237" t="s">
        <v>977</v>
      </c>
      <c r="G331" s="238" t="s">
        <v>183</v>
      </c>
      <c r="H331" s="239">
        <v>1</v>
      </c>
      <c r="I331" s="240"/>
      <c r="J331" s="241">
        <f>ROUND(I331*H331,2)</f>
        <v>0</v>
      </c>
      <c r="K331" s="242"/>
      <c r="L331" s="41"/>
      <c r="M331" s="243" t="s">
        <v>1</v>
      </c>
      <c r="N331" s="244" t="s">
        <v>41</v>
      </c>
      <c r="O331" s="88"/>
      <c r="P331" s="245">
        <f>O331*H331</f>
        <v>0</v>
      </c>
      <c r="Q331" s="245">
        <v>0</v>
      </c>
      <c r="R331" s="245">
        <f>Q331*H331</f>
        <v>0</v>
      </c>
      <c r="S331" s="245">
        <v>0</v>
      </c>
      <c r="T331" s="246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47" t="s">
        <v>83</v>
      </c>
      <c r="AT331" s="247" t="s">
        <v>165</v>
      </c>
      <c r="AU331" s="247" t="s">
        <v>83</v>
      </c>
      <c r="AY331" s="14" t="s">
        <v>164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4" t="s">
        <v>83</v>
      </c>
      <c r="BK331" s="248">
        <f>ROUND(I331*H331,2)</f>
        <v>0</v>
      </c>
      <c r="BL331" s="14" t="s">
        <v>83</v>
      </c>
      <c r="BM331" s="247" t="s">
        <v>978</v>
      </c>
    </row>
    <row r="332" s="2" customFormat="1" ht="16.5" customHeight="1">
      <c r="A332" s="35"/>
      <c r="B332" s="36"/>
      <c r="C332" s="249" t="s">
        <v>979</v>
      </c>
      <c r="D332" s="249" t="s">
        <v>175</v>
      </c>
      <c r="E332" s="250" t="s">
        <v>980</v>
      </c>
      <c r="F332" s="251" t="s">
        <v>981</v>
      </c>
      <c r="G332" s="252" t="s">
        <v>183</v>
      </c>
      <c r="H332" s="253">
        <v>1</v>
      </c>
      <c r="I332" s="254"/>
      <c r="J332" s="255">
        <f>ROUND(I332*H332,2)</f>
        <v>0</v>
      </c>
      <c r="K332" s="256"/>
      <c r="L332" s="257"/>
      <c r="M332" s="258" t="s">
        <v>1</v>
      </c>
      <c r="N332" s="259" t="s">
        <v>41</v>
      </c>
      <c r="O332" s="88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47" t="s">
        <v>200</v>
      </c>
      <c r="AT332" s="247" t="s">
        <v>175</v>
      </c>
      <c r="AU332" s="247" t="s">
        <v>83</v>
      </c>
      <c r="AY332" s="14" t="s">
        <v>164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4" t="s">
        <v>83</v>
      </c>
      <c r="BK332" s="248">
        <f>ROUND(I332*H332,2)</f>
        <v>0</v>
      </c>
      <c r="BL332" s="14" t="s">
        <v>200</v>
      </c>
      <c r="BM332" s="247" t="s">
        <v>982</v>
      </c>
    </row>
    <row r="333" s="11" customFormat="1" ht="25.92" customHeight="1">
      <c r="A333" s="11"/>
      <c r="B333" s="221"/>
      <c r="C333" s="222"/>
      <c r="D333" s="223" t="s">
        <v>75</v>
      </c>
      <c r="E333" s="224" t="s">
        <v>983</v>
      </c>
      <c r="F333" s="224" t="s">
        <v>984</v>
      </c>
      <c r="G333" s="222"/>
      <c r="H333" s="222"/>
      <c r="I333" s="225"/>
      <c r="J333" s="226">
        <f>BK333</f>
        <v>0</v>
      </c>
      <c r="K333" s="222"/>
      <c r="L333" s="227"/>
      <c r="M333" s="228"/>
      <c r="N333" s="229"/>
      <c r="O333" s="229"/>
      <c r="P333" s="230">
        <f>SUM(P334:P366)</f>
        <v>0</v>
      </c>
      <c r="Q333" s="229"/>
      <c r="R333" s="230">
        <f>SUM(R334:R366)</f>
        <v>0</v>
      </c>
      <c r="S333" s="229"/>
      <c r="T333" s="231">
        <f>SUM(T334:T366)</f>
        <v>0</v>
      </c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R333" s="232" t="s">
        <v>106</v>
      </c>
      <c r="AT333" s="233" t="s">
        <v>75</v>
      </c>
      <c r="AU333" s="233" t="s">
        <v>76</v>
      </c>
      <c r="AY333" s="232" t="s">
        <v>164</v>
      </c>
      <c r="BK333" s="234">
        <f>SUM(BK334:BK366)</f>
        <v>0</v>
      </c>
    </row>
    <row r="334" s="2" customFormat="1" ht="16.5" customHeight="1">
      <c r="A334" s="35"/>
      <c r="B334" s="36"/>
      <c r="C334" s="235" t="s">
        <v>985</v>
      </c>
      <c r="D334" s="235" t="s">
        <v>165</v>
      </c>
      <c r="E334" s="236" t="s">
        <v>986</v>
      </c>
      <c r="F334" s="237" t="s">
        <v>987</v>
      </c>
      <c r="G334" s="238" t="s">
        <v>183</v>
      </c>
      <c r="H334" s="239">
        <v>2</v>
      </c>
      <c r="I334" s="240"/>
      <c r="J334" s="241">
        <f>ROUND(I334*H334,2)</f>
        <v>0</v>
      </c>
      <c r="K334" s="242"/>
      <c r="L334" s="41"/>
      <c r="M334" s="243" t="s">
        <v>1</v>
      </c>
      <c r="N334" s="244" t="s">
        <v>41</v>
      </c>
      <c r="O334" s="88"/>
      <c r="P334" s="245">
        <f>O334*H334</f>
        <v>0</v>
      </c>
      <c r="Q334" s="245">
        <v>0</v>
      </c>
      <c r="R334" s="245">
        <f>Q334*H334</f>
        <v>0</v>
      </c>
      <c r="S334" s="245">
        <v>0</v>
      </c>
      <c r="T334" s="246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47" t="s">
        <v>179</v>
      </c>
      <c r="AT334" s="247" t="s">
        <v>165</v>
      </c>
      <c r="AU334" s="247" t="s">
        <v>83</v>
      </c>
      <c r="AY334" s="14" t="s">
        <v>164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4" t="s">
        <v>83</v>
      </c>
      <c r="BK334" s="248">
        <f>ROUND(I334*H334,2)</f>
        <v>0</v>
      </c>
      <c r="BL334" s="14" t="s">
        <v>179</v>
      </c>
      <c r="BM334" s="247" t="s">
        <v>988</v>
      </c>
    </row>
    <row r="335" s="2" customFormat="1" ht="16.5" customHeight="1">
      <c r="A335" s="35"/>
      <c r="B335" s="36"/>
      <c r="C335" s="235" t="s">
        <v>989</v>
      </c>
      <c r="D335" s="235" t="s">
        <v>165</v>
      </c>
      <c r="E335" s="236" t="s">
        <v>990</v>
      </c>
      <c r="F335" s="237" t="s">
        <v>991</v>
      </c>
      <c r="G335" s="238" t="s">
        <v>183</v>
      </c>
      <c r="H335" s="239">
        <v>2</v>
      </c>
      <c r="I335" s="240"/>
      <c r="J335" s="241">
        <f>ROUND(I335*H335,2)</f>
        <v>0</v>
      </c>
      <c r="K335" s="242"/>
      <c r="L335" s="41"/>
      <c r="M335" s="243" t="s">
        <v>1</v>
      </c>
      <c r="N335" s="244" t="s">
        <v>41</v>
      </c>
      <c r="O335" s="88"/>
      <c r="P335" s="245">
        <f>O335*H335</f>
        <v>0</v>
      </c>
      <c r="Q335" s="245">
        <v>0</v>
      </c>
      <c r="R335" s="245">
        <f>Q335*H335</f>
        <v>0</v>
      </c>
      <c r="S335" s="245">
        <v>0</v>
      </c>
      <c r="T335" s="246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47" t="s">
        <v>83</v>
      </c>
      <c r="AT335" s="247" t="s">
        <v>165</v>
      </c>
      <c r="AU335" s="247" t="s">
        <v>83</v>
      </c>
      <c r="AY335" s="14" t="s">
        <v>164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4" t="s">
        <v>83</v>
      </c>
      <c r="BK335" s="248">
        <f>ROUND(I335*H335,2)</f>
        <v>0</v>
      </c>
      <c r="BL335" s="14" t="s">
        <v>83</v>
      </c>
      <c r="BM335" s="247" t="s">
        <v>992</v>
      </c>
    </row>
    <row r="336" s="2" customFormat="1" ht="16.5" customHeight="1">
      <c r="A336" s="35"/>
      <c r="B336" s="36"/>
      <c r="C336" s="235" t="s">
        <v>993</v>
      </c>
      <c r="D336" s="235" t="s">
        <v>165</v>
      </c>
      <c r="E336" s="236" t="s">
        <v>994</v>
      </c>
      <c r="F336" s="237" t="s">
        <v>995</v>
      </c>
      <c r="G336" s="238" t="s">
        <v>183</v>
      </c>
      <c r="H336" s="239">
        <v>2</v>
      </c>
      <c r="I336" s="240"/>
      <c r="J336" s="241">
        <f>ROUND(I336*H336,2)</f>
        <v>0</v>
      </c>
      <c r="K336" s="242"/>
      <c r="L336" s="41"/>
      <c r="M336" s="243" t="s">
        <v>1</v>
      </c>
      <c r="N336" s="244" t="s">
        <v>41</v>
      </c>
      <c r="O336" s="88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47" t="s">
        <v>83</v>
      </c>
      <c r="AT336" s="247" t="s">
        <v>165</v>
      </c>
      <c r="AU336" s="247" t="s">
        <v>83</v>
      </c>
      <c r="AY336" s="14" t="s">
        <v>164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4" t="s">
        <v>83</v>
      </c>
      <c r="BK336" s="248">
        <f>ROUND(I336*H336,2)</f>
        <v>0</v>
      </c>
      <c r="BL336" s="14" t="s">
        <v>83</v>
      </c>
      <c r="BM336" s="247" t="s">
        <v>996</v>
      </c>
    </row>
    <row r="337" s="2" customFormat="1" ht="16.5" customHeight="1">
      <c r="A337" s="35"/>
      <c r="B337" s="36"/>
      <c r="C337" s="235" t="s">
        <v>997</v>
      </c>
      <c r="D337" s="235" t="s">
        <v>165</v>
      </c>
      <c r="E337" s="236" t="s">
        <v>998</v>
      </c>
      <c r="F337" s="237" t="s">
        <v>999</v>
      </c>
      <c r="G337" s="238" t="s">
        <v>183</v>
      </c>
      <c r="H337" s="239">
        <v>1</v>
      </c>
      <c r="I337" s="240"/>
      <c r="J337" s="241">
        <f>ROUND(I337*H337,2)</f>
        <v>0</v>
      </c>
      <c r="K337" s="242"/>
      <c r="L337" s="41"/>
      <c r="M337" s="243" t="s">
        <v>1</v>
      </c>
      <c r="N337" s="244" t="s">
        <v>41</v>
      </c>
      <c r="O337" s="88"/>
      <c r="P337" s="245">
        <f>O337*H337</f>
        <v>0</v>
      </c>
      <c r="Q337" s="245">
        <v>0</v>
      </c>
      <c r="R337" s="245">
        <f>Q337*H337</f>
        <v>0</v>
      </c>
      <c r="S337" s="245">
        <v>0</v>
      </c>
      <c r="T337" s="246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47" t="s">
        <v>83</v>
      </c>
      <c r="AT337" s="247" t="s">
        <v>165</v>
      </c>
      <c r="AU337" s="247" t="s">
        <v>83</v>
      </c>
      <c r="AY337" s="14" t="s">
        <v>164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4" t="s">
        <v>83</v>
      </c>
      <c r="BK337" s="248">
        <f>ROUND(I337*H337,2)</f>
        <v>0</v>
      </c>
      <c r="BL337" s="14" t="s">
        <v>83</v>
      </c>
      <c r="BM337" s="247" t="s">
        <v>1000</v>
      </c>
    </row>
    <row r="338" s="2" customFormat="1" ht="21.75" customHeight="1">
      <c r="A338" s="35"/>
      <c r="B338" s="36"/>
      <c r="C338" s="235" t="s">
        <v>1001</v>
      </c>
      <c r="D338" s="235" t="s">
        <v>165</v>
      </c>
      <c r="E338" s="236" t="s">
        <v>1002</v>
      </c>
      <c r="F338" s="237" t="s">
        <v>1003</v>
      </c>
      <c r="G338" s="238" t="s">
        <v>183</v>
      </c>
      <c r="H338" s="239">
        <v>1</v>
      </c>
      <c r="I338" s="240"/>
      <c r="J338" s="241">
        <f>ROUND(I338*H338,2)</f>
        <v>0</v>
      </c>
      <c r="K338" s="242"/>
      <c r="L338" s="41"/>
      <c r="M338" s="243" t="s">
        <v>1</v>
      </c>
      <c r="N338" s="244" t="s">
        <v>41</v>
      </c>
      <c r="O338" s="88"/>
      <c r="P338" s="245">
        <f>O338*H338</f>
        <v>0</v>
      </c>
      <c r="Q338" s="245">
        <v>0</v>
      </c>
      <c r="R338" s="245">
        <f>Q338*H338</f>
        <v>0</v>
      </c>
      <c r="S338" s="245">
        <v>0</v>
      </c>
      <c r="T338" s="24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47" t="s">
        <v>83</v>
      </c>
      <c r="AT338" s="247" t="s">
        <v>165</v>
      </c>
      <c r="AU338" s="247" t="s">
        <v>83</v>
      </c>
      <c r="AY338" s="14" t="s">
        <v>164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4" t="s">
        <v>83</v>
      </c>
      <c r="BK338" s="248">
        <f>ROUND(I338*H338,2)</f>
        <v>0</v>
      </c>
      <c r="BL338" s="14" t="s">
        <v>83</v>
      </c>
      <c r="BM338" s="247" t="s">
        <v>1004</v>
      </c>
    </row>
    <row r="339" s="2" customFormat="1" ht="16.5" customHeight="1">
      <c r="A339" s="35"/>
      <c r="B339" s="36"/>
      <c r="C339" s="235" t="s">
        <v>1005</v>
      </c>
      <c r="D339" s="235" t="s">
        <v>165</v>
      </c>
      <c r="E339" s="236" t="s">
        <v>1006</v>
      </c>
      <c r="F339" s="237" t="s">
        <v>1007</v>
      </c>
      <c r="G339" s="238" t="s">
        <v>183</v>
      </c>
      <c r="H339" s="239">
        <v>2</v>
      </c>
      <c r="I339" s="240"/>
      <c r="J339" s="241">
        <f>ROUND(I339*H339,2)</f>
        <v>0</v>
      </c>
      <c r="K339" s="242"/>
      <c r="L339" s="41"/>
      <c r="M339" s="243" t="s">
        <v>1</v>
      </c>
      <c r="N339" s="244" t="s">
        <v>41</v>
      </c>
      <c r="O339" s="88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47" t="s">
        <v>83</v>
      </c>
      <c r="AT339" s="247" t="s">
        <v>165</v>
      </c>
      <c r="AU339" s="247" t="s">
        <v>83</v>
      </c>
      <c r="AY339" s="14" t="s">
        <v>164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4" t="s">
        <v>83</v>
      </c>
      <c r="BK339" s="248">
        <f>ROUND(I339*H339,2)</f>
        <v>0</v>
      </c>
      <c r="BL339" s="14" t="s">
        <v>83</v>
      </c>
      <c r="BM339" s="247" t="s">
        <v>1008</v>
      </c>
    </row>
    <row r="340" s="2" customFormat="1" ht="21.75" customHeight="1">
      <c r="A340" s="35"/>
      <c r="B340" s="36"/>
      <c r="C340" s="235" t="s">
        <v>1009</v>
      </c>
      <c r="D340" s="235" t="s">
        <v>165</v>
      </c>
      <c r="E340" s="236" t="s">
        <v>1010</v>
      </c>
      <c r="F340" s="237" t="s">
        <v>1011</v>
      </c>
      <c r="G340" s="238" t="s">
        <v>183</v>
      </c>
      <c r="H340" s="239">
        <v>2</v>
      </c>
      <c r="I340" s="240"/>
      <c r="J340" s="241">
        <f>ROUND(I340*H340,2)</f>
        <v>0</v>
      </c>
      <c r="K340" s="242"/>
      <c r="L340" s="41"/>
      <c r="M340" s="243" t="s">
        <v>1</v>
      </c>
      <c r="N340" s="244" t="s">
        <v>41</v>
      </c>
      <c r="O340" s="88"/>
      <c r="P340" s="245">
        <f>O340*H340</f>
        <v>0</v>
      </c>
      <c r="Q340" s="245">
        <v>0</v>
      </c>
      <c r="R340" s="245">
        <f>Q340*H340</f>
        <v>0</v>
      </c>
      <c r="S340" s="245">
        <v>0</v>
      </c>
      <c r="T340" s="246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47" t="s">
        <v>83</v>
      </c>
      <c r="AT340" s="247" t="s">
        <v>165</v>
      </c>
      <c r="AU340" s="247" t="s">
        <v>83</v>
      </c>
      <c r="AY340" s="14" t="s">
        <v>164</v>
      </c>
      <c r="BE340" s="248">
        <f>IF(N340="základní",J340,0)</f>
        <v>0</v>
      </c>
      <c r="BF340" s="248">
        <f>IF(N340="snížená",J340,0)</f>
        <v>0</v>
      </c>
      <c r="BG340" s="248">
        <f>IF(N340="zákl. přenesená",J340,0)</f>
        <v>0</v>
      </c>
      <c r="BH340" s="248">
        <f>IF(N340="sníž. přenesená",J340,0)</f>
        <v>0</v>
      </c>
      <c r="BI340" s="248">
        <f>IF(N340="nulová",J340,0)</f>
        <v>0</v>
      </c>
      <c r="BJ340" s="14" t="s">
        <v>83</v>
      </c>
      <c r="BK340" s="248">
        <f>ROUND(I340*H340,2)</f>
        <v>0</v>
      </c>
      <c r="BL340" s="14" t="s">
        <v>83</v>
      </c>
      <c r="BM340" s="247" t="s">
        <v>1012</v>
      </c>
    </row>
    <row r="341" s="2" customFormat="1" ht="16.5" customHeight="1">
      <c r="A341" s="35"/>
      <c r="B341" s="36"/>
      <c r="C341" s="235" t="s">
        <v>1013</v>
      </c>
      <c r="D341" s="235" t="s">
        <v>165</v>
      </c>
      <c r="E341" s="236" t="s">
        <v>1014</v>
      </c>
      <c r="F341" s="237" t="s">
        <v>1015</v>
      </c>
      <c r="G341" s="238" t="s">
        <v>183</v>
      </c>
      <c r="H341" s="239">
        <v>1</v>
      </c>
      <c r="I341" s="240"/>
      <c r="J341" s="241">
        <f>ROUND(I341*H341,2)</f>
        <v>0</v>
      </c>
      <c r="K341" s="242"/>
      <c r="L341" s="41"/>
      <c r="M341" s="243" t="s">
        <v>1</v>
      </c>
      <c r="N341" s="244" t="s">
        <v>41</v>
      </c>
      <c r="O341" s="88"/>
      <c r="P341" s="245">
        <f>O341*H341</f>
        <v>0</v>
      </c>
      <c r="Q341" s="245">
        <v>0</v>
      </c>
      <c r="R341" s="245">
        <f>Q341*H341</f>
        <v>0</v>
      </c>
      <c r="S341" s="245">
        <v>0</v>
      </c>
      <c r="T341" s="246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47" t="s">
        <v>83</v>
      </c>
      <c r="AT341" s="247" t="s">
        <v>165</v>
      </c>
      <c r="AU341" s="247" t="s">
        <v>83</v>
      </c>
      <c r="AY341" s="14" t="s">
        <v>164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4" t="s">
        <v>83</v>
      </c>
      <c r="BK341" s="248">
        <f>ROUND(I341*H341,2)</f>
        <v>0</v>
      </c>
      <c r="BL341" s="14" t="s">
        <v>83</v>
      </c>
      <c r="BM341" s="247" t="s">
        <v>1016</v>
      </c>
    </row>
    <row r="342" s="2" customFormat="1" ht="21.75" customHeight="1">
      <c r="A342" s="35"/>
      <c r="B342" s="36"/>
      <c r="C342" s="235" t="s">
        <v>1017</v>
      </c>
      <c r="D342" s="235" t="s">
        <v>165</v>
      </c>
      <c r="E342" s="236" t="s">
        <v>1018</v>
      </c>
      <c r="F342" s="237" t="s">
        <v>1019</v>
      </c>
      <c r="G342" s="238" t="s">
        <v>183</v>
      </c>
      <c r="H342" s="239">
        <v>2</v>
      </c>
      <c r="I342" s="240"/>
      <c r="J342" s="241">
        <f>ROUND(I342*H342,2)</f>
        <v>0</v>
      </c>
      <c r="K342" s="242"/>
      <c r="L342" s="41"/>
      <c r="M342" s="243" t="s">
        <v>1</v>
      </c>
      <c r="N342" s="244" t="s">
        <v>41</v>
      </c>
      <c r="O342" s="88"/>
      <c r="P342" s="245">
        <f>O342*H342</f>
        <v>0</v>
      </c>
      <c r="Q342" s="245">
        <v>0</v>
      </c>
      <c r="R342" s="245">
        <f>Q342*H342</f>
        <v>0</v>
      </c>
      <c r="S342" s="245">
        <v>0</v>
      </c>
      <c r="T342" s="246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47" t="s">
        <v>83</v>
      </c>
      <c r="AT342" s="247" t="s">
        <v>165</v>
      </c>
      <c r="AU342" s="247" t="s">
        <v>83</v>
      </c>
      <c r="AY342" s="14" t="s">
        <v>164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4" t="s">
        <v>83</v>
      </c>
      <c r="BK342" s="248">
        <f>ROUND(I342*H342,2)</f>
        <v>0</v>
      </c>
      <c r="BL342" s="14" t="s">
        <v>83</v>
      </c>
      <c r="BM342" s="247" t="s">
        <v>1020</v>
      </c>
    </row>
    <row r="343" s="2" customFormat="1" ht="16.5" customHeight="1">
      <c r="A343" s="35"/>
      <c r="B343" s="36"/>
      <c r="C343" s="235" t="s">
        <v>1021</v>
      </c>
      <c r="D343" s="235" t="s">
        <v>165</v>
      </c>
      <c r="E343" s="236" t="s">
        <v>1022</v>
      </c>
      <c r="F343" s="237" t="s">
        <v>1023</v>
      </c>
      <c r="G343" s="238" t="s">
        <v>183</v>
      </c>
      <c r="H343" s="239">
        <v>6</v>
      </c>
      <c r="I343" s="240"/>
      <c r="J343" s="241">
        <f>ROUND(I343*H343,2)</f>
        <v>0</v>
      </c>
      <c r="K343" s="242"/>
      <c r="L343" s="41"/>
      <c r="M343" s="243" t="s">
        <v>1</v>
      </c>
      <c r="N343" s="244" t="s">
        <v>41</v>
      </c>
      <c r="O343" s="88"/>
      <c r="P343" s="245">
        <f>O343*H343</f>
        <v>0</v>
      </c>
      <c r="Q343" s="245">
        <v>0</v>
      </c>
      <c r="R343" s="245">
        <f>Q343*H343</f>
        <v>0</v>
      </c>
      <c r="S343" s="245">
        <v>0</v>
      </c>
      <c r="T343" s="246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47" t="s">
        <v>83</v>
      </c>
      <c r="AT343" s="247" t="s">
        <v>165</v>
      </c>
      <c r="AU343" s="247" t="s">
        <v>83</v>
      </c>
      <c r="AY343" s="14" t="s">
        <v>164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4" t="s">
        <v>83</v>
      </c>
      <c r="BK343" s="248">
        <f>ROUND(I343*H343,2)</f>
        <v>0</v>
      </c>
      <c r="BL343" s="14" t="s">
        <v>83</v>
      </c>
      <c r="BM343" s="247" t="s">
        <v>1024</v>
      </c>
    </row>
    <row r="344" s="2" customFormat="1" ht="16.5" customHeight="1">
      <c r="A344" s="35"/>
      <c r="B344" s="36"/>
      <c r="C344" s="235" t="s">
        <v>1025</v>
      </c>
      <c r="D344" s="235" t="s">
        <v>165</v>
      </c>
      <c r="E344" s="236" t="s">
        <v>1026</v>
      </c>
      <c r="F344" s="237" t="s">
        <v>1027</v>
      </c>
      <c r="G344" s="238" t="s">
        <v>183</v>
      </c>
      <c r="H344" s="239">
        <v>12</v>
      </c>
      <c r="I344" s="240"/>
      <c r="J344" s="241">
        <f>ROUND(I344*H344,2)</f>
        <v>0</v>
      </c>
      <c r="K344" s="242"/>
      <c r="L344" s="41"/>
      <c r="M344" s="243" t="s">
        <v>1</v>
      </c>
      <c r="N344" s="244" t="s">
        <v>41</v>
      </c>
      <c r="O344" s="88"/>
      <c r="P344" s="245">
        <f>O344*H344</f>
        <v>0</v>
      </c>
      <c r="Q344" s="245">
        <v>0</v>
      </c>
      <c r="R344" s="245">
        <f>Q344*H344</f>
        <v>0</v>
      </c>
      <c r="S344" s="245">
        <v>0</v>
      </c>
      <c r="T344" s="246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47" t="s">
        <v>179</v>
      </c>
      <c r="AT344" s="247" t="s">
        <v>165</v>
      </c>
      <c r="AU344" s="247" t="s">
        <v>83</v>
      </c>
      <c r="AY344" s="14" t="s">
        <v>164</v>
      </c>
      <c r="BE344" s="248">
        <f>IF(N344="základní",J344,0)</f>
        <v>0</v>
      </c>
      <c r="BF344" s="248">
        <f>IF(N344="snížená",J344,0)</f>
        <v>0</v>
      </c>
      <c r="BG344" s="248">
        <f>IF(N344="zákl. přenesená",J344,0)</f>
        <v>0</v>
      </c>
      <c r="BH344" s="248">
        <f>IF(N344="sníž. přenesená",J344,0)</f>
        <v>0</v>
      </c>
      <c r="BI344" s="248">
        <f>IF(N344="nulová",J344,0)</f>
        <v>0</v>
      </c>
      <c r="BJ344" s="14" t="s">
        <v>83</v>
      </c>
      <c r="BK344" s="248">
        <f>ROUND(I344*H344,2)</f>
        <v>0</v>
      </c>
      <c r="BL344" s="14" t="s">
        <v>179</v>
      </c>
      <c r="BM344" s="247" t="s">
        <v>1028</v>
      </c>
    </row>
    <row r="345" s="2" customFormat="1" ht="21.75" customHeight="1">
      <c r="A345" s="35"/>
      <c r="B345" s="36"/>
      <c r="C345" s="235" t="s">
        <v>1029</v>
      </c>
      <c r="D345" s="235" t="s">
        <v>165</v>
      </c>
      <c r="E345" s="236" t="s">
        <v>1030</v>
      </c>
      <c r="F345" s="237" t="s">
        <v>1031</v>
      </c>
      <c r="G345" s="238" t="s">
        <v>183</v>
      </c>
      <c r="H345" s="239">
        <v>10</v>
      </c>
      <c r="I345" s="240"/>
      <c r="J345" s="241">
        <f>ROUND(I345*H345,2)</f>
        <v>0</v>
      </c>
      <c r="K345" s="242"/>
      <c r="L345" s="41"/>
      <c r="M345" s="243" t="s">
        <v>1</v>
      </c>
      <c r="N345" s="244" t="s">
        <v>41</v>
      </c>
      <c r="O345" s="88"/>
      <c r="P345" s="245">
        <f>O345*H345</f>
        <v>0</v>
      </c>
      <c r="Q345" s="245">
        <v>0</v>
      </c>
      <c r="R345" s="245">
        <f>Q345*H345</f>
        <v>0</v>
      </c>
      <c r="S345" s="245">
        <v>0</v>
      </c>
      <c r="T345" s="246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47" t="s">
        <v>179</v>
      </c>
      <c r="AT345" s="247" t="s">
        <v>165</v>
      </c>
      <c r="AU345" s="247" t="s">
        <v>83</v>
      </c>
      <c r="AY345" s="14" t="s">
        <v>164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4" t="s">
        <v>83</v>
      </c>
      <c r="BK345" s="248">
        <f>ROUND(I345*H345,2)</f>
        <v>0</v>
      </c>
      <c r="BL345" s="14" t="s">
        <v>179</v>
      </c>
      <c r="BM345" s="247" t="s">
        <v>1032</v>
      </c>
    </row>
    <row r="346" s="2" customFormat="1" ht="16.5" customHeight="1">
      <c r="A346" s="35"/>
      <c r="B346" s="36"/>
      <c r="C346" s="235" t="s">
        <v>1033</v>
      </c>
      <c r="D346" s="235" t="s">
        <v>165</v>
      </c>
      <c r="E346" s="236" t="s">
        <v>1034</v>
      </c>
      <c r="F346" s="237" t="s">
        <v>1035</v>
      </c>
      <c r="G346" s="238" t="s">
        <v>451</v>
      </c>
      <c r="H346" s="239">
        <v>110</v>
      </c>
      <c r="I346" s="240"/>
      <c r="J346" s="241">
        <f>ROUND(I346*H346,2)</f>
        <v>0</v>
      </c>
      <c r="K346" s="242"/>
      <c r="L346" s="41"/>
      <c r="M346" s="243" t="s">
        <v>1</v>
      </c>
      <c r="N346" s="244" t="s">
        <v>41</v>
      </c>
      <c r="O346" s="88"/>
      <c r="P346" s="245">
        <f>O346*H346</f>
        <v>0</v>
      </c>
      <c r="Q346" s="245">
        <v>0</v>
      </c>
      <c r="R346" s="245">
        <f>Q346*H346</f>
        <v>0</v>
      </c>
      <c r="S346" s="245">
        <v>0</v>
      </c>
      <c r="T346" s="246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47" t="s">
        <v>179</v>
      </c>
      <c r="AT346" s="247" t="s">
        <v>165</v>
      </c>
      <c r="AU346" s="247" t="s">
        <v>83</v>
      </c>
      <c r="AY346" s="14" t="s">
        <v>164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4" t="s">
        <v>83</v>
      </c>
      <c r="BK346" s="248">
        <f>ROUND(I346*H346,2)</f>
        <v>0</v>
      </c>
      <c r="BL346" s="14" t="s">
        <v>179</v>
      </c>
      <c r="BM346" s="247" t="s">
        <v>1036</v>
      </c>
    </row>
    <row r="347" s="2" customFormat="1" ht="21.75" customHeight="1">
      <c r="A347" s="35"/>
      <c r="B347" s="36"/>
      <c r="C347" s="235" t="s">
        <v>1037</v>
      </c>
      <c r="D347" s="235" t="s">
        <v>165</v>
      </c>
      <c r="E347" s="236" t="s">
        <v>1038</v>
      </c>
      <c r="F347" s="237" t="s">
        <v>1039</v>
      </c>
      <c r="G347" s="238" t="s">
        <v>183</v>
      </c>
      <c r="H347" s="239">
        <v>2</v>
      </c>
      <c r="I347" s="240"/>
      <c r="J347" s="241">
        <f>ROUND(I347*H347,2)</f>
        <v>0</v>
      </c>
      <c r="K347" s="242"/>
      <c r="L347" s="41"/>
      <c r="M347" s="243" t="s">
        <v>1</v>
      </c>
      <c r="N347" s="244" t="s">
        <v>41</v>
      </c>
      <c r="O347" s="88"/>
      <c r="P347" s="245">
        <f>O347*H347</f>
        <v>0</v>
      </c>
      <c r="Q347" s="245">
        <v>0</v>
      </c>
      <c r="R347" s="245">
        <f>Q347*H347</f>
        <v>0</v>
      </c>
      <c r="S347" s="245">
        <v>0</v>
      </c>
      <c r="T347" s="246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47" t="s">
        <v>179</v>
      </c>
      <c r="AT347" s="247" t="s">
        <v>165</v>
      </c>
      <c r="AU347" s="247" t="s">
        <v>83</v>
      </c>
      <c r="AY347" s="14" t="s">
        <v>164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4" t="s">
        <v>83</v>
      </c>
      <c r="BK347" s="248">
        <f>ROUND(I347*H347,2)</f>
        <v>0</v>
      </c>
      <c r="BL347" s="14" t="s">
        <v>179</v>
      </c>
      <c r="BM347" s="247" t="s">
        <v>1040</v>
      </c>
    </row>
    <row r="348" s="2" customFormat="1" ht="21.75" customHeight="1">
      <c r="A348" s="35"/>
      <c r="B348" s="36"/>
      <c r="C348" s="235" t="s">
        <v>1041</v>
      </c>
      <c r="D348" s="235" t="s">
        <v>165</v>
      </c>
      <c r="E348" s="236" t="s">
        <v>1042</v>
      </c>
      <c r="F348" s="237" t="s">
        <v>1043</v>
      </c>
      <c r="G348" s="238" t="s">
        <v>183</v>
      </c>
      <c r="H348" s="239">
        <v>2</v>
      </c>
      <c r="I348" s="240"/>
      <c r="J348" s="241">
        <f>ROUND(I348*H348,2)</f>
        <v>0</v>
      </c>
      <c r="K348" s="242"/>
      <c r="L348" s="41"/>
      <c r="M348" s="243" t="s">
        <v>1</v>
      </c>
      <c r="N348" s="244" t="s">
        <v>41</v>
      </c>
      <c r="O348" s="88"/>
      <c r="P348" s="245">
        <f>O348*H348</f>
        <v>0</v>
      </c>
      <c r="Q348" s="245">
        <v>0</v>
      </c>
      <c r="R348" s="245">
        <f>Q348*H348</f>
        <v>0</v>
      </c>
      <c r="S348" s="245">
        <v>0</v>
      </c>
      <c r="T348" s="246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47" t="s">
        <v>179</v>
      </c>
      <c r="AT348" s="247" t="s">
        <v>165</v>
      </c>
      <c r="AU348" s="247" t="s">
        <v>83</v>
      </c>
      <c r="AY348" s="14" t="s">
        <v>164</v>
      </c>
      <c r="BE348" s="248">
        <f>IF(N348="základní",J348,0)</f>
        <v>0</v>
      </c>
      <c r="BF348" s="248">
        <f>IF(N348="snížená",J348,0)</f>
        <v>0</v>
      </c>
      <c r="BG348" s="248">
        <f>IF(N348="zákl. přenesená",J348,0)</f>
        <v>0</v>
      </c>
      <c r="BH348" s="248">
        <f>IF(N348="sníž. přenesená",J348,0)</f>
        <v>0</v>
      </c>
      <c r="BI348" s="248">
        <f>IF(N348="nulová",J348,0)</f>
        <v>0</v>
      </c>
      <c r="BJ348" s="14" t="s">
        <v>83</v>
      </c>
      <c r="BK348" s="248">
        <f>ROUND(I348*H348,2)</f>
        <v>0</v>
      </c>
      <c r="BL348" s="14" t="s">
        <v>179</v>
      </c>
      <c r="BM348" s="247" t="s">
        <v>1044</v>
      </c>
    </row>
    <row r="349" s="2" customFormat="1" ht="21.75" customHeight="1">
      <c r="A349" s="35"/>
      <c r="B349" s="36"/>
      <c r="C349" s="235" t="s">
        <v>1045</v>
      </c>
      <c r="D349" s="235" t="s">
        <v>165</v>
      </c>
      <c r="E349" s="236" t="s">
        <v>1046</v>
      </c>
      <c r="F349" s="237" t="s">
        <v>1047</v>
      </c>
      <c r="G349" s="238" t="s">
        <v>183</v>
      </c>
      <c r="H349" s="239">
        <v>6</v>
      </c>
      <c r="I349" s="240"/>
      <c r="J349" s="241">
        <f>ROUND(I349*H349,2)</f>
        <v>0</v>
      </c>
      <c r="K349" s="242"/>
      <c r="L349" s="41"/>
      <c r="M349" s="243" t="s">
        <v>1</v>
      </c>
      <c r="N349" s="244" t="s">
        <v>41</v>
      </c>
      <c r="O349" s="88"/>
      <c r="P349" s="245">
        <f>O349*H349</f>
        <v>0</v>
      </c>
      <c r="Q349" s="245">
        <v>0</v>
      </c>
      <c r="R349" s="245">
        <f>Q349*H349</f>
        <v>0</v>
      </c>
      <c r="S349" s="245">
        <v>0</v>
      </c>
      <c r="T349" s="246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47" t="s">
        <v>179</v>
      </c>
      <c r="AT349" s="247" t="s">
        <v>165</v>
      </c>
      <c r="AU349" s="247" t="s">
        <v>83</v>
      </c>
      <c r="AY349" s="14" t="s">
        <v>164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4" t="s">
        <v>83</v>
      </c>
      <c r="BK349" s="248">
        <f>ROUND(I349*H349,2)</f>
        <v>0</v>
      </c>
      <c r="BL349" s="14" t="s">
        <v>179</v>
      </c>
      <c r="BM349" s="247" t="s">
        <v>1048</v>
      </c>
    </row>
    <row r="350" s="2" customFormat="1" ht="21.75" customHeight="1">
      <c r="A350" s="35"/>
      <c r="B350" s="36"/>
      <c r="C350" s="235" t="s">
        <v>1049</v>
      </c>
      <c r="D350" s="235" t="s">
        <v>165</v>
      </c>
      <c r="E350" s="236" t="s">
        <v>1050</v>
      </c>
      <c r="F350" s="237" t="s">
        <v>1051</v>
      </c>
      <c r="G350" s="238" t="s">
        <v>183</v>
      </c>
      <c r="H350" s="239">
        <v>2</v>
      </c>
      <c r="I350" s="240"/>
      <c r="J350" s="241">
        <f>ROUND(I350*H350,2)</f>
        <v>0</v>
      </c>
      <c r="K350" s="242"/>
      <c r="L350" s="41"/>
      <c r="M350" s="243" t="s">
        <v>1</v>
      </c>
      <c r="N350" s="244" t="s">
        <v>41</v>
      </c>
      <c r="O350" s="88"/>
      <c r="P350" s="245">
        <f>O350*H350</f>
        <v>0</v>
      </c>
      <c r="Q350" s="245">
        <v>0</v>
      </c>
      <c r="R350" s="245">
        <f>Q350*H350</f>
        <v>0</v>
      </c>
      <c r="S350" s="245">
        <v>0</v>
      </c>
      <c r="T350" s="246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47" t="s">
        <v>179</v>
      </c>
      <c r="AT350" s="247" t="s">
        <v>165</v>
      </c>
      <c r="AU350" s="247" t="s">
        <v>83</v>
      </c>
      <c r="AY350" s="14" t="s">
        <v>164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4" t="s">
        <v>83</v>
      </c>
      <c r="BK350" s="248">
        <f>ROUND(I350*H350,2)</f>
        <v>0</v>
      </c>
      <c r="BL350" s="14" t="s">
        <v>179</v>
      </c>
      <c r="BM350" s="247" t="s">
        <v>1052</v>
      </c>
    </row>
    <row r="351" s="2" customFormat="1" ht="16.5" customHeight="1">
      <c r="A351" s="35"/>
      <c r="B351" s="36"/>
      <c r="C351" s="235" t="s">
        <v>1053</v>
      </c>
      <c r="D351" s="235" t="s">
        <v>165</v>
      </c>
      <c r="E351" s="236" t="s">
        <v>1054</v>
      </c>
      <c r="F351" s="237" t="s">
        <v>1055</v>
      </c>
      <c r="G351" s="238" t="s">
        <v>183</v>
      </c>
      <c r="H351" s="239">
        <v>2</v>
      </c>
      <c r="I351" s="240"/>
      <c r="J351" s="241">
        <f>ROUND(I351*H351,2)</f>
        <v>0</v>
      </c>
      <c r="K351" s="242"/>
      <c r="L351" s="41"/>
      <c r="M351" s="243" t="s">
        <v>1</v>
      </c>
      <c r="N351" s="244" t="s">
        <v>41</v>
      </c>
      <c r="O351" s="88"/>
      <c r="P351" s="245">
        <f>O351*H351</f>
        <v>0</v>
      </c>
      <c r="Q351" s="245">
        <v>0</v>
      </c>
      <c r="R351" s="245">
        <f>Q351*H351</f>
        <v>0</v>
      </c>
      <c r="S351" s="245">
        <v>0</v>
      </c>
      <c r="T351" s="246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47" t="s">
        <v>179</v>
      </c>
      <c r="AT351" s="247" t="s">
        <v>165</v>
      </c>
      <c r="AU351" s="247" t="s">
        <v>83</v>
      </c>
      <c r="AY351" s="14" t="s">
        <v>164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4" t="s">
        <v>83</v>
      </c>
      <c r="BK351" s="248">
        <f>ROUND(I351*H351,2)</f>
        <v>0</v>
      </c>
      <c r="BL351" s="14" t="s">
        <v>179</v>
      </c>
      <c r="BM351" s="247" t="s">
        <v>1056</v>
      </c>
    </row>
    <row r="352" s="2" customFormat="1" ht="21.75" customHeight="1">
      <c r="A352" s="35"/>
      <c r="B352" s="36"/>
      <c r="C352" s="235" t="s">
        <v>1057</v>
      </c>
      <c r="D352" s="235" t="s">
        <v>165</v>
      </c>
      <c r="E352" s="236" t="s">
        <v>1058</v>
      </c>
      <c r="F352" s="237" t="s">
        <v>1059</v>
      </c>
      <c r="G352" s="238" t="s">
        <v>183</v>
      </c>
      <c r="H352" s="239">
        <v>8</v>
      </c>
      <c r="I352" s="240"/>
      <c r="J352" s="241">
        <f>ROUND(I352*H352,2)</f>
        <v>0</v>
      </c>
      <c r="K352" s="242"/>
      <c r="L352" s="41"/>
      <c r="M352" s="243" t="s">
        <v>1</v>
      </c>
      <c r="N352" s="244" t="s">
        <v>41</v>
      </c>
      <c r="O352" s="88"/>
      <c r="P352" s="245">
        <f>O352*H352</f>
        <v>0</v>
      </c>
      <c r="Q352" s="245">
        <v>0</v>
      </c>
      <c r="R352" s="245">
        <f>Q352*H352</f>
        <v>0</v>
      </c>
      <c r="S352" s="245">
        <v>0</v>
      </c>
      <c r="T352" s="246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47" t="s">
        <v>179</v>
      </c>
      <c r="AT352" s="247" t="s">
        <v>165</v>
      </c>
      <c r="AU352" s="247" t="s">
        <v>83</v>
      </c>
      <c r="AY352" s="14" t="s">
        <v>164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4" t="s">
        <v>83</v>
      </c>
      <c r="BK352" s="248">
        <f>ROUND(I352*H352,2)</f>
        <v>0</v>
      </c>
      <c r="BL352" s="14" t="s">
        <v>179</v>
      </c>
      <c r="BM352" s="247" t="s">
        <v>1060</v>
      </c>
    </row>
    <row r="353" s="2" customFormat="1" ht="16.5" customHeight="1">
      <c r="A353" s="35"/>
      <c r="B353" s="36"/>
      <c r="C353" s="235" t="s">
        <v>1061</v>
      </c>
      <c r="D353" s="235" t="s">
        <v>165</v>
      </c>
      <c r="E353" s="236" t="s">
        <v>1062</v>
      </c>
      <c r="F353" s="237" t="s">
        <v>1063</v>
      </c>
      <c r="G353" s="238" t="s">
        <v>183</v>
      </c>
      <c r="H353" s="239">
        <v>8</v>
      </c>
      <c r="I353" s="240"/>
      <c r="J353" s="241">
        <f>ROUND(I353*H353,2)</f>
        <v>0</v>
      </c>
      <c r="K353" s="242"/>
      <c r="L353" s="41"/>
      <c r="M353" s="243" t="s">
        <v>1</v>
      </c>
      <c r="N353" s="244" t="s">
        <v>41</v>
      </c>
      <c r="O353" s="88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47" t="s">
        <v>179</v>
      </c>
      <c r="AT353" s="247" t="s">
        <v>165</v>
      </c>
      <c r="AU353" s="247" t="s">
        <v>83</v>
      </c>
      <c r="AY353" s="14" t="s">
        <v>164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4" t="s">
        <v>83</v>
      </c>
      <c r="BK353" s="248">
        <f>ROUND(I353*H353,2)</f>
        <v>0</v>
      </c>
      <c r="BL353" s="14" t="s">
        <v>179</v>
      </c>
      <c r="BM353" s="247" t="s">
        <v>1064</v>
      </c>
    </row>
    <row r="354" s="2" customFormat="1" ht="16.5" customHeight="1">
      <c r="A354" s="35"/>
      <c r="B354" s="36"/>
      <c r="C354" s="235" t="s">
        <v>1065</v>
      </c>
      <c r="D354" s="235" t="s">
        <v>165</v>
      </c>
      <c r="E354" s="236" t="s">
        <v>1066</v>
      </c>
      <c r="F354" s="237" t="s">
        <v>1067</v>
      </c>
      <c r="G354" s="238" t="s">
        <v>183</v>
      </c>
      <c r="H354" s="239">
        <v>8</v>
      </c>
      <c r="I354" s="240"/>
      <c r="J354" s="241">
        <f>ROUND(I354*H354,2)</f>
        <v>0</v>
      </c>
      <c r="K354" s="242"/>
      <c r="L354" s="41"/>
      <c r="M354" s="243" t="s">
        <v>1</v>
      </c>
      <c r="N354" s="244" t="s">
        <v>41</v>
      </c>
      <c r="O354" s="88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47" t="s">
        <v>179</v>
      </c>
      <c r="AT354" s="247" t="s">
        <v>165</v>
      </c>
      <c r="AU354" s="247" t="s">
        <v>83</v>
      </c>
      <c r="AY354" s="14" t="s">
        <v>164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4" t="s">
        <v>83</v>
      </c>
      <c r="BK354" s="248">
        <f>ROUND(I354*H354,2)</f>
        <v>0</v>
      </c>
      <c r="BL354" s="14" t="s">
        <v>179</v>
      </c>
      <c r="BM354" s="247" t="s">
        <v>1068</v>
      </c>
    </row>
    <row r="355" s="2" customFormat="1" ht="16.5" customHeight="1">
      <c r="A355" s="35"/>
      <c r="B355" s="36"/>
      <c r="C355" s="235" t="s">
        <v>1069</v>
      </c>
      <c r="D355" s="235" t="s">
        <v>165</v>
      </c>
      <c r="E355" s="236" t="s">
        <v>1070</v>
      </c>
      <c r="F355" s="237" t="s">
        <v>1071</v>
      </c>
      <c r="G355" s="238" t="s">
        <v>183</v>
      </c>
      <c r="H355" s="239">
        <v>8</v>
      </c>
      <c r="I355" s="240"/>
      <c r="J355" s="241">
        <f>ROUND(I355*H355,2)</f>
        <v>0</v>
      </c>
      <c r="K355" s="242"/>
      <c r="L355" s="41"/>
      <c r="M355" s="243" t="s">
        <v>1</v>
      </c>
      <c r="N355" s="244" t="s">
        <v>41</v>
      </c>
      <c r="O355" s="88"/>
      <c r="P355" s="245">
        <f>O355*H355</f>
        <v>0</v>
      </c>
      <c r="Q355" s="245">
        <v>0</v>
      </c>
      <c r="R355" s="245">
        <f>Q355*H355</f>
        <v>0</v>
      </c>
      <c r="S355" s="245">
        <v>0</v>
      </c>
      <c r="T355" s="246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47" t="s">
        <v>179</v>
      </c>
      <c r="AT355" s="247" t="s">
        <v>165</v>
      </c>
      <c r="AU355" s="247" t="s">
        <v>83</v>
      </c>
      <c r="AY355" s="14" t="s">
        <v>164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4" t="s">
        <v>83</v>
      </c>
      <c r="BK355" s="248">
        <f>ROUND(I355*H355,2)</f>
        <v>0</v>
      </c>
      <c r="BL355" s="14" t="s">
        <v>179</v>
      </c>
      <c r="BM355" s="247" t="s">
        <v>1072</v>
      </c>
    </row>
    <row r="356" s="2" customFormat="1" ht="21.75" customHeight="1">
      <c r="A356" s="35"/>
      <c r="B356" s="36"/>
      <c r="C356" s="235" t="s">
        <v>1073</v>
      </c>
      <c r="D356" s="235" t="s">
        <v>165</v>
      </c>
      <c r="E356" s="236" t="s">
        <v>1074</v>
      </c>
      <c r="F356" s="237" t="s">
        <v>1075</v>
      </c>
      <c r="G356" s="238" t="s">
        <v>183</v>
      </c>
      <c r="H356" s="239">
        <v>8</v>
      </c>
      <c r="I356" s="240"/>
      <c r="J356" s="241">
        <f>ROUND(I356*H356,2)</f>
        <v>0</v>
      </c>
      <c r="K356" s="242"/>
      <c r="L356" s="41"/>
      <c r="M356" s="243" t="s">
        <v>1</v>
      </c>
      <c r="N356" s="244" t="s">
        <v>41</v>
      </c>
      <c r="O356" s="88"/>
      <c r="P356" s="245">
        <f>O356*H356</f>
        <v>0</v>
      </c>
      <c r="Q356" s="245">
        <v>0</v>
      </c>
      <c r="R356" s="245">
        <f>Q356*H356</f>
        <v>0</v>
      </c>
      <c r="S356" s="245">
        <v>0</v>
      </c>
      <c r="T356" s="24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47" t="s">
        <v>179</v>
      </c>
      <c r="AT356" s="247" t="s">
        <v>165</v>
      </c>
      <c r="AU356" s="247" t="s">
        <v>83</v>
      </c>
      <c r="AY356" s="14" t="s">
        <v>164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4" t="s">
        <v>83</v>
      </c>
      <c r="BK356" s="248">
        <f>ROUND(I356*H356,2)</f>
        <v>0</v>
      </c>
      <c r="BL356" s="14" t="s">
        <v>179</v>
      </c>
      <c r="BM356" s="247" t="s">
        <v>1076</v>
      </c>
    </row>
    <row r="357" s="2" customFormat="1" ht="21.75" customHeight="1">
      <c r="A357" s="35"/>
      <c r="B357" s="36"/>
      <c r="C357" s="235" t="s">
        <v>1077</v>
      </c>
      <c r="D357" s="235" t="s">
        <v>165</v>
      </c>
      <c r="E357" s="236" t="s">
        <v>1078</v>
      </c>
      <c r="F357" s="237" t="s">
        <v>1079</v>
      </c>
      <c r="G357" s="238" t="s">
        <v>183</v>
      </c>
      <c r="H357" s="239">
        <v>8</v>
      </c>
      <c r="I357" s="240"/>
      <c r="J357" s="241">
        <f>ROUND(I357*H357,2)</f>
        <v>0</v>
      </c>
      <c r="K357" s="242"/>
      <c r="L357" s="41"/>
      <c r="M357" s="243" t="s">
        <v>1</v>
      </c>
      <c r="N357" s="244" t="s">
        <v>41</v>
      </c>
      <c r="O357" s="88"/>
      <c r="P357" s="245">
        <f>O357*H357</f>
        <v>0</v>
      </c>
      <c r="Q357" s="245">
        <v>0</v>
      </c>
      <c r="R357" s="245">
        <f>Q357*H357</f>
        <v>0</v>
      </c>
      <c r="S357" s="245">
        <v>0</v>
      </c>
      <c r="T357" s="246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47" t="s">
        <v>179</v>
      </c>
      <c r="AT357" s="247" t="s">
        <v>165</v>
      </c>
      <c r="AU357" s="247" t="s">
        <v>83</v>
      </c>
      <c r="AY357" s="14" t="s">
        <v>164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4" t="s">
        <v>83</v>
      </c>
      <c r="BK357" s="248">
        <f>ROUND(I357*H357,2)</f>
        <v>0</v>
      </c>
      <c r="BL357" s="14" t="s">
        <v>179</v>
      </c>
      <c r="BM357" s="247" t="s">
        <v>1080</v>
      </c>
    </row>
    <row r="358" s="2" customFormat="1" ht="21.75" customHeight="1">
      <c r="A358" s="35"/>
      <c r="B358" s="36"/>
      <c r="C358" s="235" t="s">
        <v>1081</v>
      </c>
      <c r="D358" s="235" t="s">
        <v>165</v>
      </c>
      <c r="E358" s="236" t="s">
        <v>1082</v>
      </c>
      <c r="F358" s="237" t="s">
        <v>1083</v>
      </c>
      <c r="G358" s="238" t="s">
        <v>183</v>
      </c>
      <c r="H358" s="239">
        <v>1</v>
      </c>
      <c r="I358" s="240"/>
      <c r="J358" s="241">
        <f>ROUND(I358*H358,2)</f>
        <v>0</v>
      </c>
      <c r="K358" s="242"/>
      <c r="L358" s="41"/>
      <c r="M358" s="243" t="s">
        <v>1</v>
      </c>
      <c r="N358" s="244" t="s">
        <v>41</v>
      </c>
      <c r="O358" s="88"/>
      <c r="P358" s="245">
        <f>O358*H358</f>
        <v>0</v>
      </c>
      <c r="Q358" s="245">
        <v>0</v>
      </c>
      <c r="R358" s="245">
        <f>Q358*H358</f>
        <v>0</v>
      </c>
      <c r="S358" s="245">
        <v>0</v>
      </c>
      <c r="T358" s="246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47" t="s">
        <v>179</v>
      </c>
      <c r="AT358" s="247" t="s">
        <v>165</v>
      </c>
      <c r="AU358" s="247" t="s">
        <v>83</v>
      </c>
      <c r="AY358" s="14" t="s">
        <v>164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4" t="s">
        <v>83</v>
      </c>
      <c r="BK358" s="248">
        <f>ROUND(I358*H358,2)</f>
        <v>0</v>
      </c>
      <c r="BL358" s="14" t="s">
        <v>179</v>
      </c>
      <c r="BM358" s="247" t="s">
        <v>1084</v>
      </c>
    </row>
    <row r="359" s="2" customFormat="1" ht="16.5" customHeight="1">
      <c r="A359" s="35"/>
      <c r="B359" s="36"/>
      <c r="C359" s="235" t="s">
        <v>1085</v>
      </c>
      <c r="D359" s="235" t="s">
        <v>165</v>
      </c>
      <c r="E359" s="236" t="s">
        <v>1086</v>
      </c>
      <c r="F359" s="237" t="s">
        <v>1087</v>
      </c>
      <c r="G359" s="238" t="s">
        <v>183</v>
      </c>
      <c r="H359" s="239">
        <v>1</v>
      </c>
      <c r="I359" s="240"/>
      <c r="J359" s="241">
        <f>ROUND(I359*H359,2)</f>
        <v>0</v>
      </c>
      <c r="K359" s="242"/>
      <c r="L359" s="41"/>
      <c r="M359" s="243" t="s">
        <v>1</v>
      </c>
      <c r="N359" s="244" t="s">
        <v>41</v>
      </c>
      <c r="O359" s="88"/>
      <c r="P359" s="245">
        <f>O359*H359</f>
        <v>0</v>
      </c>
      <c r="Q359" s="245">
        <v>0</v>
      </c>
      <c r="R359" s="245">
        <f>Q359*H359</f>
        <v>0</v>
      </c>
      <c r="S359" s="245">
        <v>0</v>
      </c>
      <c r="T359" s="246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47" t="s">
        <v>179</v>
      </c>
      <c r="AT359" s="247" t="s">
        <v>165</v>
      </c>
      <c r="AU359" s="247" t="s">
        <v>83</v>
      </c>
      <c r="AY359" s="14" t="s">
        <v>164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4" t="s">
        <v>83</v>
      </c>
      <c r="BK359" s="248">
        <f>ROUND(I359*H359,2)</f>
        <v>0</v>
      </c>
      <c r="BL359" s="14" t="s">
        <v>179</v>
      </c>
      <c r="BM359" s="247" t="s">
        <v>1088</v>
      </c>
    </row>
    <row r="360" s="2" customFormat="1" ht="21.75" customHeight="1">
      <c r="A360" s="35"/>
      <c r="B360" s="36"/>
      <c r="C360" s="235" t="s">
        <v>1089</v>
      </c>
      <c r="D360" s="235" t="s">
        <v>165</v>
      </c>
      <c r="E360" s="236" t="s">
        <v>1090</v>
      </c>
      <c r="F360" s="237" t="s">
        <v>1091</v>
      </c>
      <c r="G360" s="238" t="s">
        <v>183</v>
      </c>
      <c r="H360" s="239">
        <v>1</v>
      </c>
      <c r="I360" s="240"/>
      <c r="J360" s="241">
        <f>ROUND(I360*H360,2)</f>
        <v>0</v>
      </c>
      <c r="K360" s="242"/>
      <c r="L360" s="41"/>
      <c r="M360" s="243" t="s">
        <v>1</v>
      </c>
      <c r="N360" s="244" t="s">
        <v>41</v>
      </c>
      <c r="O360" s="88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47" t="s">
        <v>179</v>
      </c>
      <c r="AT360" s="247" t="s">
        <v>165</v>
      </c>
      <c r="AU360" s="247" t="s">
        <v>83</v>
      </c>
      <c r="AY360" s="14" t="s">
        <v>164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4" t="s">
        <v>83</v>
      </c>
      <c r="BK360" s="248">
        <f>ROUND(I360*H360,2)</f>
        <v>0</v>
      </c>
      <c r="BL360" s="14" t="s">
        <v>179</v>
      </c>
      <c r="BM360" s="247" t="s">
        <v>1092</v>
      </c>
    </row>
    <row r="361" s="2" customFormat="1" ht="16.5" customHeight="1">
      <c r="A361" s="35"/>
      <c r="B361" s="36"/>
      <c r="C361" s="235" t="s">
        <v>1093</v>
      </c>
      <c r="D361" s="235" t="s">
        <v>165</v>
      </c>
      <c r="E361" s="236" t="s">
        <v>1094</v>
      </c>
      <c r="F361" s="237" t="s">
        <v>1095</v>
      </c>
      <c r="G361" s="238" t="s">
        <v>183</v>
      </c>
      <c r="H361" s="239">
        <v>150</v>
      </c>
      <c r="I361" s="240"/>
      <c r="J361" s="241">
        <f>ROUND(I361*H361,2)</f>
        <v>0</v>
      </c>
      <c r="K361" s="242"/>
      <c r="L361" s="41"/>
      <c r="M361" s="243" t="s">
        <v>1</v>
      </c>
      <c r="N361" s="244" t="s">
        <v>41</v>
      </c>
      <c r="O361" s="88"/>
      <c r="P361" s="245">
        <f>O361*H361</f>
        <v>0</v>
      </c>
      <c r="Q361" s="245">
        <v>0</v>
      </c>
      <c r="R361" s="245">
        <f>Q361*H361</f>
        <v>0</v>
      </c>
      <c r="S361" s="245">
        <v>0</v>
      </c>
      <c r="T361" s="246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47" t="s">
        <v>179</v>
      </c>
      <c r="AT361" s="247" t="s">
        <v>165</v>
      </c>
      <c r="AU361" s="247" t="s">
        <v>83</v>
      </c>
      <c r="AY361" s="14" t="s">
        <v>164</v>
      </c>
      <c r="BE361" s="248">
        <f>IF(N361="základní",J361,0)</f>
        <v>0</v>
      </c>
      <c r="BF361" s="248">
        <f>IF(N361="snížená",J361,0)</f>
        <v>0</v>
      </c>
      <c r="BG361" s="248">
        <f>IF(N361="zákl. přenesená",J361,0)</f>
        <v>0</v>
      </c>
      <c r="BH361" s="248">
        <f>IF(N361="sníž. přenesená",J361,0)</f>
        <v>0</v>
      </c>
      <c r="BI361" s="248">
        <f>IF(N361="nulová",J361,0)</f>
        <v>0</v>
      </c>
      <c r="BJ361" s="14" t="s">
        <v>83</v>
      </c>
      <c r="BK361" s="248">
        <f>ROUND(I361*H361,2)</f>
        <v>0</v>
      </c>
      <c r="BL361" s="14" t="s">
        <v>179</v>
      </c>
      <c r="BM361" s="247" t="s">
        <v>1096</v>
      </c>
    </row>
    <row r="362" s="2" customFormat="1" ht="16.5" customHeight="1">
      <c r="A362" s="35"/>
      <c r="B362" s="36"/>
      <c r="C362" s="235" t="s">
        <v>1097</v>
      </c>
      <c r="D362" s="235" t="s">
        <v>165</v>
      </c>
      <c r="E362" s="236" t="s">
        <v>1098</v>
      </c>
      <c r="F362" s="237" t="s">
        <v>1099</v>
      </c>
      <c r="G362" s="238" t="s">
        <v>183</v>
      </c>
      <c r="H362" s="239">
        <v>5</v>
      </c>
      <c r="I362" s="240"/>
      <c r="J362" s="241">
        <f>ROUND(I362*H362,2)</f>
        <v>0</v>
      </c>
      <c r="K362" s="242"/>
      <c r="L362" s="41"/>
      <c r="M362" s="243" t="s">
        <v>1</v>
      </c>
      <c r="N362" s="244" t="s">
        <v>41</v>
      </c>
      <c r="O362" s="88"/>
      <c r="P362" s="245">
        <f>O362*H362</f>
        <v>0</v>
      </c>
      <c r="Q362" s="245">
        <v>0</v>
      </c>
      <c r="R362" s="245">
        <f>Q362*H362</f>
        <v>0</v>
      </c>
      <c r="S362" s="245">
        <v>0</v>
      </c>
      <c r="T362" s="246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47" t="s">
        <v>179</v>
      </c>
      <c r="AT362" s="247" t="s">
        <v>165</v>
      </c>
      <c r="AU362" s="247" t="s">
        <v>83</v>
      </c>
      <c r="AY362" s="14" t="s">
        <v>164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4" t="s">
        <v>83</v>
      </c>
      <c r="BK362" s="248">
        <f>ROUND(I362*H362,2)</f>
        <v>0</v>
      </c>
      <c r="BL362" s="14" t="s">
        <v>179</v>
      </c>
      <c r="BM362" s="247" t="s">
        <v>1100</v>
      </c>
    </row>
    <row r="363" s="2" customFormat="1" ht="16.5" customHeight="1">
      <c r="A363" s="35"/>
      <c r="B363" s="36"/>
      <c r="C363" s="235" t="s">
        <v>1101</v>
      </c>
      <c r="D363" s="235" t="s">
        <v>165</v>
      </c>
      <c r="E363" s="236" t="s">
        <v>1102</v>
      </c>
      <c r="F363" s="237" t="s">
        <v>1103</v>
      </c>
      <c r="G363" s="238" t="s">
        <v>183</v>
      </c>
      <c r="H363" s="239">
        <v>144</v>
      </c>
      <c r="I363" s="240"/>
      <c r="J363" s="241">
        <f>ROUND(I363*H363,2)</f>
        <v>0</v>
      </c>
      <c r="K363" s="242"/>
      <c r="L363" s="41"/>
      <c r="M363" s="243" t="s">
        <v>1</v>
      </c>
      <c r="N363" s="244" t="s">
        <v>41</v>
      </c>
      <c r="O363" s="88"/>
      <c r="P363" s="245">
        <f>O363*H363</f>
        <v>0</v>
      </c>
      <c r="Q363" s="245">
        <v>0</v>
      </c>
      <c r="R363" s="245">
        <f>Q363*H363</f>
        <v>0</v>
      </c>
      <c r="S363" s="245">
        <v>0</v>
      </c>
      <c r="T363" s="246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47" t="s">
        <v>179</v>
      </c>
      <c r="AT363" s="247" t="s">
        <v>165</v>
      </c>
      <c r="AU363" s="247" t="s">
        <v>83</v>
      </c>
      <c r="AY363" s="14" t="s">
        <v>164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14" t="s">
        <v>83</v>
      </c>
      <c r="BK363" s="248">
        <f>ROUND(I363*H363,2)</f>
        <v>0</v>
      </c>
      <c r="BL363" s="14" t="s">
        <v>179</v>
      </c>
      <c r="BM363" s="247" t="s">
        <v>1104</v>
      </c>
    </row>
    <row r="364" s="2" customFormat="1" ht="21.75" customHeight="1">
      <c r="A364" s="35"/>
      <c r="B364" s="36"/>
      <c r="C364" s="235" t="s">
        <v>1105</v>
      </c>
      <c r="D364" s="235" t="s">
        <v>165</v>
      </c>
      <c r="E364" s="236" t="s">
        <v>1106</v>
      </c>
      <c r="F364" s="237" t="s">
        <v>1107</v>
      </c>
      <c r="G364" s="238" t="s">
        <v>183</v>
      </c>
      <c r="H364" s="239">
        <v>12</v>
      </c>
      <c r="I364" s="240"/>
      <c r="J364" s="241">
        <f>ROUND(I364*H364,2)</f>
        <v>0</v>
      </c>
      <c r="K364" s="242"/>
      <c r="L364" s="41"/>
      <c r="M364" s="243" t="s">
        <v>1</v>
      </c>
      <c r="N364" s="244" t="s">
        <v>41</v>
      </c>
      <c r="O364" s="88"/>
      <c r="P364" s="245">
        <f>O364*H364</f>
        <v>0</v>
      </c>
      <c r="Q364" s="245">
        <v>0</v>
      </c>
      <c r="R364" s="245">
        <f>Q364*H364</f>
        <v>0</v>
      </c>
      <c r="S364" s="245">
        <v>0</v>
      </c>
      <c r="T364" s="246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47" t="s">
        <v>83</v>
      </c>
      <c r="AT364" s="247" t="s">
        <v>165</v>
      </c>
      <c r="AU364" s="247" t="s">
        <v>83</v>
      </c>
      <c r="AY364" s="14" t="s">
        <v>164</v>
      </c>
      <c r="BE364" s="248">
        <f>IF(N364="základní",J364,0)</f>
        <v>0</v>
      </c>
      <c r="BF364" s="248">
        <f>IF(N364="snížená",J364,0)</f>
        <v>0</v>
      </c>
      <c r="BG364" s="248">
        <f>IF(N364="zákl. přenesená",J364,0)</f>
        <v>0</v>
      </c>
      <c r="BH364" s="248">
        <f>IF(N364="sníž. přenesená",J364,0)</f>
        <v>0</v>
      </c>
      <c r="BI364" s="248">
        <f>IF(N364="nulová",J364,0)</f>
        <v>0</v>
      </c>
      <c r="BJ364" s="14" t="s">
        <v>83</v>
      </c>
      <c r="BK364" s="248">
        <f>ROUND(I364*H364,2)</f>
        <v>0</v>
      </c>
      <c r="BL364" s="14" t="s">
        <v>83</v>
      </c>
      <c r="BM364" s="247" t="s">
        <v>1108</v>
      </c>
    </row>
    <row r="365" s="2" customFormat="1" ht="21.75" customHeight="1">
      <c r="A365" s="35"/>
      <c r="B365" s="36"/>
      <c r="C365" s="235" t="s">
        <v>1109</v>
      </c>
      <c r="D365" s="235" t="s">
        <v>165</v>
      </c>
      <c r="E365" s="236" t="s">
        <v>1110</v>
      </c>
      <c r="F365" s="237" t="s">
        <v>1111</v>
      </c>
      <c r="G365" s="238" t="s">
        <v>183</v>
      </c>
      <c r="H365" s="239">
        <v>12</v>
      </c>
      <c r="I365" s="240"/>
      <c r="J365" s="241">
        <f>ROUND(I365*H365,2)</f>
        <v>0</v>
      </c>
      <c r="K365" s="242"/>
      <c r="L365" s="41"/>
      <c r="M365" s="243" t="s">
        <v>1</v>
      </c>
      <c r="N365" s="244" t="s">
        <v>41</v>
      </c>
      <c r="O365" s="88"/>
      <c r="P365" s="245">
        <f>O365*H365</f>
        <v>0</v>
      </c>
      <c r="Q365" s="245">
        <v>0</v>
      </c>
      <c r="R365" s="245">
        <f>Q365*H365</f>
        <v>0</v>
      </c>
      <c r="S365" s="245">
        <v>0</v>
      </c>
      <c r="T365" s="246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47" t="s">
        <v>179</v>
      </c>
      <c r="AT365" s="247" t="s">
        <v>165</v>
      </c>
      <c r="AU365" s="247" t="s">
        <v>83</v>
      </c>
      <c r="AY365" s="14" t="s">
        <v>164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4" t="s">
        <v>83</v>
      </c>
      <c r="BK365" s="248">
        <f>ROUND(I365*H365,2)</f>
        <v>0</v>
      </c>
      <c r="BL365" s="14" t="s">
        <v>179</v>
      </c>
      <c r="BM365" s="247" t="s">
        <v>1112</v>
      </c>
    </row>
    <row r="366" s="2" customFormat="1" ht="16.5" customHeight="1">
      <c r="A366" s="35"/>
      <c r="B366" s="36"/>
      <c r="C366" s="235" t="s">
        <v>1113</v>
      </c>
      <c r="D366" s="235" t="s">
        <v>165</v>
      </c>
      <c r="E366" s="236" t="s">
        <v>1114</v>
      </c>
      <c r="F366" s="237" t="s">
        <v>1115</v>
      </c>
      <c r="G366" s="238" t="s">
        <v>183</v>
      </c>
      <c r="H366" s="239">
        <v>2</v>
      </c>
      <c r="I366" s="240"/>
      <c r="J366" s="241">
        <f>ROUND(I366*H366,2)</f>
        <v>0</v>
      </c>
      <c r="K366" s="242"/>
      <c r="L366" s="41"/>
      <c r="M366" s="260" t="s">
        <v>1</v>
      </c>
      <c r="N366" s="261" t="s">
        <v>41</v>
      </c>
      <c r="O366" s="262"/>
      <c r="P366" s="263">
        <f>O366*H366</f>
        <v>0</v>
      </c>
      <c r="Q366" s="263">
        <v>0</v>
      </c>
      <c r="R366" s="263">
        <f>Q366*H366</f>
        <v>0</v>
      </c>
      <c r="S366" s="263">
        <v>0</v>
      </c>
      <c r="T366" s="26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47" t="s">
        <v>83</v>
      </c>
      <c r="AT366" s="247" t="s">
        <v>165</v>
      </c>
      <c r="AU366" s="247" t="s">
        <v>83</v>
      </c>
      <c r="AY366" s="14" t="s">
        <v>164</v>
      </c>
      <c r="BE366" s="248">
        <f>IF(N366="základní",J366,0)</f>
        <v>0</v>
      </c>
      <c r="BF366" s="248">
        <f>IF(N366="snížená",J366,0)</f>
        <v>0</v>
      </c>
      <c r="BG366" s="248">
        <f>IF(N366="zákl. přenesená",J366,0)</f>
        <v>0</v>
      </c>
      <c r="BH366" s="248">
        <f>IF(N366="sníž. přenesená",J366,0)</f>
        <v>0</v>
      </c>
      <c r="BI366" s="248">
        <f>IF(N366="nulová",J366,0)</f>
        <v>0</v>
      </c>
      <c r="BJ366" s="14" t="s">
        <v>83</v>
      </c>
      <c r="BK366" s="248">
        <f>ROUND(I366*H366,2)</f>
        <v>0</v>
      </c>
      <c r="BL366" s="14" t="s">
        <v>83</v>
      </c>
      <c r="BM366" s="247" t="s">
        <v>1116</v>
      </c>
    </row>
    <row r="367" s="2" customFormat="1" ht="6.96" customHeight="1">
      <c r="A367" s="35"/>
      <c r="B367" s="63"/>
      <c r="C367" s="64"/>
      <c r="D367" s="64"/>
      <c r="E367" s="64"/>
      <c r="F367" s="64"/>
      <c r="G367" s="64"/>
      <c r="H367" s="64"/>
      <c r="I367" s="190"/>
      <c r="J367" s="64"/>
      <c r="K367" s="64"/>
      <c r="L367" s="41"/>
      <c r="M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</row>
  </sheetData>
  <sheetProtection sheet="1" autoFilter="0" formatColumns="0" formatRows="0" objects="1" scenarios="1" spinCount="100000" saltValue="ZJTXXs1jV0aeIT5VzRx7aNdUwDD0aRcPn9u+u8eIRnjjA4zJb+CnxLEF7pvZ2eSD/FLX0+m26BEnJJ5/ijMXbg==" hashValue="hgnAtPOf1rLqrLa/PLa2lIhHm9PCVoJvTImdwxpPaqdnOB5hs1EYe1MNybu2PMQYzVOHkyvKYMZYlxXMWlpDMw==" algorithmName="SHA-512" password="CC35"/>
  <autoFilter ref="C127:K36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>
      <c r="B8" s="17"/>
      <c r="D8" s="150" t="s">
        <v>134</v>
      </c>
      <c r="L8" s="17"/>
    </row>
    <row r="9" s="1" customFormat="1" ht="16.5" customHeight="1">
      <c r="B9" s="17"/>
      <c r="E9" s="151" t="s">
        <v>135</v>
      </c>
      <c r="F9" s="1"/>
      <c r="G9" s="1"/>
      <c r="H9" s="1"/>
      <c r="I9" s="144"/>
      <c r="L9" s="17"/>
    </row>
    <row r="10" s="1" customFormat="1" ht="12" customHeight="1">
      <c r="B10" s="17"/>
      <c r="D10" s="150" t="s">
        <v>136</v>
      </c>
      <c r="I10" s="144"/>
      <c r="L10" s="17"/>
    </row>
    <row r="11" s="2" customFormat="1" ht="16.5" customHeight="1">
      <c r="A11" s="35"/>
      <c r="B11" s="41"/>
      <c r="C11" s="35"/>
      <c r="D11" s="35"/>
      <c r="E11" s="152" t="s">
        <v>137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138</v>
      </c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4" t="s">
        <v>1117</v>
      </c>
      <c r="F13" s="35"/>
      <c r="G13" s="35"/>
      <c r="H13" s="35"/>
      <c r="I13" s="153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153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50" t="s">
        <v>18</v>
      </c>
      <c r="E15" s="35"/>
      <c r="F15" s="138" t="s">
        <v>1</v>
      </c>
      <c r="G15" s="35"/>
      <c r="H15" s="35"/>
      <c r="I15" s="155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20</v>
      </c>
      <c r="E16" s="35"/>
      <c r="F16" s="138" t="s">
        <v>21</v>
      </c>
      <c r="G16" s="35"/>
      <c r="H16" s="35"/>
      <c r="I16" s="155" t="s">
        <v>22</v>
      </c>
      <c r="J16" s="156" t="str">
        <f>'Rekapitulace stavby'!AN8</f>
        <v>9. 4. 2020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153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50" t="s">
        <v>24</v>
      </c>
      <c r="E18" s="35"/>
      <c r="F18" s="35"/>
      <c r="G18" s="35"/>
      <c r="H18" s="35"/>
      <c r="I18" s="155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55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53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50" t="s">
        <v>28</v>
      </c>
      <c r="E21" s="35"/>
      <c r="F21" s="35"/>
      <c r="G21" s="35"/>
      <c r="H21" s="35"/>
      <c r="I21" s="155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55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53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50" t="s">
        <v>30</v>
      </c>
      <c r="E24" s="35"/>
      <c r="F24" s="35"/>
      <c r="G24" s="35"/>
      <c r="H24" s="35"/>
      <c r="I24" s="155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55" t="s">
        <v>27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53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50" t="s">
        <v>33</v>
      </c>
      <c r="E27" s="35"/>
      <c r="F27" s="35"/>
      <c r="G27" s="35"/>
      <c r="H27" s="35"/>
      <c r="I27" s="155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34</v>
      </c>
      <c r="F28" s="35"/>
      <c r="G28" s="35"/>
      <c r="H28" s="35"/>
      <c r="I28" s="155" t="s">
        <v>27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153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50" t="s">
        <v>35</v>
      </c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60"/>
      <c r="J31" s="157"/>
      <c r="K31" s="157"/>
      <c r="L31" s="161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153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4" t="s">
        <v>36</v>
      </c>
      <c r="E34" s="35"/>
      <c r="F34" s="35"/>
      <c r="G34" s="35"/>
      <c r="H34" s="35"/>
      <c r="I34" s="153"/>
      <c r="J34" s="165">
        <f>ROUND(J124,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2"/>
      <c r="E35" s="162"/>
      <c r="F35" s="162"/>
      <c r="G35" s="162"/>
      <c r="H35" s="162"/>
      <c r="I35" s="163"/>
      <c r="J35" s="162"/>
      <c r="K35" s="162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6" t="s">
        <v>38</v>
      </c>
      <c r="G36" s="35"/>
      <c r="H36" s="35"/>
      <c r="I36" s="167" t="s">
        <v>37</v>
      </c>
      <c r="J36" s="166" t="s">
        <v>39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2" t="s">
        <v>40</v>
      </c>
      <c r="E37" s="150" t="s">
        <v>41</v>
      </c>
      <c r="F37" s="168">
        <f>ROUND((SUM(BE124:BE174)),  2)</f>
        <v>0</v>
      </c>
      <c r="G37" s="35"/>
      <c r="H37" s="35"/>
      <c r="I37" s="169">
        <v>0.20999999999999999</v>
      </c>
      <c r="J37" s="168">
        <f>ROUND(((SUM(BE124:BE174))*I37),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42</v>
      </c>
      <c r="F38" s="168">
        <f>ROUND((SUM(BF124:BF174)),  2)</f>
        <v>0</v>
      </c>
      <c r="G38" s="35"/>
      <c r="H38" s="35"/>
      <c r="I38" s="169">
        <v>0.14999999999999999</v>
      </c>
      <c r="J38" s="168">
        <f>ROUND(((SUM(BF124:BF174))*I38),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43</v>
      </c>
      <c r="F39" s="168">
        <f>ROUND((SUM(BG124:BG174)),  2)</f>
        <v>0</v>
      </c>
      <c r="G39" s="35"/>
      <c r="H39" s="35"/>
      <c r="I39" s="169">
        <v>0.20999999999999999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0" t="s">
        <v>44</v>
      </c>
      <c r="F40" s="168">
        <f>ROUND((SUM(BH124:BH174)),  2)</f>
        <v>0</v>
      </c>
      <c r="G40" s="35"/>
      <c r="H40" s="35"/>
      <c r="I40" s="169">
        <v>0.14999999999999999</v>
      </c>
      <c r="J40" s="168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50" t="s">
        <v>45</v>
      </c>
      <c r="F41" s="168">
        <f>ROUND((SUM(BI124:BI174)),  2)</f>
        <v>0</v>
      </c>
      <c r="G41" s="35"/>
      <c r="H41" s="35"/>
      <c r="I41" s="169">
        <v>0</v>
      </c>
      <c r="J41" s="168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0"/>
      <c r="D43" s="171" t="s">
        <v>46</v>
      </c>
      <c r="E43" s="172"/>
      <c r="F43" s="172"/>
      <c r="G43" s="173" t="s">
        <v>47</v>
      </c>
      <c r="H43" s="174" t="s">
        <v>48</v>
      </c>
      <c r="I43" s="175"/>
      <c r="J43" s="176">
        <f>SUM(J34:J41)</f>
        <v>0</v>
      </c>
      <c r="K43" s="177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153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1" customFormat="1" ht="16.5" customHeight="1">
      <c r="B87" s="18"/>
      <c r="C87" s="19"/>
      <c r="D87" s="19"/>
      <c r="E87" s="194" t="s">
        <v>135</v>
      </c>
      <c r="F87" s="19"/>
      <c r="G87" s="19"/>
      <c r="H87" s="19"/>
      <c r="I87" s="144"/>
      <c r="J87" s="19"/>
      <c r="K87" s="19"/>
      <c r="L87" s="17"/>
    </row>
    <row r="88" s="1" customFormat="1" ht="12" customHeight="1">
      <c r="B88" s="18"/>
      <c r="C88" s="29" t="s">
        <v>136</v>
      </c>
      <c r="D88" s="19"/>
      <c r="E88" s="19"/>
      <c r="F88" s="19"/>
      <c r="G88" s="19"/>
      <c r="H88" s="19"/>
      <c r="I88" s="144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95" t="s">
        <v>137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138</v>
      </c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 xml:space="preserve">52-01-1-1 - materiál Správy  Železnic - NEOCEŇOVAT</v>
      </c>
      <c r="F91" s="37"/>
      <c r="G91" s="37"/>
      <c r="H91" s="37"/>
      <c r="I91" s="153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Noutonice</v>
      </c>
      <c r="G93" s="37"/>
      <c r="H93" s="37"/>
      <c r="I93" s="155" t="s">
        <v>22</v>
      </c>
      <c r="J93" s="76" t="str">
        <f>IF(J16="","",J16)</f>
        <v>9. 4. 2020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153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Jiří Kejkula</v>
      </c>
      <c r="G95" s="37"/>
      <c r="H95" s="37"/>
      <c r="I95" s="155" t="s">
        <v>30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155" t="s">
        <v>33</v>
      </c>
      <c r="J96" s="33" t="str">
        <f>E28</f>
        <v>Milan Bělehrad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96" t="s">
        <v>141</v>
      </c>
      <c r="D98" s="197"/>
      <c r="E98" s="197"/>
      <c r="F98" s="197"/>
      <c r="G98" s="197"/>
      <c r="H98" s="197"/>
      <c r="I98" s="198"/>
      <c r="J98" s="199" t="s">
        <v>142</v>
      </c>
      <c r="K98" s="19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153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200" t="s">
        <v>143</v>
      </c>
      <c r="D100" s="37"/>
      <c r="E100" s="37"/>
      <c r="F100" s="37"/>
      <c r="G100" s="37"/>
      <c r="H100" s="37"/>
      <c r="I100" s="153"/>
      <c r="J100" s="107">
        <f>J124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144</v>
      </c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53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9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9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149</v>
      </c>
      <c r="D107" s="37"/>
      <c r="E107" s="37"/>
      <c r="F107" s="37"/>
      <c r="G107" s="37"/>
      <c r="H107" s="37"/>
      <c r="I107" s="153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53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53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94" t="str">
        <f>E7</f>
        <v xml:space="preserve">Oprava zabezpečovacího zařízení v ŽST  Noutonice</v>
      </c>
      <c r="F110" s="29"/>
      <c r="G110" s="29"/>
      <c r="H110" s="29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134</v>
      </c>
      <c r="D111" s="19"/>
      <c r="E111" s="19"/>
      <c r="F111" s="19"/>
      <c r="G111" s="19"/>
      <c r="H111" s="19"/>
      <c r="I111" s="144"/>
      <c r="J111" s="19"/>
      <c r="K111" s="19"/>
      <c r="L111" s="17"/>
    </row>
    <row r="112" s="1" customFormat="1" ht="16.5" customHeight="1">
      <c r="B112" s="18"/>
      <c r="C112" s="19"/>
      <c r="D112" s="19"/>
      <c r="E112" s="194" t="s">
        <v>135</v>
      </c>
      <c r="F112" s="19"/>
      <c r="G112" s="19"/>
      <c r="H112" s="19"/>
      <c r="I112" s="144"/>
      <c r="J112" s="19"/>
      <c r="K112" s="19"/>
      <c r="L112" s="17"/>
    </row>
    <row r="113" s="1" customFormat="1" ht="12" customHeight="1">
      <c r="B113" s="18"/>
      <c r="C113" s="29" t="s">
        <v>136</v>
      </c>
      <c r="D113" s="19"/>
      <c r="E113" s="19"/>
      <c r="F113" s="19"/>
      <c r="G113" s="19"/>
      <c r="H113" s="19"/>
      <c r="I113" s="144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95" t="s">
        <v>137</v>
      </c>
      <c r="F114" s="37"/>
      <c r="G114" s="37"/>
      <c r="H114" s="37"/>
      <c r="I114" s="153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153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E13</f>
        <v xml:space="preserve">52-01-1-1 - materiál Správy  Železnic - NEOCEŇOVAT</v>
      </c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53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F16</f>
        <v>Noutonice</v>
      </c>
      <c r="G118" s="37"/>
      <c r="H118" s="37"/>
      <c r="I118" s="155" t="s">
        <v>22</v>
      </c>
      <c r="J118" s="76" t="str">
        <f>IF(J16="","",J16)</f>
        <v>9. 4. 2020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3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E19</f>
        <v>Jiří Kejkula</v>
      </c>
      <c r="G120" s="37"/>
      <c r="H120" s="37"/>
      <c r="I120" s="155" t="s">
        <v>30</v>
      </c>
      <c r="J120" s="33" t="str">
        <f>E25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IF(E22="","",E22)</f>
        <v>Vyplň údaj</v>
      </c>
      <c r="G121" s="37"/>
      <c r="H121" s="37"/>
      <c r="I121" s="155" t="s">
        <v>33</v>
      </c>
      <c r="J121" s="33" t="str">
        <f>E28</f>
        <v>Milan Bělehrad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53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0" customFormat="1" ht="29.28" customHeight="1">
      <c r="A123" s="208"/>
      <c r="B123" s="209"/>
      <c r="C123" s="210" t="s">
        <v>150</v>
      </c>
      <c r="D123" s="211" t="s">
        <v>61</v>
      </c>
      <c r="E123" s="211" t="s">
        <v>57</v>
      </c>
      <c r="F123" s="211" t="s">
        <v>58</v>
      </c>
      <c r="G123" s="211" t="s">
        <v>151</v>
      </c>
      <c r="H123" s="211" t="s">
        <v>152</v>
      </c>
      <c r="I123" s="212" t="s">
        <v>153</v>
      </c>
      <c r="J123" s="213" t="s">
        <v>142</v>
      </c>
      <c r="K123" s="214" t="s">
        <v>154</v>
      </c>
      <c r="L123" s="215"/>
      <c r="M123" s="97" t="s">
        <v>1</v>
      </c>
      <c r="N123" s="98" t="s">
        <v>40</v>
      </c>
      <c r="O123" s="98" t="s">
        <v>155</v>
      </c>
      <c r="P123" s="98" t="s">
        <v>156</v>
      </c>
      <c r="Q123" s="98" t="s">
        <v>157</v>
      </c>
      <c r="R123" s="98" t="s">
        <v>158</v>
      </c>
      <c r="S123" s="98" t="s">
        <v>159</v>
      </c>
      <c r="T123" s="99" t="s">
        <v>160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5"/>
      <c r="B124" s="36"/>
      <c r="C124" s="104" t="s">
        <v>161</v>
      </c>
      <c r="D124" s="37"/>
      <c r="E124" s="37"/>
      <c r="F124" s="37"/>
      <c r="G124" s="37"/>
      <c r="H124" s="37"/>
      <c r="I124" s="153"/>
      <c r="J124" s="216">
        <f>BK124</f>
        <v>0</v>
      </c>
      <c r="K124" s="37"/>
      <c r="L124" s="41"/>
      <c r="M124" s="100"/>
      <c r="N124" s="217"/>
      <c r="O124" s="101"/>
      <c r="P124" s="218">
        <f>SUM(P125:P174)</f>
        <v>0</v>
      </c>
      <c r="Q124" s="101"/>
      <c r="R124" s="218">
        <f>SUM(R125:R174)</f>
        <v>0</v>
      </c>
      <c r="S124" s="101"/>
      <c r="T124" s="219">
        <f>SUM(T125:T174)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75</v>
      </c>
      <c r="AU124" s="14" t="s">
        <v>144</v>
      </c>
      <c r="BK124" s="220">
        <f>SUM(BK125:BK174)</f>
        <v>0</v>
      </c>
    </row>
    <row r="125" s="2" customFormat="1" ht="21.75" customHeight="1">
      <c r="A125" s="35"/>
      <c r="B125" s="36"/>
      <c r="C125" s="249" t="s">
        <v>1118</v>
      </c>
      <c r="D125" s="249" t="s">
        <v>175</v>
      </c>
      <c r="E125" s="250" t="s">
        <v>1119</v>
      </c>
      <c r="F125" s="251" t="s">
        <v>1120</v>
      </c>
      <c r="G125" s="252" t="s">
        <v>183</v>
      </c>
      <c r="H125" s="253">
        <v>2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41</v>
      </c>
      <c r="O125" s="8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7" t="s">
        <v>200</v>
      </c>
      <c r="AT125" s="247" t="s">
        <v>175</v>
      </c>
      <c r="AU125" s="247" t="s">
        <v>76</v>
      </c>
      <c r="AY125" s="14" t="s">
        <v>164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4" t="s">
        <v>83</v>
      </c>
      <c r="BK125" s="248">
        <f>ROUND(I125*H125,2)</f>
        <v>0</v>
      </c>
      <c r="BL125" s="14" t="s">
        <v>200</v>
      </c>
      <c r="BM125" s="247" t="s">
        <v>1121</v>
      </c>
    </row>
    <row r="126" s="2" customFormat="1" ht="21.75" customHeight="1">
      <c r="A126" s="35"/>
      <c r="B126" s="36"/>
      <c r="C126" s="249" t="s">
        <v>329</v>
      </c>
      <c r="D126" s="249" t="s">
        <v>175</v>
      </c>
      <c r="E126" s="250" t="s">
        <v>1122</v>
      </c>
      <c r="F126" s="251" t="s">
        <v>1123</v>
      </c>
      <c r="G126" s="252" t="s">
        <v>183</v>
      </c>
      <c r="H126" s="253">
        <v>1</v>
      </c>
      <c r="I126" s="254"/>
      <c r="J126" s="255">
        <f>ROUND(I126*H126,2)</f>
        <v>0</v>
      </c>
      <c r="K126" s="256"/>
      <c r="L126" s="257"/>
      <c r="M126" s="258" t="s">
        <v>1</v>
      </c>
      <c r="N126" s="259" t="s">
        <v>41</v>
      </c>
      <c r="O126" s="8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7" t="s">
        <v>200</v>
      </c>
      <c r="AT126" s="247" t="s">
        <v>175</v>
      </c>
      <c r="AU126" s="247" t="s">
        <v>76</v>
      </c>
      <c r="AY126" s="14" t="s">
        <v>164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4" t="s">
        <v>83</v>
      </c>
      <c r="BK126" s="248">
        <f>ROUND(I126*H126,2)</f>
        <v>0</v>
      </c>
      <c r="BL126" s="14" t="s">
        <v>200</v>
      </c>
      <c r="BM126" s="247" t="s">
        <v>1124</v>
      </c>
    </row>
    <row r="127" s="2" customFormat="1" ht="21.75" customHeight="1">
      <c r="A127" s="35"/>
      <c r="B127" s="36"/>
      <c r="C127" s="249" t="s">
        <v>1125</v>
      </c>
      <c r="D127" s="249" t="s">
        <v>175</v>
      </c>
      <c r="E127" s="250" t="s">
        <v>1126</v>
      </c>
      <c r="F127" s="251" t="s">
        <v>1127</v>
      </c>
      <c r="G127" s="252" t="s">
        <v>183</v>
      </c>
      <c r="H127" s="253">
        <v>5</v>
      </c>
      <c r="I127" s="254"/>
      <c r="J127" s="255">
        <f>ROUND(I127*H127,2)</f>
        <v>0</v>
      </c>
      <c r="K127" s="256"/>
      <c r="L127" s="257"/>
      <c r="M127" s="258" t="s">
        <v>1</v>
      </c>
      <c r="N127" s="259" t="s">
        <v>41</v>
      </c>
      <c r="O127" s="8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200</v>
      </c>
      <c r="AT127" s="247" t="s">
        <v>175</v>
      </c>
      <c r="AU127" s="247" t="s">
        <v>76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200</v>
      </c>
      <c r="BM127" s="247" t="s">
        <v>1128</v>
      </c>
    </row>
    <row r="128" s="2" customFormat="1" ht="21.75" customHeight="1">
      <c r="A128" s="35"/>
      <c r="B128" s="36"/>
      <c r="C128" s="249" t="s">
        <v>1129</v>
      </c>
      <c r="D128" s="249" t="s">
        <v>175</v>
      </c>
      <c r="E128" s="250" t="s">
        <v>1130</v>
      </c>
      <c r="F128" s="251" t="s">
        <v>1131</v>
      </c>
      <c r="G128" s="252" t="s">
        <v>183</v>
      </c>
      <c r="H128" s="253">
        <v>2</v>
      </c>
      <c r="I128" s="254"/>
      <c r="J128" s="255">
        <f>ROUND(I128*H128,2)</f>
        <v>0</v>
      </c>
      <c r="K128" s="256"/>
      <c r="L128" s="257"/>
      <c r="M128" s="258" t="s">
        <v>1</v>
      </c>
      <c r="N128" s="259" t="s">
        <v>41</v>
      </c>
      <c r="O128" s="8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200</v>
      </c>
      <c r="AT128" s="247" t="s">
        <v>175</v>
      </c>
      <c r="AU128" s="247" t="s">
        <v>76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200</v>
      </c>
      <c r="BM128" s="247" t="s">
        <v>1132</v>
      </c>
    </row>
    <row r="129" s="2" customFormat="1" ht="21.75" customHeight="1">
      <c r="A129" s="35"/>
      <c r="B129" s="36"/>
      <c r="C129" s="249" t="s">
        <v>1133</v>
      </c>
      <c r="D129" s="249" t="s">
        <v>175</v>
      </c>
      <c r="E129" s="250" t="s">
        <v>1134</v>
      </c>
      <c r="F129" s="251" t="s">
        <v>1135</v>
      </c>
      <c r="G129" s="252" t="s">
        <v>183</v>
      </c>
      <c r="H129" s="253">
        <v>6</v>
      </c>
      <c r="I129" s="254"/>
      <c r="J129" s="255">
        <f>ROUND(I129*H129,2)</f>
        <v>0</v>
      </c>
      <c r="K129" s="256"/>
      <c r="L129" s="257"/>
      <c r="M129" s="258" t="s">
        <v>1</v>
      </c>
      <c r="N129" s="259" t="s">
        <v>41</v>
      </c>
      <c r="O129" s="8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85</v>
      </c>
      <c r="AT129" s="247" t="s">
        <v>175</v>
      </c>
      <c r="AU129" s="247" t="s">
        <v>76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83</v>
      </c>
      <c r="BM129" s="247" t="s">
        <v>1136</v>
      </c>
    </row>
    <row r="130" s="2" customFormat="1" ht="21.75" customHeight="1">
      <c r="A130" s="35"/>
      <c r="B130" s="36"/>
      <c r="C130" s="249" t="s">
        <v>1137</v>
      </c>
      <c r="D130" s="249" t="s">
        <v>175</v>
      </c>
      <c r="E130" s="250" t="s">
        <v>1138</v>
      </c>
      <c r="F130" s="251" t="s">
        <v>1139</v>
      </c>
      <c r="G130" s="252" t="s">
        <v>183</v>
      </c>
      <c r="H130" s="253">
        <v>2</v>
      </c>
      <c r="I130" s="254"/>
      <c r="J130" s="255">
        <f>ROUND(I130*H130,2)</f>
        <v>0</v>
      </c>
      <c r="K130" s="256"/>
      <c r="L130" s="257"/>
      <c r="M130" s="258" t="s">
        <v>1</v>
      </c>
      <c r="N130" s="259" t="s">
        <v>41</v>
      </c>
      <c r="O130" s="8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200</v>
      </c>
      <c r="AT130" s="247" t="s">
        <v>175</v>
      </c>
      <c r="AU130" s="247" t="s">
        <v>76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200</v>
      </c>
      <c r="BM130" s="247" t="s">
        <v>1140</v>
      </c>
    </row>
    <row r="131" s="2" customFormat="1" ht="21.75" customHeight="1">
      <c r="A131" s="35"/>
      <c r="B131" s="36"/>
      <c r="C131" s="249" t="s">
        <v>1141</v>
      </c>
      <c r="D131" s="249" t="s">
        <v>175</v>
      </c>
      <c r="E131" s="250" t="s">
        <v>1142</v>
      </c>
      <c r="F131" s="251" t="s">
        <v>1143</v>
      </c>
      <c r="G131" s="252" t="s">
        <v>183</v>
      </c>
      <c r="H131" s="253">
        <v>56</v>
      </c>
      <c r="I131" s="254"/>
      <c r="J131" s="255">
        <f>ROUND(I131*H131,2)</f>
        <v>0</v>
      </c>
      <c r="K131" s="256"/>
      <c r="L131" s="257"/>
      <c r="M131" s="258" t="s">
        <v>1</v>
      </c>
      <c r="N131" s="259" t="s">
        <v>41</v>
      </c>
      <c r="O131" s="8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200</v>
      </c>
      <c r="AT131" s="247" t="s">
        <v>175</v>
      </c>
      <c r="AU131" s="247" t="s">
        <v>76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200</v>
      </c>
      <c r="BM131" s="247" t="s">
        <v>1144</v>
      </c>
    </row>
    <row r="132" s="2" customFormat="1" ht="21.75" customHeight="1">
      <c r="A132" s="35"/>
      <c r="B132" s="36"/>
      <c r="C132" s="249" t="s">
        <v>1145</v>
      </c>
      <c r="D132" s="249" t="s">
        <v>175</v>
      </c>
      <c r="E132" s="250" t="s">
        <v>1146</v>
      </c>
      <c r="F132" s="251" t="s">
        <v>1147</v>
      </c>
      <c r="G132" s="252" t="s">
        <v>183</v>
      </c>
      <c r="H132" s="253">
        <v>3</v>
      </c>
      <c r="I132" s="254"/>
      <c r="J132" s="255">
        <f>ROUND(I132*H132,2)</f>
        <v>0</v>
      </c>
      <c r="K132" s="256"/>
      <c r="L132" s="257"/>
      <c r="M132" s="258" t="s">
        <v>1</v>
      </c>
      <c r="N132" s="259" t="s">
        <v>41</v>
      </c>
      <c r="O132" s="8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200</v>
      </c>
      <c r="AT132" s="247" t="s">
        <v>175</v>
      </c>
      <c r="AU132" s="247" t="s">
        <v>76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200</v>
      </c>
      <c r="BM132" s="247" t="s">
        <v>1148</v>
      </c>
    </row>
    <row r="133" s="2" customFormat="1" ht="21.75" customHeight="1">
      <c r="A133" s="35"/>
      <c r="B133" s="36"/>
      <c r="C133" s="249" t="s">
        <v>8</v>
      </c>
      <c r="D133" s="249" t="s">
        <v>175</v>
      </c>
      <c r="E133" s="250" t="s">
        <v>1149</v>
      </c>
      <c r="F133" s="251" t="s">
        <v>1150</v>
      </c>
      <c r="G133" s="252" t="s">
        <v>183</v>
      </c>
      <c r="H133" s="253">
        <v>10</v>
      </c>
      <c r="I133" s="254"/>
      <c r="J133" s="255">
        <f>ROUND(I133*H133,2)</f>
        <v>0</v>
      </c>
      <c r="K133" s="256"/>
      <c r="L133" s="257"/>
      <c r="M133" s="258" t="s">
        <v>1</v>
      </c>
      <c r="N133" s="259" t="s">
        <v>41</v>
      </c>
      <c r="O133" s="8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200</v>
      </c>
      <c r="AT133" s="247" t="s">
        <v>175</v>
      </c>
      <c r="AU133" s="247" t="s">
        <v>76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200</v>
      </c>
      <c r="BM133" s="247" t="s">
        <v>1151</v>
      </c>
    </row>
    <row r="134" s="2" customFormat="1" ht="21.75" customHeight="1">
      <c r="A134" s="35"/>
      <c r="B134" s="36"/>
      <c r="C134" s="249" t="s">
        <v>1152</v>
      </c>
      <c r="D134" s="249" t="s">
        <v>175</v>
      </c>
      <c r="E134" s="250" t="s">
        <v>1153</v>
      </c>
      <c r="F134" s="251" t="s">
        <v>1154</v>
      </c>
      <c r="G134" s="252" t="s">
        <v>183</v>
      </c>
      <c r="H134" s="253">
        <v>2</v>
      </c>
      <c r="I134" s="254"/>
      <c r="J134" s="255">
        <f>ROUND(I134*H134,2)</f>
        <v>0</v>
      </c>
      <c r="K134" s="256"/>
      <c r="L134" s="257"/>
      <c r="M134" s="258" t="s">
        <v>1</v>
      </c>
      <c r="N134" s="259" t="s">
        <v>41</v>
      </c>
      <c r="O134" s="8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200</v>
      </c>
      <c r="AT134" s="247" t="s">
        <v>175</v>
      </c>
      <c r="AU134" s="247" t="s">
        <v>76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200</v>
      </c>
      <c r="BM134" s="247" t="s">
        <v>1155</v>
      </c>
    </row>
    <row r="135" s="2" customFormat="1" ht="21.75" customHeight="1">
      <c r="A135" s="35"/>
      <c r="B135" s="36"/>
      <c r="C135" s="249" t="s">
        <v>1156</v>
      </c>
      <c r="D135" s="249" t="s">
        <v>175</v>
      </c>
      <c r="E135" s="250" t="s">
        <v>1157</v>
      </c>
      <c r="F135" s="251" t="s">
        <v>1158</v>
      </c>
      <c r="G135" s="252" t="s">
        <v>183</v>
      </c>
      <c r="H135" s="253">
        <v>13</v>
      </c>
      <c r="I135" s="254"/>
      <c r="J135" s="255">
        <f>ROUND(I135*H135,2)</f>
        <v>0</v>
      </c>
      <c r="K135" s="256"/>
      <c r="L135" s="257"/>
      <c r="M135" s="258" t="s">
        <v>1</v>
      </c>
      <c r="N135" s="259" t="s">
        <v>41</v>
      </c>
      <c r="O135" s="8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85</v>
      </c>
      <c r="AT135" s="247" t="s">
        <v>175</v>
      </c>
      <c r="AU135" s="247" t="s">
        <v>76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83</v>
      </c>
      <c r="BM135" s="247" t="s">
        <v>1159</v>
      </c>
    </row>
    <row r="136" s="2" customFormat="1" ht="21.75" customHeight="1">
      <c r="A136" s="35"/>
      <c r="B136" s="36"/>
      <c r="C136" s="249" t="s">
        <v>364</v>
      </c>
      <c r="D136" s="249" t="s">
        <v>175</v>
      </c>
      <c r="E136" s="250" t="s">
        <v>1160</v>
      </c>
      <c r="F136" s="251" t="s">
        <v>1161</v>
      </c>
      <c r="G136" s="252" t="s">
        <v>183</v>
      </c>
      <c r="H136" s="253">
        <v>5</v>
      </c>
      <c r="I136" s="254"/>
      <c r="J136" s="255">
        <f>ROUND(I136*H136,2)</f>
        <v>0</v>
      </c>
      <c r="K136" s="256"/>
      <c r="L136" s="257"/>
      <c r="M136" s="258" t="s">
        <v>1</v>
      </c>
      <c r="N136" s="259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85</v>
      </c>
      <c r="AT136" s="247" t="s">
        <v>175</v>
      </c>
      <c r="AU136" s="247" t="s">
        <v>76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83</v>
      </c>
      <c r="BM136" s="247" t="s">
        <v>1162</v>
      </c>
    </row>
    <row r="137" s="2" customFormat="1" ht="21.75" customHeight="1">
      <c r="A137" s="35"/>
      <c r="B137" s="36"/>
      <c r="C137" s="249" t="s">
        <v>1163</v>
      </c>
      <c r="D137" s="249" t="s">
        <v>175</v>
      </c>
      <c r="E137" s="250" t="s">
        <v>1164</v>
      </c>
      <c r="F137" s="251" t="s">
        <v>1165</v>
      </c>
      <c r="G137" s="252" t="s">
        <v>183</v>
      </c>
      <c r="H137" s="253">
        <v>5</v>
      </c>
      <c r="I137" s="254"/>
      <c r="J137" s="255">
        <f>ROUND(I137*H137,2)</f>
        <v>0</v>
      </c>
      <c r="K137" s="256"/>
      <c r="L137" s="257"/>
      <c r="M137" s="258" t="s">
        <v>1</v>
      </c>
      <c r="N137" s="259" t="s">
        <v>41</v>
      </c>
      <c r="O137" s="8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85</v>
      </c>
      <c r="AT137" s="247" t="s">
        <v>175</v>
      </c>
      <c r="AU137" s="247" t="s">
        <v>76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83</v>
      </c>
      <c r="BM137" s="247" t="s">
        <v>1166</v>
      </c>
    </row>
    <row r="138" s="2" customFormat="1" ht="21.75" customHeight="1">
      <c r="A138" s="35"/>
      <c r="B138" s="36"/>
      <c r="C138" s="249" t="s">
        <v>7</v>
      </c>
      <c r="D138" s="249" t="s">
        <v>175</v>
      </c>
      <c r="E138" s="250" t="s">
        <v>1167</v>
      </c>
      <c r="F138" s="251" t="s">
        <v>1168</v>
      </c>
      <c r="G138" s="252" t="s">
        <v>183</v>
      </c>
      <c r="H138" s="253">
        <v>5</v>
      </c>
      <c r="I138" s="254"/>
      <c r="J138" s="255">
        <f>ROUND(I138*H138,2)</f>
        <v>0</v>
      </c>
      <c r="K138" s="256"/>
      <c r="L138" s="257"/>
      <c r="M138" s="258" t="s">
        <v>1</v>
      </c>
      <c r="N138" s="259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85</v>
      </c>
      <c r="AT138" s="247" t="s">
        <v>175</v>
      </c>
      <c r="AU138" s="247" t="s">
        <v>76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83</v>
      </c>
      <c r="BM138" s="247" t="s">
        <v>1169</v>
      </c>
    </row>
    <row r="139" s="2" customFormat="1" ht="21.75" customHeight="1">
      <c r="A139" s="35"/>
      <c r="B139" s="36"/>
      <c r="C139" s="249" t="s">
        <v>1170</v>
      </c>
      <c r="D139" s="249" t="s">
        <v>175</v>
      </c>
      <c r="E139" s="250" t="s">
        <v>1171</v>
      </c>
      <c r="F139" s="251" t="s">
        <v>1172</v>
      </c>
      <c r="G139" s="252" t="s">
        <v>183</v>
      </c>
      <c r="H139" s="253">
        <v>5</v>
      </c>
      <c r="I139" s="254"/>
      <c r="J139" s="255">
        <f>ROUND(I139*H139,2)</f>
        <v>0</v>
      </c>
      <c r="K139" s="256"/>
      <c r="L139" s="257"/>
      <c r="M139" s="258" t="s">
        <v>1</v>
      </c>
      <c r="N139" s="259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85</v>
      </c>
      <c r="AT139" s="247" t="s">
        <v>175</v>
      </c>
      <c r="AU139" s="247" t="s">
        <v>76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83</v>
      </c>
      <c r="BM139" s="247" t="s">
        <v>1173</v>
      </c>
    </row>
    <row r="140" s="2" customFormat="1" ht="21.75" customHeight="1">
      <c r="A140" s="35"/>
      <c r="B140" s="36"/>
      <c r="C140" s="249" t="s">
        <v>1174</v>
      </c>
      <c r="D140" s="249" t="s">
        <v>175</v>
      </c>
      <c r="E140" s="250" t="s">
        <v>1175</v>
      </c>
      <c r="F140" s="251" t="s">
        <v>1176</v>
      </c>
      <c r="G140" s="252" t="s">
        <v>183</v>
      </c>
      <c r="H140" s="253">
        <v>1</v>
      </c>
      <c r="I140" s="254"/>
      <c r="J140" s="255">
        <f>ROUND(I140*H140,2)</f>
        <v>0</v>
      </c>
      <c r="K140" s="256"/>
      <c r="L140" s="257"/>
      <c r="M140" s="258" t="s">
        <v>1</v>
      </c>
      <c r="N140" s="259" t="s">
        <v>41</v>
      </c>
      <c r="O140" s="8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200</v>
      </c>
      <c r="AT140" s="247" t="s">
        <v>175</v>
      </c>
      <c r="AU140" s="247" t="s">
        <v>76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200</v>
      </c>
      <c r="BM140" s="247" t="s">
        <v>1177</v>
      </c>
    </row>
    <row r="141" s="2" customFormat="1" ht="21.75" customHeight="1">
      <c r="A141" s="35"/>
      <c r="B141" s="36"/>
      <c r="C141" s="249" t="s">
        <v>1178</v>
      </c>
      <c r="D141" s="249" t="s">
        <v>175</v>
      </c>
      <c r="E141" s="250" t="s">
        <v>1179</v>
      </c>
      <c r="F141" s="251" t="s">
        <v>1180</v>
      </c>
      <c r="G141" s="252" t="s">
        <v>183</v>
      </c>
      <c r="H141" s="253">
        <v>8</v>
      </c>
      <c r="I141" s="254"/>
      <c r="J141" s="255">
        <f>ROUND(I141*H141,2)</f>
        <v>0</v>
      </c>
      <c r="K141" s="256"/>
      <c r="L141" s="257"/>
      <c r="M141" s="258" t="s">
        <v>1</v>
      </c>
      <c r="N141" s="259" t="s">
        <v>41</v>
      </c>
      <c r="O141" s="8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200</v>
      </c>
      <c r="AT141" s="247" t="s">
        <v>175</v>
      </c>
      <c r="AU141" s="247" t="s">
        <v>76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200</v>
      </c>
      <c r="BM141" s="247" t="s">
        <v>1181</v>
      </c>
    </row>
    <row r="142" s="2" customFormat="1" ht="21.75" customHeight="1">
      <c r="A142" s="35"/>
      <c r="B142" s="36"/>
      <c r="C142" s="249" t="s">
        <v>1182</v>
      </c>
      <c r="D142" s="249" t="s">
        <v>175</v>
      </c>
      <c r="E142" s="250" t="s">
        <v>1183</v>
      </c>
      <c r="F142" s="251" t="s">
        <v>1184</v>
      </c>
      <c r="G142" s="252" t="s">
        <v>183</v>
      </c>
      <c r="H142" s="253">
        <v>56</v>
      </c>
      <c r="I142" s="254"/>
      <c r="J142" s="255">
        <f>ROUND(I142*H142,2)</f>
        <v>0</v>
      </c>
      <c r="K142" s="256"/>
      <c r="L142" s="257"/>
      <c r="M142" s="258" t="s">
        <v>1</v>
      </c>
      <c r="N142" s="259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200</v>
      </c>
      <c r="AT142" s="247" t="s">
        <v>175</v>
      </c>
      <c r="AU142" s="247" t="s">
        <v>76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200</v>
      </c>
      <c r="BM142" s="247" t="s">
        <v>1185</v>
      </c>
    </row>
    <row r="143" s="2" customFormat="1" ht="16.5" customHeight="1">
      <c r="A143" s="35"/>
      <c r="B143" s="36"/>
      <c r="C143" s="249" t="s">
        <v>1186</v>
      </c>
      <c r="D143" s="249" t="s">
        <v>175</v>
      </c>
      <c r="E143" s="250" t="s">
        <v>1187</v>
      </c>
      <c r="F143" s="251" t="s">
        <v>1188</v>
      </c>
      <c r="G143" s="252" t="s">
        <v>183</v>
      </c>
      <c r="H143" s="253">
        <v>2</v>
      </c>
      <c r="I143" s="254"/>
      <c r="J143" s="255">
        <f>ROUND(I143*H143,2)</f>
        <v>0</v>
      </c>
      <c r="K143" s="256"/>
      <c r="L143" s="257"/>
      <c r="M143" s="258" t="s">
        <v>1</v>
      </c>
      <c r="N143" s="259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329</v>
      </c>
      <c r="AT143" s="247" t="s">
        <v>175</v>
      </c>
      <c r="AU143" s="247" t="s">
        <v>76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106</v>
      </c>
      <c r="BM143" s="247" t="s">
        <v>1189</v>
      </c>
    </row>
    <row r="144" s="2" customFormat="1" ht="21.75" customHeight="1">
      <c r="A144" s="35"/>
      <c r="B144" s="36"/>
      <c r="C144" s="249" t="s">
        <v>1190</v>
      </c>
      <c r="D144" s="249" t="s">
        <v>175</v>
      </c>
      <c r="E144" s="250" t="s">
        <v>1191</v>
      </c>
      <c r="F144" s="251" t="s">
        <v>1192</v>
      </c>
      <c r="G144" s="252" t="s">
        <v>183</v>
      </c>
      <c r="H144" s="253">
        <v>2</v>
      </c>
      <c r="I144" s="254"/>
      <c r="J144" s="255">
        <f>ROUND(I144*H144,2)</f>
        <v>0</v>
      </c>
      <c r="K144" s="256"/>
      <c r="L144" s="257"/>
      <c r="M144" s="258" t="s">
        <v>1</v>
      </c>
      <c r="N144" s="259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329</v>
      </c>
      <c r="AT144" s="247" t="s">
        <v>175</v>
      </c>
      <c r="AU144" s="247" t="s">
        <v>76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106</v>
      </c>
      <c r="BM144" s="247" t="s">
        <v>1193</v>
      </c>
    </row>
    <row r="145" s="2" customFormat="1" ht="33" customHeight="1">
      <c r="A145" s="35"/>
      <c r="B145" s="36"/>
      <c r="C145" s="249" t="s">
        <v>1194</v>
      </c>
      <c r="D145" s="249" t="s">
        <v>175</v>
      </c>
      <c r="E145" s="250" t="s">
        <v>1195</v>
      </c>
      <c r="F145" s="251" t="s">
        <v>1196</v>
      </c>
      <c r="G145" s="252" t="s">
        <v>183</v>
      </c>
      <c r="H145" s="253">
        <v>2</v>
      </c>
      <c r="I145" s="254"/>
      <c r="J145" s="255">
        <f>ROUND(I145*H145,2)</f>
        <v>0</v>
      </c>
      <c r="K145" s="256"/>
      <c r="L145" s="257"/>
      <c r="M145" s="258" t="s">
        <v>1</v>
      </c>
      <c r="N145" s="259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200</v>
      </c>
      <c r="AT145" s="247" t="s">
        <v>175</v>
      </c>
      <c r="AU145" s="247" t="s">
        <v>76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200</v>
      </c>
      <c r="BM145" s="247" t="s">
        <v>1197</v>
      </c>
    </row>
    <row r="146" s="2" customFormat="1" ht="33" customHeight="1">
      <c r="A146" s="35"/>
      <c r="B146" s="36"/>
      <c r="C146" s="249" t="s">
        <v>1198</v>
      </c>
      <c r="D146" s="249" t="s">
        <v>175</v>
      </c>
      <c r="E146" s="250" t="s">
        <v>1199</v>
      </c>
      <c r="F146" s="251" t="s">
        <v>1200</v>
      </c>
      <c r="G146" s="252" t="s">
        <v>183</v>
      </c>
      <c r="H146" s="253">
        <v>2</v>
      </c>
      <c r="I146" s="254"/>
      <c r="J146" s="255">
        <f>ROUND(I146*H146,2)</f>
        <v>0</v>
      </c>
      <c r="K146" s="256"/>
      <c r="L146" s="257"/>
      <c r="M146" s="258" t="s">
        <v>1</v>
      </c>
      <c r="N146" s="259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200</v>
      </c>
      <c r="AT146" s="247" t="s">
        <v>175</v>
      </c>
      <c r="AU146" s="247" t="s">
        <v>76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200</v>
      </c>
      <c r="BM146" s="247" t="s">
        <v>1201</v>
      </c>
    </row>
    <row r="147" s="2" customFormat="1" ht="33" customHeight="1">
      <c r="A147" s="35"/>
      <c r="B147" s="36"/>
      <c r="C147" s="249" t="s">
        <v>1202</v>
      </c>
      <c r="D147" s="249" t="s">
        <v>175</v>
      </c>
      <c r="E147" s="250" t="s">
        <v>1203</v>
      </c>
      <c r="F147" s="251" t="s">
        <v>1204</v>
      </c>
      <c r="G147" s="252" t="s">
        <v>183</v>
      </c>
      <c r="H147" s="253">
        <v>2</v>
      </c>
      <c r="I147" s="254"/>
      <c r="J147" s="255">
        <f>ROUND(I147*H147,2)</f>
        <v>0</v>
      </c>
      <c r="K147" s="256"/>
      <c r="L147" s="257"/>
      <c r="M147" s="258" t="s">
        <v>1</v>
      </c>
      <c r="N147" s="259" t="s">
        <v>41</v>
      </c>
      <c r="O147" s="8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7" t="s">
        <v>200</v>
      </c>
      <c r="AT147" s="247" t="s">
        <v>175</v>
      </c>
      <c r="AU147" s="247" t="s">
        <v>76</v>
      </c>
      <c r="AY147" s="14" t="s">
        <v>164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4" t="s">
        <v>83</v>
      </c>
      <c r="BK147" s="248">
        <f>ROUND(I147*H147,2)</f>
        <v>0</v>
      </c>
      <c r="BL147" s="14" t="s">
        <v>200</v>
      </c>
      <c r="BM147" s="247" t="s">
        <v>1205</v>
      </c>
    </row>
    <row r="148" s="2" customFormat="1" ht="33" customHeight="1">
      <c r="A148" s="35"/>
      <c r="B148" s="36"/>
      <c r="C148" s="249" t="s">
        <v>1206</v>
      </c>
      <c r="D148" s="249" t="s">
        <v>175</v>
      </c>
      <c r="E148" s="250" t="s">
        <v>1207</v>
      </c>
      <c r="F148" s="251" t="s">
        <v>1208</v>
      </c>
      <c r="G148" s="252" t="s">
        <v>183</v>
      </c>
      <c r="H148" s="253">
        <v>2</v>
      </c>
      <c r="I148" s="254"/>
      <c r="J148" s="255">
        <f>ROUND(I148*H148,2)</f>
        <v>0</v>
      </c>
      <c r="K148" s="256"/>
      <c r="L148" s="257"/>
      <c r="M148" s="258" t="s">
        <v>1</v>
      </c>
      <c r="N148" s="259" t="s">
        <v>41</v>
      </c>
      <c r="O148" s="8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200</v>
      </c>
      <c r="AT148" s="247" t="s">
        <v>175</v>
      </c>
      <c r="AU148" s="247" t="s">
        <v>76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200</v>
      </c>
      <c r="BM148" s="247" t="s">
        <v>1209</v>
      </c>
    </row>
    <row r="149" s="2" customFormat="1" ht="21.75" customHeight="1">
      <c r="A149" s="35"/>
      <c r="B149" s="36"/>
      <c r="C149" s="249" t="s">
        <v>1210</v>
      </c>
      <c r="D149" s="249" t="s">
        <v>175</v>
      </c>
      <c r="E149" s="250" t="s">
        <v>1211</v>
      </c>
      <c r="F149" s="251" t="s">
        <v>1212</v>
      </c>
      <c r="G149" s="252" t="s">
        <v>183</v>
      </c>
      <c r="H149" s="253">
        <v>14</v>
      </c>
      <c r="I149" s="254"/>
      <c r="J149" s="255">
        <f>ROUND(I149*H149,2)</f>
        <v>0</v>
      </c>
      <c r="K149" s="256"/>
      <c r="L149" s="257"/>
      <c r="M149" s="258" t="s">
        <v>1</v>
      </c>
      <c r="N149" s="259" t="s">
        <v>41</v>
      </c>
      <c r="O149" s="8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7" t="s">
        <v>200</v>
      </c>
      <c r="AT149" s="247" t="s">
        <v>175</v>
      </c>
      <c r="AU149" s="247" t="s">
        <v>76</v>
      </c>
      <c r="AY149" s="14" t="s">
        <v>164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4" t="s">
        <v>83</v>
      </c>
      <c r="BK149" s="248">
        <f>ROUND(I149*H149,2)</f>
        <v>0</v>
      </c>
      <c r="BL149" s="14" t="s">
        <v>200</v>
      </c>
      <c r="BM149" s="247" t="s">
        <v>1213</v>
      </c>
    </row>
    <row r="150" s="2" customFormat="1" ht="33" customHeight="1">
      <c r="A150" s="35"/>
      <c r="B150" s="36"/>
      <c r="C150" s="249" t="s">
        <v>1214</v>
      </c>
      <c r="D150" s="249" t="s">
        <v>175</v>
      </c>
      <c r="E150" s="250" t="s">
        <v>1215</v>
      </c>
      <c r="F150" s="251" t="s">
        <v>1216</v>
      </c>
      <c r="G150" s="252" t="s">
        <v>183</v>
      </c>
      <c r="H150" s="253">
        <v>2</v>
      </c>
      <c r="I150" s="254"/>
      <c r="J150" s="255">
        <f>ROUND(I150*H150,2)</f>
        <v>0</v>
      </c>
      <c r="K150" s="256"/>
      <c r="L150" s="257"/>
      <c r="M150" s="258" t="s">
        <v>1</v>
      </c>
      <c r="N150" s="259" t="s">
        <v>41</v>
      </c>
      <c r="O150" s="8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7" t="s">
        <v>200</v>
      </c>
      <c r="AT150" s="247" t="s">
        <v>175</v>
      </c>
      <c r="AU150" s="247" t="s">
        <v>76</v>
      </c>
      <c r="AY150" s="14" t="s">
        <v>164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4" t="s">
        <v>83</v>
      </c>
      <c r="BK150" s="248">
        <f>ROUND(I150*H150,2)</f>
        <v>0</v>
      </c>
      <c r="BL150" s="14" t="s">
        <v>200</v>
      </c>
      <c r="BM150" s="247" t="s">
        <v>1217</v>
      </c>
    </row>
    <row r="151" s="2" customFormat="1" ht="33" customHeight="1">
      <c r="A151" s="35"/>
      <c r="B151" s="36"/>
      <c r="C151" s="249" t="s">
        <v>1218</v>
      </c>
      <c r="D151" s="249" t="s">
        <v>175</v>
      </c>
      <c r="E151" s="250" t="s">
        <v>1219</v>
      </c>
      <c r="F151" s="251" t="s">
        <v>1220</v>
      </c>
      <c r="G151" s="252" t="s">
        <v>183</v>
      </c>
      <c r="H151" s="253">
        <v>2</v>
      </c>
      <c r="I151" s="254"/>
      <c r="J151" s="255">
        <f>ROUND(I151*H151,2)</f>
        <v>0</v>
      </c>
      <c r="K151" s="256"/>
      <c r="L151" s="257"/>
      <c r="M151" s="258" t="s">
        <v>1</v>
      </c>
      <c r="N151" s="259" t="s">
        <v>41</v>
      </c>
      <c r="O151" s="88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7" t="s">
        <v>200</v>
      </c>
      <c r="AT151" s="247" t="s">
        <v>175</v>
      </c>
      <c r="AU151" s="247" t="s">
        <v>76</v>
      </c>
      <c r="AY151" s="14" t="s">
        <v>164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4" t="s">
        <v>83</v>
      </c>
      <c r="BK151" s="248">
        <f>ROUND(I151*H151,2)</f>
        <v>0</v>
      </c>
      <c r="BL151" s="14" t="s">
        <v>200</v>
      </c>
      <c r="BM151" s="247" t="s">
        <v>1221</v>
      </c>
    </row>
    <row r="152" s="2" customFormat="1" ht="33" customHeight="1">
      <c r="A152" s="35"/>
      <c r="B152" s="36"/>
      <c r="C152" s="249" t="s">
        <v>1222</v>
      </c>
      <c r="D152" s="249" t="s">
        <v>175</v>
      </c>
      <c r="E152" s="250" t="s">
        <v>1223</v>
      </c>
      <c r="F152" s="251" t="s">
        <v>1224</v>
      </c>
      <c r="G152" s="252" t="s">
        <v>183</v>
      </c>
      <c r="H152" s="253">
        <v>2</v>
      </c>
      <c r="I152" s="254"/>
      <c r="J152" s="255">
        <f>ROUND(I152*H152,2)</f>
        <v>0</v>
      </c>
      <c r="K152" s="256"/>
      <c r="L152" s="257"/>
      <c r="M152" s="258" t="s">
        <v>1</v>
      </c>
      <c r="N152" s="259" t="s">
        <v>41</v>
      </c>
      <c r="O152" s="8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7" t="s">
        <v>200</v>
      </c>
      <c r="AT152" s="247" t="s">
        <v>175</v>
      </c>
      <c r="AU152" s="247" t="s">
        <v>76</v>
      </c>
      <c r="AY152" s="14" t="s">
        <v>164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4" t="s">
        <v>83</v>
      </c>
      <c r="BK152" s="248">
        <f>ROUND(I152*H152,2)</f>
        <v>0</v>
      </c>
      <c r="BL152" s="14" t="s">
        <v>200</v>
      </c>
      <c r="BM152" s="247" t="s">
        <v>1225</v>
      </c>
    </row>
    <row r="153" s="2" customFormat="1" ht="33" customHeight="1">
      <c r="A153" s="35"/>
      <c r="B153" s="36"/>
      <c r="C153" s="249" t="s">
        <v>1226</v>
      </c>
      <c r="D153" s="249" t="s">
        <v>175</v>
      </c>
      <c r="E153" s="250" t="s">
        <v>1227</v>
      </c>
      <c r="F153" s="251" t="s">
        <v>1228</v>
      </c>
      <c r="G153" s="252" t="s">
        <v>183</v>
      </c>
      <c r="H153" s="253">
        <v>2</v>
      </c>
      <c r="I153" s="254"/>
      <c r="J153" s="255">
        <f>ROUND(I153*H153,2)</f>
        <v>0</v>
      </c>
      <c r="K153" s="256"/>
      <c r="L153" s="257"/>
      <c r="M153" s="258" t="s">
        <v>1</v>
      </c>
      <c r="N153" s="259" t="s">
        <v>41</v>
      </c>
      <c r="O153" s="8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7" t="s">
        <v>200</v>
      </c>
      <c r="AT153" s="247" t="s">
        <v>175</v>
      </c>
      <c r="AU153" s="247" t="s">
        <v>76</v>
      </c>
      <c r="AY153" s="14" t="s">
        <v>164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4" t="s">
        <v>83</v>
      </c>
      <c r="BK153" s="248">
        <f>ROUND(I153*H153,2)</f>
        <v>0</v>
      </c>
      <c r="BL153" s="14" t="s">
        <v>200</v>
      </c>
      <c r="BM153" s="247" t="s">
        <v>1229</v>
      </c>
    </row>
    <row r="154" s="2" customFormat="1" ht="21.75" customHeight="1">
      <c r="A154" s="35"/>
      <c r="B154" s="36"/>
      <c r="C154" s="249" t="s">
        <v>1230</v>
      </c>
      <c r="D154" s="249" t="s">
        <v>175</v>
      </c>
      <c r="E154" s="250" t="s">
        <v>1231</v>
      </c>
      <c r="F154" s="251" t="s">
        <v>1232</v>
      </c>
      <c r="G154" s="252" t="s">
        <v>183</v>
      </c>
      <c r="H154" s="253">
        <v>2</v>
      </c>
      <c r="I154" s="254"/>
      <c r="J154" s="255">
        <f>ROUND(I154*H154,2)</f>
        <v>0</v>
      </c>
      <c r="K154" s="256"/>
      <c r="L154" s="257"/>
      <c r="M154" s="258" t="s">
        <v>1</v>
      </c>
      <c r="N154" s="259" t="s">
        <v>41</v>
      </c>
      <c r="O154" s="88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7" t="s">
        <v>200</v>
      </c>
      <c r="AT154" s="247" t="s">
        <v>175</v>
      </c>
      <c r="AU154" s="247" t="s">
        <v>76</v>
      </c>
      <c r="AY154" s="14" t="s">
        <v>164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4" t="s">
        <v>83</v>
      </c>
      <c r="BK154" s="248">
        <f>ROUND(I154*H154,2)</f>
        <v>0</v>
      </c>
      <c r="BL154" s="14" t="s">
        <v>200</v>
      </c>
      <c r="BM154" s="247" t="s">
        <v>1233</v>
      </c>
    </row>
    <row r="155" s="2" customFormat="1" ht="21.75" customHeight="1">
      <c r="A155" s="35"/>
      <c r="B155" s="36"/>
      <c r="C155" s="249" t="s">
        <v>1234</v>
      </c>
      <c r="D155" s="249" t="s">
        <v>175</v>
      </c>
      <c r="E155" s="250" t="s">
        <v>1235</v>
      </c>
      <c r="F155" s="251" t="s">
        <v>1236</v>
      </c>
      <c r="G155" s="252" t="s">
        <v>183</v>
      </c>
      <c r="H155" s="253">
        <v>6</v>
      </c>
      <c r="I155" s="254"/>
      <c r="J155" s="255">
        <f>ROUND(I155*H155,2)</f>
        <v>0</v>
      </c>
      <c r="K155" s="256"/>
      <c r="L155" s="257"/>
      <c r="M155" s="258" t="s">
        <v>1</v>
      </c>
      <c r="N155" s="259" t="s">
        <v>41</v>
      </c>
      <c r="O155" s="8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7" t="s">
        <v>200</v>
      </c>
      <c r="AT155" s="247" t="s">
        <v>175</v>
      </c>
      <c r="AU155" s="247" t="s">
        <v>76</v>
      </c>
      <c r="AY155" s="14" t="s">
        <v>164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4" t="s">
        <v>83</v>
      </c>
      <c r="BK155" s="248">
        <f>ROUND(I155*H155,2)</f>
        <v>0</v>
      </c>
      <c r="BL155" s="14" t="s">
        <v>200</v>
      </c>
      <c r="BM155" s="247" t="s">
        <v>1237</v>
      </c>
    </row>
    <row r="156" s="2" customFormat="1" ht="21.75" customHeight="1">
      <c r="A156" s="35"/>
      <c r="B156" s="36"/>
      <c r="C156" s="249" t="s">
        <v>1238</v>
      </c>
      <c r="D156" s="249" t="s">
        <v>175</v>
      </c>
      <c r="E156" s="250" t="s">
        <v>1239</v>
      </c>
      <c r="F156" s="251" t="s">
        <v>1240</v>
      </c>
      <c r="G156" s="252" t="s">
        <v>183</v>
      </c>
      <c r="H156" s="253">
        <v>2</v>
      </c>
      <c r="I156" s="254"/>
      <c r="J156" s="255">
        <f>ROUND(I156*H156,2)</f>
        <v>0</v>
      </c>
      <c r="K156" s="256"/>
      <c r="L156" s="257"/>
      <c r="M156" s="258" t="s">
        <v>1</v>
      </c>
      <c r="N156" s="259" t="s">
        <v>41</v>
      </c>
      <c r="O156" s="8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7" t="s">
        <v>200</v>
      </c>
      <c r="AT156" s="247" t="s">
        <v>175</v>
      </c>
      <c r="AU156" s="247" t="s">
        <v>76</v>
      </c>
      <c r="AY156" s="14" t="s">
        <v>164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4" t="s">
        <v>83</v>
      </c>
      <c r="BK156" s="248">
        <f>ROUND(I156*H156,2)</f>
        <v>0</v>
      </c>
      <c r="BL156" s="14" t="s">
        <v>200</v>
      </c>
      <c r="BM156" s="247" t="s">
        <v>1241</v>
      </c>
    </row>
    <row r="157" s="2" customFormat="1" ht="21.75" customHeight="1">
      <c r="A157" s="35"/>
      <c r="B157" s="36"/>
      <c r="C157" s="249" t="s">
        <v>1242</v>
      </c>
      <c r="D157" s="249" t="s">
        <v>175</v>
      </c>
      <c r="E157" s="250" t="s">
        <v>1243</v>
      </c>
      <c r="F157" s="251" t="s">
        <v>1244</v>
      </c>
      <c r="G157" s="252" t="s">
        <v>183</v>
      </c>
      <c r="H157" s="253">
        <v>10</v>
      </c>
      <c r="I157" s="254"/>
      <c r="J157" s="255">
        <f>ROUND(I157*H157,2)</f>
        <v>0</v>
      </c>
      <c r="K157" s="256"/>
      <c r="L157" s="257"/>
      <c r="M157" s="258" t="s">
        <v>1</v>
      </c>
      <c r="N157" s="259" t="s">
        <v>41</v>
      </c>
      <c r="O157" s="8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7" t="s">
        <v>200</v>
      </c>
      <c r="AT157" s="247" t="s">
        <v>175</v>
      </c>
      <c r="AU157" s="247" t="s">
        <v>76</v>
      </c>
      <c r="AY157" s="14" t="s">
        <v>164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4" t="s">
        <v>83</v>
      </c>
      <c r="BK157" s="248">
        <f>ROUND(I157*H157,2)</f>
        <v>0</v>
      </c>
      <c r="BL157" s="14" t="s">
        <v>200</v>
      </c>
      <c r="BM157" s="247" t="s">
        <v>1245</v>
      </c>
    </row>
    <row r="158" s="2" customFormat="1" ht="21.75" customHeight="1">
      <c r="A158" s="35"/>
      <c r="B158" s="36"/>
      <c r="C158" s="249" t="s">
        <v>1246</v>
      </c>
      <c r="D158" s="249" t="s">
        <v>175</v>
      </c>
      <c r="E158" s="250" t="s">
        <v>1247</v>
      </c>
      <c r="F158" s="251" t="s">
        <v>1248</v>
      </c>
      <c r="G158" s="252" t="s">
        <v>183</v>
      </c>
      <c r="H158" s="253">
        <v>2</v>
      </c>
      <c r="I158" s="254"/>
      <c r="J158" s="255">
        <f>ROUND(I158*H158,2)</f>
        <v>0</v>
      </c>
      <c r="K158" s="256"/>
      <c r="L158" s="257"/>
      <c r="M158" s="258" t="s">
        <v>1</v>
      </c>
      <c r="N158" s="259" t="s">
        <v>41</v>
      </c>
      <c r="O158" s="8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7" t="s">
        <v>200</v>
      </c>
      <c r="AT158" s="247" t="s">
        <v>175</v>
      </c>
      <c r="AU158" s="247" t="s">
        <v>76</v>
      </c>
      <c r="AY158" s="14" t="s">
        <v>164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4" t="s">
        <v>83</v>
      </c>
      <c r="BK158" s="248">
        <f>ROUND(I158*H158,2)</f>
        <v>0</v>
      </c>
      <c r="BL158" s="14" t="s">
        <v>200</v>
      </c>
      <c r="BM158" s="247" t="s">
        <v>1249</v>
      </c>
    </row>
    <row r="159" s="2" customFormat="1" ht="21.75" customHeight="1">
      <c r="A159" s="35"/>
      <c r="B159" s="36"/>
      <c r="C159" s="249" t="s">
        <v>1250</v>
      </c>
      <c r="D159" s="249" t="s">
        <v>175</v>
      </c>
      <c r="E159" s="250" t="s">
        <v>1251</v>
      </c>
      <c r="F159" s="251" t="s">
        <v>1252</v>
      </c>
      <c r="G159" s="252" t="s">
        <v>183</v>
      </c>
      <c r="H159" s="253">
        <v>6</v>
      </c>
      <c r="I159" s="254"/>
      <c r="J159" s="255">
        <f>ROUND(I159*H159,2)</f>
        <v>0</v>
      </c>
      <c r="K159" s="256"/>
      <c r="L159" s="257"/>
      <c r="M159" s="258" t="s">
        <v>1</v>
      </c>
      <c r="N159" s="259" t="s">
        <v>41</v>
      </c>
      <c r="O159" s="8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7" t="s">
        <v>200</v>
      </c>
      <c r="AT159" s="247" t="s">
        <v>175</v>
      </c>
      <c r="AU159" s="247" t="s">
        <v>76</v>
      </c>
      <c r="AY159" s="14" t="s">
        <v>164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4" t="s">
        <v>83</v>
      </c>
      <c r="BK159" s="248">
        <f>ROUND(I159*H159,2)</f>
        <v>0</v>
      </c>
      <c r="BL159" s="14" t="s">
        <v>200</v>
      </c>
      <c r="BM159" s="247" t="s">
        <v>1253</v>
      </c>
    </row>
    <row r="160" s="2" customFormat="1" ht="16.5" customHeight="1">
      <c r="A160" s="35"/>
      <c r="B160" s="36"/>
      <c r="C160" s="249" t="s">
        <v>1254</v>
      </c>
      <c r="D160" s="249" t="s">
        <v>175</v>
      </c>
      <c r="E160" s="250" t="s">
        <v>1255</v>
      </c>
      <c r="F160" s="251" t="s">
        <v>1256</v>
      </c>
      <c r="G160" s="252" t="s">
        <v>183</v>
      </c>
      <c r="H160" s="253">
        <v>2</v>
      </c>
      <c r="I160" s="254"/>
      <c r="J160" s="255">
        <f>ROUND(I160*H160,2)</f>
        <v>0</v>
      </c>
      <c r="K160" s="256"/>
      <c r="L160" s="257"/>
      <c r="M160" s="258" t="s">
        <v>1</v>
      </c>
      <c r="N160" s="259" t="s">
        <v>41</v>
      </c>
      <c r="O160" s="8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7" t="s">
        <v>200</v>
      </c>
      <c r="AT160" s="247" t="s">
        <v>175</v>
      </c>
      <c r="AU160" s="247" t="s">
        <v>76</v>
      </c>
      <c r="AY160" s="14" t="s">
        <v>164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4" t="s">
        <v>83</v>
      </c>
      <c r="BK160" s="248">
        <f>ROUND(I160*H160,2)</f>
        <v>0</v>
      </c>
      <c r="BL160" s="14" t="s">
        <v>200</v>
      </c>
      <c r="BM160" s="247" t="s">
        <v>1257</v>
      </c>
    </row>
    <row r="161" s="2" customFormat="1" ht="16.5" customHeight="1">
      <c r="A161" s="35"/>
      <c r="B161" s="36"/>
      <c r="C161" s="249" t="s">
        <v>1258</v>
      </c>
      <c r="D161" s="249" t="s">
        <v>175</v>
      </c>
      <c r="E161" s="250" t="s">
        <v>1259</v>
      </c>
      <c r="F161" s="251" t="s">
        <v>1260</v>
      </c>
      <c r="G161" s="252" t="s">
        <v>183</v>
      </c>
      <c r="H161" s="253">
        <v>6</v>
      </c>
      <c r="I161" s="254"/>
      <c r="J161" s="255">
        <f>ROUND(I161*H161,2)</f>
        <v>0</v>
      </c>
      <c r="K161" s="256"/>
      <c r="L161" s="257"/>
      <c r="M161" s="258" t="s">
        <v>1</v>
      </c>
      <c r="N161" s="259" t="s">
        <v>41</v>
      </c>
      <c r="O161" s="8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7" t="s">
        <v>200</v>
      </c>
      <c r="AT161" s="247" t="s">
        <v>175</v>
      </c>
      <c r="AU161" s="247" t="s">
        <v>76</v>
      </c>
      <c r="AY161" s="14" t="s">
        <v>164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4" t="s">
        <v>83</v>
      </c>
      <c r="BK161" s="248">
        <f>ROUND(I161*H161,2)</f>
        <v>0</v>
      </c>
      <c r="BL161" s="14" t="s">
        <v>200</v>
      </c>
      <c r="BM161" s="247" t="s">
        <v>1261</v>
      </c>
    </row>
    <row r="162" s="2" customFormat="1" ht="16.5" customHeight="1">
      <c r="A162" s="35"/>
      <c r="B162" s="36"/>
      <c r="C162" s="249" t="s">
        <v>1262</v>
      </c>
      <c r="D162" s="249" t="s">
        <v>175</v>
      </c>
      <c r="E162" s="250" t="s">
        <v>1263</v>
      </c>
      <c r="F162" s="251" t="s">
        <v>1264</v>
      </c>
      <c r="G162" s="252" t="s">
        <v>183</v>
      </c>
      <c r="H162" s="253">
        <v>2</v>
      </c>
      <c r="I162" s="254"/>
      <c r="J162" s="255">
        <f>ROUND(I162*H162,2)</f>
        <v>0</v>
      </c>
      <c r="K162" s="256"/>
      <c r="L162" s="257"/>
      <c r="M162" s="258" t="s">
        <v>1</v>
      </c>
      <c r="N162" s="259" t="s">
        <v>41</v>
      </c>
      <c r="O162" s="88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7" t="s">
        <v>200</v>
      </c>
      <c r="AT162" s="247" t="s">
        <v>175</v>
      </c>
      <c r="AU162" s="247" t="s">
        <v>76</v>
      </c>
      <c r="AY162" s="14" t="s">
        <v>164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4" t="s">
        <v>83</v>
      </c>
      <c r="BK162" s="248">
        <f>ROUND(I162*H162,2)</f>
        <v>0</v>
      </c>
      <c r="BL162" s="14" t="s">
        <v>200</v>
      </c>
      <c r="BM162" s="247" t="s">
        <v>1265</v>
      </c>
    </row>
    <row r="163" s="2" customFormat="1" ht="16.5" customHeight="1">
      <c r="A163" s="35"/>
      <c r="B163" s="36"/>
      <c r="C163" s="249" t="s">
        <v>1266</v>
      </c>
      <c r="D163" s="249" t="s">
        <v>175</v>
      </c>
      <c r="E163" s="250" t="s">
        <v>1267</v>
      </c>
      <c r="F163" s="251" t="s">
        <v>1268</v>
      </c>
      <c r="G163" s="252" t="s">
        <v>183</v>
      </c>
      <c r="H163" s="253">
        <v>6</v>
      </c>
      <c r="I163" s="254"/>
      <c r="J163" s="255">
        <f>ROUND(I163*H163,2)</f>
        <v>0</v>
      </c>
      <c r="K163" s="256"/>
      <c r="L163" s="257"/>
      <c r="M163" s="258" t="s">
        <v>1</v>
      </c>
      <c r="N163" s="259" t="s">
        <v>41</v>
      </c>
      <c r="O163" s="88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7" t="s">
        <v>200</v>
      </c>
      <c r="AT163" s="247" t="s">
        <v>175</v>
      </c>
      <c r="AU163" s="247" t="s">
        <v>76</v>
      </c>
      <c r="AY163" s="14" t="s">
        <v>164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4" t="s">
        <v>83</v>
      </c>
      <c r="BK163" s="248">
        <f>ROUND(I163*H163,2)</f>
        <v>0</v>
      </c>
      <c r="BL163" s="14" t="s">
        <v>200</v>
      </c>
      <c r="BM163" s="247" t="s">
        <v>1269</v>
      </c>
    </row>
    <row r="164" s="2" customFormat="1" ht="21.75" customHeight="1">
      <c r="A164" s="35"/>
      <c r="B164" s="36"/>
      <c r="C164" s="249" t="s">
        <v>1270</v>
      </c>
      <c r="D164" s="249" t="s">
        <v>175</v>
      </c>
      <c r="E164" s="250" t="s">
        <v>1271</v>
      </c>
      <c r="F164" s="251" t="s">
        <v>1272</v>
      </c>
      <c r="G164" s="252" t="s">
        <v>183</v>
      </c>
      <c r="H164" s="253">
        <v>2</v>
      </c>
      <c r="I164" s="254"/>
      <c r="J164" s="255">
        <f>ROUND(I164*H164,2)</f>
        <v>0</v>
      </c>
      <c r="K164" s="256"/>
      <c r="L164" s="257"/>
      <c r="M164" s="258" t="s">
        <v>1</v>
      </c>
      <c r="N164" s="259" t="s">
        <v>41</v>
      </c>
      <c r="O164" s="88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7" t="s">
        <v>200</v>
      </c>
      <c r="AT164" s="247" t="s">
        <v>175</v>
      </c>
      <c r="AU164" s="247" t="s">
        <v>76</v>
      </c>
      <c r="AY164" s="14" t="s">
        <v>164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4" t="s">
        <v>83</v>
      </c>
      <c r="BK164" s="248">
        <f>ROUND(I164*H164,2)</f>
        <v>0</v>
      </c>
      <c r="BL164" s="14" t="s">
        <v>200</v>
      </c>
      <c r="BM164" s="247" t="s">
        <v>1273</v>
      </c>
    </row>
    <row r="165" s="2" customFormat="1" ht="16.5" customHeight="1">
      <c r="A165" s="35"/>
      <c r="B165" s="36"/>
      <c r="C165" s="249" t="s">
        <v>1274</v>
      </c>
      <c r="D165" s="249" t="s">
        <v>175</v>
      </c>
      <c r="E165" s="250" t="s">
        <v>1275</v>
      </c>
      <c r="F165" s="251" t="s">
        <v>1276</v>
      </c>
      <c r="G165" s="252" t="s">
        <v>183</v>
      </c>
      <c r="H165" s="253">
        <v>10</v>
      </c>
      <c r="I165" s="254"/>
      <c r="J165" s="255">
        <f>ROUND(I165*H165,2)</f>
        <v>0</v>
      </c>
      <c r="K165" s="256"/>
      <c r="L165" s="257"/>
      <c r="M165" s="258" t="s">
        <v>1</v>
      </c>
      <c r="N165" s="259" t="s">
        <v>41</v>
      </c>
      <c r="O165" s="88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7" t="s">
        <v>200</v>
      </c>
      <c r="AT165" s="247" t="s">
        <v>175</v>
      </c>
      <c r="AU165" s="247" t="s">
        <v>76</v>
      </c>
      <c r="AY165" s="14" t="s">
        <v>164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4" t="s">
        <v>83</v>
      </c>
      <c r="BK165" s="248">
        <f>ROUND(I165*H165,2)</f>
        <v>0</v>
      </c>
      <c r="BL165" s="14" t="s">
        <v>200</v>
      </c>
      <c r="BM165" s="247" t="s">
        <v>1277</v>
      </c>
    </row>
    <row r="166" s="2" customFormat="1" ht="21.75" customHeight="1">
      <c r="A166" s="35"/>
      <c r="B166" s="36"/>
      <c r="C166" s="249" t="s">
        <v>1278</v>
      </c>
      <c r="D166" s="249" t="s">
        <v>175</v>
      </c>
      <c r="E166" s="250" t="s">
        <v>1279</v>
      </c>
      <c r="F166" s="251" t="s">
        <v>1280</v>
      </c>
      <c r="G166" s="252" t="s">
        <v>183</v>
      </c>
      <c r="H166" s="253">
        <v>2</v>
      </c>
      <c r="I166" s="254"/>
      <c r="J166" s="255">
        <f>ROUND(I166*H166,2)</f>
        <v>0</v>
      </c>
      <c r="K166" s="256"/>
      <c r="L166" s="257"/>
      <c r="M166" s="258" t="s">
        <v>1</v>
      </c>
      <c r="N166" s="259" t="s">
        <v>41</v>
      </c>
      <c r="O166" s="88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7" t="s">
        <v>200</v>
      </c>
      <c r="AT166" s="247" t="s">
        <v>175</v>
      </c>
      <c r="AU166" s="247" t="s">
        <v>76</v>
      </c>
      <c r="AY166" s="14" t="s">
        <v>164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4" t="s">
        <v>83</v>
      </c>
      <c r="BK166" s="248">
        <f>ROUND(I166*H166,2)</f>
        <v>0</v>
      </c>
      <c r="BL166" s="14" t="s">
        <v>200</v>
      </c>
      <c r="BM166" s="247" t="s">
        <v>1281</v>
      </c>
    </row>
    <row r="167" s="2" customFormat="1" ht="21.75" customHeight="1">
      <c r="A167" s="35"/>
      <c r="B167" s="36"/>
      <c r="C167" s="249" t="s">
        <v>359</v>
      </c>
      <c r="D167" s="249" t="s">
        <v>175</v>
      </c>
      <c r="E167" s="250" t="s">
        <v>1282</v>
      </c>
      <c r="F167" s="251" t="s">
        <v>1283</v>
      </c>
      <c r="G167" s="252" t="s">
        <v>183</v>
      </c>
      <c r="H167" s="253">
        <v>2</v>
      </c>
      <c r="I167" s="254"/>
      <c r="J167" s="255">
        <f>ROUND(I167*H167,2)</f>
        <v>0</v>
      </c>
      <c r="K167" s="256"/>
      <c r="L167" s="257"/>
      <c r="M167" s="258" t="s">
        <v>1</v>
      </c>
      <c r="N167" s="259" t="s">
        <v>41</v>
      </c>
      <c r="O167" s="88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7" t="s">
        <v>85</v>
      </c>
      <c r="AT167" s="247" t="s">
        <v>175</v>
      </c>
      <c r="AU167" s="247" t="s">
        <v>76</v>
      </c>
      <c r="AY167" s="14" t="s">
        <v>164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4" t="s">
        <v>83</v>
      </c>
      <c r="BK167" s="248">
        <f>ROUND(I167*H167,2)</f>
        <v>0</v>
      </c>
      <c r="BL167" s="14" t="s">
        <v>83</v>
      </c>
      <c r="BM167" s="247" t="s">
        <v>1284</v>
      </c>
    </row>
    <row r="168" s="2" customFormat="1" ht="21.75" customHeight="1">
      <c r="A168" s="35"/>
      <c r="B168" s="36"/>
      <c r="C168" s="249" t="s">
        <v>351</v>
      </c>
      <c r="D168" s="249" t="s">
        <v>175</v>
      </c>
      <c r="E168" s="250" t="s">
        <v>1285</v>
      </c>
      <c r="F168" s="251" t="s">
        <v>1286</v>
      </c>
      <c r="G168" s="252" t="s">
        <v>183</v>
      </c>
      <c r="H168" s="253">
        <v>1</v>
      </c>
      <c r="I168" s="254"/>
      <c r="J168" s="255">
        <f>ROUND(I168*H168,2)</f>
        <v>0</v>
      </c>
      <c r="K168" s="256"/>
      <c r="L168" s="257"/>
      <c r="M168" s="258" t="s">
        <v>1</v>
      </c>
      <c r="N168" s="259" t="s">
        <v>41</v>
      </c>
      <c r="O168" s="88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7" t="s">
        <v>85</v>
      </c>
      <c r="AT168" s="247" t="s">
        <v>175</v>
      </c>
      <c r="AU168" s="247" t="s">
        <v>76</v>
      </c>
      <c r="AY168" s="14" t="s">
        <v>164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4" t="s">
        <v>83</v>
      </c>
      <c r="BK168" s="248">
        <f>ROUND(I168*H168,2)</f>
        <v>0</v>
      </c>
      <c r="BL168" s="14" t="s">
        <v>83</v>
      </c>
      <c r="BM168" s="247" t="s">
        <v>1287</v>
      </c>
    </row>
    <row r="169" s="2" customFormat="1" ht="21.75" customHeight="1">
      <c r="A169" s="35"/>
      <c r="B169" s="36"/>
      <c r="C169" s="249" t="s">
        <v>355</v>
      </c>
      <c r="D169" s="249" t="s">
        <v>175</v>
      </c>
      <c r="E169" s="250" t="s">
        <v>1288</v>
      </c>
      <c r="F169" s="251" t="s">
        <v>1289</v>
      </c>
      <c r="G169" s="252" t="s">
        <v>183</v>
      </c>
      <c r="H169" s="253">
        <v>1</v>
      </c>
      <c r="I169" s="254"/>
      <c r="J169" s="255">
        <f>ROUND(I169*H169,2)</f>
        <v>0</v>
      </c>
      <c r="K169" s="256"/>
      <c r="L169" s="257"/>
      <c r="M169" s="258" t="s">
        <v>1</v>
      </c>
      <c r="N169" s="259" t="s">
        <v>41</v>
      </c>
      <c r="O169" s="88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7" t="s">
        <v>85</v>
      </c>
      <c r="AT169" s="247" t="s">
        <v>175</v>
      </c>
      <c r="AU169" s="247" t="s">
        <v>76</v>
      </c>
      <c r="AY169" s="14" t="s">
        <v>164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4" t="s">
        <v>83</v>
      </c>
      <c r="BK169" s="248">
        <f>ROUND(I169*H169,2)</f>
        <v>0</v>
      </c>
      <c r="BL169" s="14" t="s">
        <v>83</v>
      </c>
      <c r="BM169" s="247" t="s">
        <v>1290</v>
      </c>
    </row>
    <row r="170" s="2" customFormat="1" ht="21.75" customHeight="1">
      <c r="A170" s="35"/>
      <c r="B170" s="36"/>
      <c r="C170" s="249" t="s">
        <v>1291</v>
      </c>
      <c r="D170" s="249" t="s">
        <v>175</v>
      </c>
      <c r="E170" s="250" t="s">
        <v>1292</v>
      </c>
      <c r="F170" s="251" t="s">
        <v>1293</v>
      </c>
      <c r="G170" s="252" t="s">
        <v>183</v>
      </c>
      <c r="H170" s="253">
        <v>2</v>
      </c>
      <c r="I170" s="254"/>
      <c r="J170" s="255">
        <f>ROUND(I170*H170,2)</f>
        <v>0</v>
      </c>
      <c r="K170" s="256"/>
      <c r="L170" s="257"/>
      <c r="M170" s="258" t="s">
        <v>1</v>
      </c>
      <c r="N170" s="259" t="s">
        <v>41</v>
      </c>
      <c r="O170" s="88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7" t="s">
        <v>85</v>
      </c>
      <c r="AT170" s="247" t="s">
        <v>175</v>
      </c>
      <c r="AU170" s="247" t="s">
        <v>76</v>
      </c>
      <c r="AY170" s="14" t="s">
        <v>164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4" t="s">
        <v>83</v>
      </c>
      <c r="BK170" s="248">
        <f>ROUND(I170*H170,2)</f>
        <v>0</v>
      </c>
      <c r="BL170" s="14" t="s">
        <v>83</v>
      </c>
      <c r="BM170" s="247" t="s">
        <v>1294</v>
      </c>
    </row>
    <row r="171" s="2" customFormat="1" ht="16.5" customHeight="1">
      <c r="A171" s="35"/>
      <c r="B171" s="36"/>
      <c r="C171" s="249" t="s">
        <v>1295</v>
      </c>
      <c r="D171" s="249" t="s">
        <v>175</v>
      </c>
      <c r="E171" s="250" t="s">
        <v>1296</v>
      </c>
      <c r="F171" s="251" t="s">
        <v>1297</v>
      </c>
      <c r="G171" s="252" t="s">
        <v>183</v>
      </c>
      <c r="H171" s="253">
        <v>3</v>
      </c>
      <c r="I171" s="254"/>
      <c r="J171" s="255">
        <f>ROUND(I171*H171,2)</f>
        <v>0</v>
      </c>
      <c r="K171" s="256"/>
      <c r="L171" s="257"/>
      <c r="M171" s="258" t="s">
        <v>1</v>
      </c>
      <c r="N171" s="259" t="s">
        <v>41</v>
      </c>
      <c r="O171" s="88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7" t="s">
        <v>200</v>
      </c>
      <c r="AT171" s="247" t="s">
        <v>175</v>
      </c>
      <c r="AU171" s="247" t="s">
        <v>76</v>
      </c>
      <c r="AY171" s="14" t="s">
        <v>164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4" t="s">
        <v>83</v>
      </c>
      <c r="BK171" s="248">
        <f>ROUND(I171*H171,2)</f>
        <v>0</v>
      </c>
      <c r="BL171" s="14" t="s">
        <v>200</v>
      </c>
      <c r="BM171" s="247" t="s">
        <v>1298</v>
      </c>
    </row>
    <row r="172" s="2" customFormat="1" ht="21.75" customHeight="1">
      <c r="A172" s="35"/>
      <c r="B172" s="36"/>
      <c r="C172" s="249" t="s">
        <v>368</v>
      </c>
      <c r="D172" s="249" t="s">
        <v>175</v>
      </c>
      <c r="E172" s="250" t="s">
        <v>1299</v>
      </c>
      <c r="F172" s="251" t="s">
        <v>1300</v>
      </c>
      <c r="G172" s="252" t="s">
        <v>183</v>
      </c>
      <c r="H172" s="253">
        <v>6</v>
      </c>
      <c r="I172" s="254"/>
      <c r="J172" s="255">
        <f>ROUND(I172*H172,2)</f>
        <v>0</v>
      </c>
      <c r="K172" s="256"/>
      <c r="L172" s="257"/>
      <c r="M172" s="258" t="s">
        <v>1</v>
      </c>
      <c r="N172" s="259" t="s">
        <v>41</v>
      </c>
      <c r="O172" s="88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7" t="s">
        <v>85</v>
      </c>
      <c r="AT172" s="247" t="s">
        <v>175</v>
      </c>
      <c r="AU172" s="247" t="s">
        <v>76</v>
      </c>
      <c r="AY172" s="14" t="s">
        <v>164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4" t="s">
        <v>83</v>
      </c>
      <c r="BK172" s="248">
        <f>ROUND(I172*H172,2)</f>
        <v>0</v>
      </c>
      <c r="BL172" s="14" t="s">
        <v>83</v>
      </c>
      <c r="BM172" s="247" t="s">
        <v>1301</v>
      </c>
    </row>
    <row r="173" s="2" customFormat="1" ht="21.75" customHeight="1">
      <c r="A173" s="35"/>
      <c r="B173" s="36"/>
      <c r="C173" s="249" t="s">
        <v>372</v>
      </c>
      <c r="D173" s="249" t="s">
        <v>175</v>
      </c>
      <c r="E173" s="250" t="s">
        <v>1302</v>
      </c>
      <c r="F173" s="251" t="s">
        <v>1303</v>
      </c>
      <c r="G173" s="252" t="s">
        <v>183</v>
      </c>
      <c r="H173" s="253">
        <v>3</v>
      </c>
      <c r="I173" s="254"/>
      <c r="J173" s="255">
        <f>ROUND(I173*H173,2)</f>
        <v>0</v>
      </c>
      <c r="K173" s="256"/>
      <c r="L173" s="257"/>
      <c r="M173" s="258" t="s">
        <v>1</v>
      </c>
      <c r="N173" s="259" t="s">
        <v>41</v>
      </c>
      <c r="O173" s="88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7" t="s">
        <v>85</v>
      </c>
      <c r="AT173" s="247" t="s">
        <v>175</v>
      </c>
      <c r="AU173" s="247" t="s">
        <v>76</v>
      </c>
      <c r="AY173" s="14" t="s">
        <v>164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4" t="s">
        <v>83</v>
      </c>
      <c r="BK173" s="248">
        <f>ROUND(I173*H173,2)</f>
        <v>0</v>
      </c>
      <c r="BL173" s="14" t="s">
        <v>83</v>
      </c>
      <c r="BM173" s="247" t="s">
        <v>1304</v>
      </c>
    </row>
    <row r="174" s="2" customFormat="1" ht="21.75" customHeight="1">
      <c r="A174" s="35"/>
      <c r="B174" s="36"/>
      <c r="C174" s="249" t="s">
        <v>347</v>
      </c>
      <c r="D174" s="249" t="s">
        <v>175</v>
      </c>
      <c r="E174" s="250" t="s">
        <v>1149</v>
      </c>
      <c r="F174" s="251" t="s">
        <v>1150</v>
      </c>
      <c r="G174" s="252" t="s">
        <v>183</v>
      </c>
      <c r="H174" s="253">
        <v>2</v>
      </c>
      <c r="I174" s="254"/>
      <c r="J174" s="255">
        <f>ROUND(I174*H174,2)</f>
        <v>0</v>
      </c>
      <c r="K174" s="256"/>
      <c r="L174" s="257"/>
      <c r="M174" s="265" t="s">
        <v>1</v>
      </c>
      <c r="N174" s="266" t="s">
        <v>41</v>
      </c>
      <c r="O174" s="262"/>
      <c r="P174" s="263">
        <f>O174*H174</f>
        <v>0</v>
      </c>
      <c r="Q174" s="263">
        <v>0</v>
      </c>
      <c r="R174" s="263">
        <f>Q174*H174</f>
        <v>0</v>
      </c>
      <c r="S174" s="263">
        <v>0</v>
      </c>
      <c r="T174" s="26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7" t="s">
        <v>179</v>
      </c>
      <c r="AT174" s="247" t="s">
        <v>175</v>
      </c>
      <c r="AU174" s="247" t="s">
        <v>76</v>
      </c>
      <c r="AY174" s="14" t="s">
        <v>164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4" t="s">
        <v>83</v>
      </c>
      <c r="BK174" s="248">
        <f>ROUND(I174*H174,2)</f>
        <v>0</v>
      </c>
      <c r="BL174" s="14" t="s">
        <v>179</v>
      </c>
      <c r="BM174" s="247" t="s">
        <v>1305</v>
      </c>
    </row>
    <row r="175" s="2" customFormat="1" ht="6.96" customHeight="1">
      <c r="A175" s="35"/>
      <c r="B175" s="63"/>
      <c r="C175" s="64"/>
      <c r="D175" s="64"/>
      <c r="E175" s="64"/>
      <c r="F175" s="64"/>
      <c r="G175" s="64"/>
      <c r="H175" s="64"/>
      <c r="I175" s="190"/>
      <c r="J175" s="64"/>
      <c r="K175" s="64"/>
      <c r="L175" s="41"/>
      <c r="M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</row>
  </sheetData>
  <sheetProtection sheet="1" autoFilter="0" formatColumns="0" formatRows="0" objects="1" scenarios="1" spinCount="100000" saltValue="JvPoiGGoh4E3IsZPOpFBFk31GfgqXHdFChUv29Fyu19Hn4ANhDnRdnINvEbYMD3XCbkFFo17GWMa0qaA4UlpYA==" hashValue="lVkh/Y4gQ/BUt+NFvGIMrz0PfmNDUMfYtoClkQbhRCsrAL3WM/yrAlo6siLoorReOZh7Y6uuQnvpV4OKPA/e4Q==" algorithmName="SHA-512" password="CC35"/>
  <autoFilter ref="C123:K17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>
      <c r="B8" s="17"/>
      <c r="D8" s="150" t="s">
        <v>134</v>
      </c>
      <c r="L8" s="17"/>
    </row>
    <row r="9" s="1" customFormat="1" ht="16.5" customHeight="1">
      <c r="B9" s="17"/>
      <c r="E9" s="151" t="s">
        <v>135</v>
      </c>
      <c r="F9" s="1"/>
      <c r="G9" s="1"/>
      <c r="H9" s="1"/>
      <c r="I9" s="144"/>
      <c r="L9" s="17"/>
    </row>
    <row r="10" s="1" customFormat="1" ht="12" customHeight="1">
      <c r="B10" s="17"/>
      <c r="D10" s="150" t="s">
        <v>136</v>
      </c>
      <c r="I10" s="144"/>
      <c r="L10" s="17"/>
    </row>
    <row r="11" s="2" customFormat="1" ht="16.5" customHeight="1">
      <c r="A11" s="35"/>
      <c r="B11" s="41"/>
      <c r="C11" s="35"/>
      <c r="D11" s="35"/>
      <c r="E11" s="152" t="s">
        <v>137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138</v>
      </c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4" t="s">
        <v>1306</v>
      </c>
      <c r="F13" s="35"/>
      <c r="G13" s="35"/>
      <c r="H13" s="35"/>
      <c r="I13" s="153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153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50" t="s">
        <v>18</v>
      </c>
      <c r="E15" s="35"/>
      <c r="F15" s="138" t="s">
        <v>1</v>
      </c>
      <c r="G15" s="35"/>
      <c r="H15" s="35"/>
      <c r="I15" s="155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20</v>
      </c>
      <c r="E16" s="35"/>
      <c r="F16" s="138" t="s">
        <v>21</v>
      </c>
      <c r="G16" s="35"/>
      <c r="H16" s="35"/>
      <c r="I16" s="155" t="s">
        <v>22</v>
      </c>
      <c r="J16" s="156" t="str">
        <f>'Rekapitulace stavby'!AN8</f>
        <v>9. 4. 2020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153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50" t="s">
        <v>24</v>
      </c>
      <c r="E18" s="35"/>
      <c r="F18" s="35"/>
      <c r="G18" s="35"/>
      <c r="H18" s="35"/>
      <c r="I18" s="155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55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53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50" t="s">
        <v>28</v>
      </c>
      <c r="E21" s="35"/>
      <c r="F21" s="35"/>
      <c r="G21" s="35"/>
      <c r="H21" s="35"/>
      <c r="I21" s="155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55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53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50" t="s">
        <v>30</v>
      </c>
      <c r="E24" s="35"/>
      <c r="F24" s="35"/>
      <c r="G24" s="35"/>
      <c r="H24" s="35"/>
      <c r="I24" s="155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55" t="s">
        <v>27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53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50" t="s">
        <v>33</v>
      </c>
      <c r="E27" s="35"/>
      <c r="F27" s="35"/>
      <c r="G27" s="35"/>
      <c r="H27" s="35"/>
      <c r="I27" s="155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34</v>
      </c>
      <c r="F28" s="35"/>
      <c r="G28" s="35"/>
      <c r="H28" s="35"/>
      <c r="I28" s="155" t="s">
        <v>27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153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50" t="s">
        <v>35</v>
      </c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60"/>
      <c r="J31" s="157"/>
      <c r="K31" s="157"/>
      <c r="L31" s="161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153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4" t="s">
        <v>36</v>
      </c>
      <c r="E34" s="35"/>
      <c r="F34" s="35"/>
      <c r="G34" s="35"/>
      <c r="H34" s="35"/>
      <c r="I34" s="153"/>
      <c r="J34" s="165">
        <f>ROUND(J127,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2"/>
      <c r="E35" s="162"/>
      <c r="F35" s="162"/>
      <c r="G35" s="162"/>
      <c r="H35" s="162"/>
      <c r="I35" s="163"/>
      <c r="J35" s="162"/>
      <c r="K35" s="162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6" t="s">
        <v>38</v>
      </c>
      <c r="G36" s="35"/>
      <c r="H36" s="35"/>
      <c r="I36" s="167" t="s">
        <v>37</v>
      </c>
      <c r="J36" s="166" t="s">
        <v>39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2" t="s">
        <v>40</v>
      </c>
      <c r="E37" s="150" t="s">
        <v>41</v>
      </c>
      <c r="F37" s="168">
        <f>ROUND((SUM(BE127:BE146)),  2)</f>
        <v>0</v>
      </c>
      <c r="G37" s="35"/>
      <c r="H37" s="35"/>
      <c r="I37" s="169">
        <v>0.20999999999999999</v>
      </c>
      <c r="J37" s="168">
        <f>ROUND(((SUM(BE127:BE146))*I37),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42</v>
      </c>
      <c r="F38" s="168">
        <f>ROUND((SUM(BF127:BF146)),  2)</f>
        <v>0</v>
      </c>
      <c r="G38" s="35"/>
      <c r="H38" s="35"/>
      <c r="I38" s="169">
        <v>0.14999999999999999</v>
      </c>
      <c r="J38" s="168">
        <f>ROUND(((SUM(BF127:BF146))*I38),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43</v>
      </c>
      <c r="F39" s="168">
        <f>ROUND((SUM(BG127:BG146)),  2)</f>
        <v>0</v>
      </c>
      <c r="G39" s="35"/>
      <c r="H39" s="35"/>
      <c r="I39" s="169">
        <v>0.20999999999999999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0" t="s">
        <v>44</v>
      </c>
      <c r="F40" s="168">
        <f>ROUND((SUM(BH127:BH146)),  2)</f>
        <v>0</v>
      </c>
      <c r="G40" s="35"/>
      <c r="H40" s="35"/>
      <c r="I40" s="169">
        <v>0.14999999999999999</v>
      </c>
      <c r="J40" s="168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50" t="s">
        <v>45</v>
      </c>
      <c r="F41" s="168">
        <f>ROUND((SUM(BI127:BI146)),  2)</f>
        <v>0</v>
      </c>
      <c r="G41" s="35"/>
      <c r="H41" s="35"/>
      <c r="I41" s="169">
        <v>0</v>
      </c>
      <c r="J41" s="168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0"/>
      <c r="D43" s="171" t="s">
        <v>46</v>
      </c>
      <c r="E43" s="172"/>
      <c r="F43" s="172"/>
      <c r="G43" s="173" t="s">
        <v>47</v>
      </c>
      <c r="H43" s="174" t="s">
        <v>48</v>
      </c>
      <c r="I43" s="175"/>
      <c r="J43" s="176">
        <f>SUM(J34:J41)</f>
        <v>0</v>
      </c>
      <c r="K43" s="177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153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1" customFormat="1" ht="16.5" customHeight="1">
      <c r="B87" s="18"/>
      <c r="C87" s="19"/>
      <c r="D87" s="19"/>
      <c r="E87" s="194" t="s">
        <v>135</v>
      </c>
      <c r="F87" s="19"/>
      <c r="G87" s="19"/>
      <c r="H87" s="19"/>
      <c r="I87" s="144"/>
      <c r="J87" s="19"/>
      <c r="K87" s="19"/>
      <c r="L87" s="17"/>
    </row>
    <row r="88" s="1" customFormat="1" ht="12" customHeight="1">
      <c r="B88" s="18"/>
      <c r="C88" s="29" t="s">
        <v>136</v>
      </c>
      <c r="D88" s="19"/>
      <c r="E88" s="19"/>
      <c r="F88" s="19"/>
      <c r="G88" s="19"/>
      <c r="H88" s="19"/>
      <c r="I88" s="144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95" t="s">
        <v>137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138</v>
      </c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52-01-2 - SZZ Stavební část</v>
      </c>
      <c r="F91" s="37"/>
      <c r="G91" s="37"/>
      <c r="H91" s="37"/>
      <c r="I91" s="153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Noutonice</v>
      </c>
      <c r="G93" s="37"/>
      <c r="H93" s="37"/>
      <c r="I93" s="155" t="s">
        <v>22</v>
      </c>
      <c r="J93" s="76" t="str">
        <f>IF(J16="","",J16)</f>
        <v>9. 4. 2020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153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Jiří Kejkula</v>
      </c>
      <c r="G95" s="37"/>
      <c r="H95" s="37"/>
      <c r="I95" s="155" t="s">
        <v>30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155" t="s">
        <v>33</v>
      </c>
      <c r="J96" s="33" t="str">
        <f>E28</f>
        <v>Milan Bělehrad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96" t="s">
        <v>141</v>
      </c>
      <c r="D98" s="197"/>
      <c r="E98" s="197"/>
      <c r="F98" s="197"/>
      <c r="G98" s="197"/>
      <c r="H98" s="197"/>
      <c r="I98" s="198"/>
      <c r="J98" s="199" t="s">
        <v>142</v>
      </c>
      <c r="K98" s="19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153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200" t="s">
        <v>143</v>
      </c>
      <c r="D100" s="37"/>
      <c r="E100" s="37"/>
      <c r="F100" s="37"/>
      <c r="G100" s="37"/>
      <c r="H100" s="37"/>
      <c r="I100" s="153"/>
      <c r="J100" s="107">
        <f>J127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144</v>
      </c>
    </row>
    <row r="101" s="9" customFormat="1" ht="24.96" customHeight="1">
      <c r="A101" s="9"/>
      <c r="B101" s="201"/>
      <c r="C101" s="202"/>
      <c r="D101" s="203" t="s">
        <v>1307</v>
      </c>
      <c r="E101" s="204"/>
      <c r="F101" s="204"/>
      <c r="G101" s="204"/>
      <c r="H101" s="204"/>
      <c r="I101" s="205"/>
      <c r="J101" s="206">
        <f>J141</f>
        <v>0</v>
      </c>
      <c r="K101" s="202"/>
      <c r="L101" s="20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67"/>
      <c r="C102" s="129"/>
      <c r="D102" s="268" t="s">
        <v>1308</v>
      </c>
      <c r="E102" s="269"/>
      <c r="F102" s="269"/>
      <c r="G102" s="269"/>
      <c r="H102" s="269"/>
      <c r="I102" s="270"/>
      <c r="J102" s="271">
        <f>J142</f>
        <v>0</v>
      </c>
      <c r="K102" s="129"/>
      <c r="L102" s="27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67"/>
      <c r="C103" s="129"/>
      <c r="D103" s="268" t="s">
        <v>1309</v>
      </c>
      <c r="E103" s="269"/>
      <c r="F103" s="269"/>
      <c r="G103" s="269"/>
      <c r="H103" s="269"/>
      <c r="I103" s="270"/>
      <c r="J103" s="271">
        <f>J145</f>
        <v>0</v>
      </c>
      <c r="K103" s="129"/>
      <c r="L103" s="27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53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9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9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149</v>
      </c>
      <c r="D110" s="37"/>
      <c r="E110" s="37"/>
      <c r="F110" s="37"/>
      <c r="G110" s="37"/>
      <c r="H110" s="37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53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94" t="str">
        <f>E7</f>
        <v xml:space="preserve">Oprava zabezpečovacího zařízení v ŽST  Noutonice</v>
      </c>
      <c r="F113" s="29"/>
      <c r="G113" s="29"/>
      <c r="H113" s="29"/>
      <c r="I113" s="153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134</v>
      </c>
      <c r="D114" s="19"/>
      <c r="E114" s="19"/>
      <c r="F114" s="19"/>
      <c r="G114" s="19"/>
      <c r="H114" s="19"/>
      <c r="I114" s="144"/>
      <c r="J114" s="19"/>
      <c r="K114" s="19"/>
      <c r="L114" s="17"/>
    </row>
    <row r="115" s="1" customFormat="1" ht="16.5" customHeight="1">
      <c r="B115" s="18"/>
      <c r="C115" s="19"/>
      <c r="D115" s="19"/>
      <c r="E115" s="194" t="s">
        <v>135</v>
      </c>
      <c r="F115" s="19"/>
      <c r="G115" s="19"/>
      <c r="H115" s="19"/>
      <c r="I115" s="144"/>
      <c r="J115" s="19"/>
      <c r="K115" s="19"/>
      <c r="L115" s="17"/>
    </row>
    <row r="116" s="1" customFormat="1" ht="12" customHeight="1">
      <c r="B116" s="18"/>
      <c r="C116" s="29" t="s">
        <v>136</v>
      </c>
      <c r="D116" s="19"/>
      <c r="E116" s="19"/>
      <c r="F116" s="19"/>
      <c r="G116" s="19"/>
      <c r="H116" s="19"/>
      <c r="I116" s="144"/>
      <c r="J116" s="19"/>
      <c r="K116" s="19"/>
      <c r="L116" s="17"/>
    </row>
    <row r="117" s="2" customFormat="1" ht="16.5" customHeight="1">
      <c r="A117" s="35"/>
      <c r="B117" s="36"/>
      <c r="C117" s="37"/>
      <c r="D117" s="37"/>
      <c r="E117" s="195" t="s">
        <v>137</v>
      </c>
      <c r="F117" s="37"/>
      <c r="G117" s="37"/>
      <c r="H117" s="37"/>
      <c r="I117" s="153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138</v>
      </c>
      <c r="D118" s="37"/>
      <c r="E118" s="37"/>
      <c r="F118" s="37"/>
      <c r="G118" s="37"/>
      <c r="H118" s="37"/>
      <c r="I118" s="153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E13</f>
        <v>52-01-2 - SZZ Stavební část</v>
      </c>
      <c r="F119" s="37"/>
      <c r="G119" s="37"/>
      <c r="H119" s="37"/>
      <c r="I119" s="153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3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F16</f>
        <v>Noutonice</v>
      </c>
      <c r="G121" s="37"/>
      <c r="H121" s="37"/>
      <c r="I121" s="155" t="s">
        <v>22</v>
      </c>
      <c r="J121" s="76" t="str">
        <f>IF(J16="","",J16)</f>
        <v>9. 4. 2020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53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E19</f>
        <v>Jiří Kejkula</v>
      </c>
      <c r="G123" s="37"/>
      <c r="H123" s="37"/>
      <c r="I123" s="155" t="s">
        <v>30</v>
      </c>
      <c r="J123" s="33" t="str">
        <f>E25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IF(E22="","",E22)</f>
        <v>Vyplň údaj</v>
      </c>
      <c r="G124" s="37"/>
      <c r="H124" s="37"/>
      <c r="I124" s="155" t="s">
        <v>33</v>
      </c>
      <c r="J124" s="33" t="str">
        <f>E28</f>
        <v>Milan Bělehrad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53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0" customFormat="1" ht="29.28" customHeight="1">
      <c r="A126" s="208"/>
      <c r="B126" s="209"/>
      <c r="C126" s="210" t="s">
        <v>150</v>
      </c>
      <c r="D126" s="211" t="s">
        <v>61</v>
      </c>
      <c r="E126" s="211" t="s">
        <v>57</v>
      </c>
      <c r="F126" s="211" t="s">
        <v>58</v>
      </c>
      <c r="G126" s="211" t="s">
        <v>151</v>
      </c>
      <c r="H126" s="211" t="s">
        <v>152</v>
      </c>
      <c r="I126" s="212" t="s">
        <v>153</v>
      </c>
      <c r="J126" s="213" t="s">
        <v>142</v>
      </c>
      <c r="K126" s="214" t="s">
        <v>154</v>
      </c>
      <c r="L126" s="215"/>
      <c r="M126" s="97" t="s">
        <v>1</v>
      </c>
      <c r="N126" s="98" t="s">
        <v>40</v>
      </c>
      <c r="O126" s="98" t="s">
        <v>155</v>
      </c>
      <c r="P126" s="98" t="s">
        <v>156</v>
      </c>
      <c r="Q126" s="98" t="s">
        <v>157</v>
      </c>
      <c r="R126" s="98" t="s">
        <v>158</v>
      </c>
      <c r="S126" s="98" t="s">
        <v>159</v>
      </c>
      <c r="T126" s="99" t="s">
        <v>160</v>
      </c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</row>
    <row r="127" s="2" customFormat="1" ht="22.8" customHeight="1">
      <c r="A127" s="35"/>
      <c r="B127" s="36"/>
      <c r="C127" s="104" t="s">
        <v>161</v>
      </c>
      <c r="D127" s="37"/>
      <c r="E127" s="37"/>
      <c r="F127" s="37"/>
      <c r="G127" s="37"/>
      <c r="H127" s="37"/>
      <c r="I127" s="153"/>
      <c r="J127" s="216">
        <f>BK127</f>
        <v>0</v>
      </c>
      <c r="K127" s="37"/>
      <c r="L127" s="41"/>
      <c r="M127" s="100"/>
      <c r="N127" s="217"/>
      <c r="O127" s="101"/>
      <c r="P127" s="218">
        <f>P128+SUM(P129:P141)</f>
        <v>0</v>
      </c>
      <c r="Q127" s="101"/>
      <c r="R127" s="218">
        <f>R128+SUM(R129:R141)</f>
        <v>8.7334959599999991</v>
      </c>
      <c r="S127" s="101"/>
      <c r="T127" s="219">
        <f>T128+SUM(T129:T141)</f>
        <v>24.100000000000001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75</v>
      </c>
      <c r="AU127" s="14" t="s">
        <v>144</v>
      </c>
      <c r="BK127" s="220">
        <f>BK128+SUM(BK129:BK141)</f>
        <v>0</v>
      </c>
    </row>
    <row r="128" s="2" customFormat="1" ht="16.5" customHeight="1">
      <c r="A128" s="35"/>
      <c r="B128" s="36"/>
      <c r="C128" s="249" t="s">
        <v>83</v>
      </c>
      <c r="D128" s="249" t="s">
        <v>175</v>
      </c>
      <c r="E128" s="250" t="s">
        <v>1310</v>
      </c>
      <c r="F128" s="251" t="s">
        <v>1311</v>
      </c>
      <c r="G128" s="252" t="s">
        <v>1312</v>
      </c>
      <c r="H128" s="253">
        <v>0.104</v>
      </c>
      <c r="I128" s="254"/>
      <c r="J128" s="255">
        <f>ROUND(I128*H128,2)</f>
        <v>0</v>
      </c>
      <c r="K128" s="256"/>
      <c r="L128" s="257"/>
      <c r="M128" s="258" t="s">
        <v>1</v>
      </c>
      <c r="N128" s="259" t="s">
        <v>41</v>
      </c>
      <c r="O128" s="88"/>
      <c r="P128" s="245">
        <f>O128*H128</f>
        <v>0</v>
      </c>
      <c r="Q128" s="245">
        <v>0.016500000000000001</v>
      </c>
      <c r="R128" s="245">
        <f>Q128*H128</f>
        <v>0.0017160000000000001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329</v>
      </c>
      <c r="AT128" s="247" t="s">
        <v>175</v>
      </c>
      <c r="AU128" s="247" t="s">
        <v>76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106</v>
      </c>
      <c r="BM128" s="247" t="s">
        <v>1313</v>
      </c>
    </row>
    <row r="129" s="2" customFormat="1" ht="16.5" customHeight="1">
      <c r="A129" s="35"/>
      <c r="B129" s="36"/>
      <c r="C129" s="249" t="s">
        <v>85</v>
      </c>
      <c r="D129" s="249" t="s">
        <v>175</v>
      </c>
      <c r="E129" s="250" t="s">
        <v>1314</v>
      </c>
      <c r="F129" s="251" t="s">
        <v>1315</v>
      </c>
      <c r="G129" s="252" t="s">
        <v>1312</v>
      </c>
      <c r="H129" s="253">
        <v>0.051999999999999998</v>
      </c>
      <c r="I129" s="254"/>
      <c r="J129" s="255">
        <f>ROUND(I129*H129,2)</f>
        <v>0</v>
      </c>
      <c r="K129" s="256"/>
      <c r="L129" s="257"/>
      <c r="M129" s="258" t="s">
        <v>1</v>
      </c>
      <c r="N129" s="259" t="s">
        <v>41</v>
      </c>
      <c r="O129" s="88"/>
      <c r="P129" s="245">
        <f>O129*H129</f>
        <v>0</v>
      </c>
      <c r="Q129" s="245">
        <v>0.0042300000000000003</v>
      </c>
      <c r="R129" s="245">
        <f>Q129*H129</f>
        <v>0.00021996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329</v>
      </c>
      <c r="AT129" s="247" t="s">
        <v>175</v>
      </c>
      <c r="AU129" s="247" t="s">
        <v>76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106</v>
      </c>
      <c r="BM129" s="247" t="s">
        <v>1316</v>
      </c>
    </row>
    <row r="130" s="2" customFormat="1" ht="16.5" customHeight="1">
      <c r="A130" s="35"/>
      <c r="B130" s="36"/>
      <c r="C130" s="249" t="s">
        <v>93</v>
      </c>
      <c r="D130" s="249" t="s">
        <v>175</v>
      </c>
      <c r="E130" s="250" t="s">
        <v>1317</v>
      </c>
      <c r="F130" s="251" t="s">
        <v>1318</v>
      </c>
      <c r="G130" s="252" t="s">
        <v>451</v>
      </c>
      <c r="H130" s="253">
        <v>200</v>
      </c>
      <c r="I130" s="254"/>
      <c r="J130" s="255">
        <f>ROUND(I130*H130,2)</f>
        <v>0</v>
      </c>
      <c r="K130" s="256"/>
      <c r="L130" s="257"/>
      <c r="M130" s="258" t="s">
        <v>1</v>
      </c>
      <c r="N130" s="259" t="s">
        <v>41</v>
      </c>
      <c r="O130" s="88"/>
      <c r="P130" s="245">
        <f>O130*H130</f>
        <v>0</v>
      </c>
      <c r="Q130" s="245">
        <v>0.0030000000000000001</v>
      </c>
      <c r="R130" s="245">
        <f>Q130*H130</f>
        <v>0.59999999999999998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85</v>
      </c>
      <c r="AT130" s="247" t="s">
        <v>175</v>
      </c>
      <c r="AU130" s="247" t="s">
        <v>76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83</v>
      </c>
      <c r="BM130" s="247" t="s">
        <v>1319</v>
      </c>
    </row>
    <row r="131" s="2" customFormat="1" ht="16.5" customHeight="1">
      <c r="A131" s="35"/>
      <c r="B131" s="36"/>
      <c r="C131" s="249" t="s">
        <v>106</v>
      </c>
      <c r="D131" s="249" t="s">
        <v>175</v>
      </c>
      <c r="E131" s="250" t="s">
        <v>1320</v>
      </c>
      <c r="F131" s="251" t="s">
        <v>1321</v>
      </c>
      <c r="G131" s="252" t="s">
        <v>183</v>
      </c>
      <c r="H131" s="253">
        <v>100</v>
      </c>
      <c r="I131" s="254"/>
      <c r="J131" s="255">
        <f>ROUND(I131*H131,2)</f>
        <v>0</v>
      </c>
      <c r="K131" s="256"/>
      <c r="L131" s="257"/>
      <c r="M131" s="258" t="s">
        <v>1</v>
      </c>
      <c r="N131" s="259" t="s">
        <v>41</v>
      </c>
      <c r="O131" s="88"/>
      <c r="P131" s="245">
        <f>O131*H131</f>
        <v>0</v>
      </c>
      <c r="Q131" s="245">
        <v>0.00024000000000000001</v>
      </c>
      <c r="R131" s="245">
        <f>Q131*H131</f>
        <v>0.024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85</v>
      </c>
      <c r="AT131" s="247" t="s">
        <v>175</v>
      </c>
      <c r="AU131" s="247" t="s">
        <v>76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83</v>
      </c>
      <c r="BM131" s="247" t="s">
        <v>1322</v>
      </c>
    </row>
    <row r="132" s="2" customFormat="1" ht="16.5" customHeight="1">
      <c r="A132" s="35"/>
      <c r="B132" s="36"/>
      <c r="C132" s="249" t="s">
        <v>170</v>
      </c>
      <c r="D132" s="249" t="s">
        <v>175</v>
      </c>
      <c r="E132" s="250" t="s">
        <v>1323</v>
      </c>
      <c r="F132" s="251" t="s">
        <v>1324</v>
      </c>
      <c r="G132" s="252" t="s">
        <v>795</v>
      </c>
      <c r="H132" s="253">
        <v>8</v>
      </c>
      <c r="I132" s="254"/>
      <c r="J132" s="255">
        <f>ROUND(I132*H132,2)</f>
        <v>0</v>
      </c>
      <c r="K132" s="256"/>
      <c r="L132" s="257"/>
      <c r="M132" s="258" t="s">
        <v>1</v>
      </c>
      <c r="N132" s="259" t="s">
        <v>41</v>
      </c>
      <c r="O132" s="88"/>
      <c r="P132" s="245">
        <f>O132*H132</f>
        <v>0</v>
      </c>
      <c r="Q132" s="245">
        <v>1</v>
      </c>
      <c r="R132" s="245">
        <f>Q132*H132</f>
        <v>8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200</v>
      </c>
      <c r="AT132" s="247" t="s">
        <v>175</v>
      </c>
      <c r="AU132" s="247" t="s">
        <v>76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200</v>
      </c>
      <c r="BM132" s="247" t="s">
        <v>1325</v>
      </c>
    </row>
    <row r="133" s="2" customFormat="1" ht="16.5" customHeight="1">
      <c r="A133" s="35"/>
      <c r="B133" s="36"/>
      <c r="C133" s="249" t="s">
        <v>174</v>
      </c>
      <c r="D133" s="249" t="s">
        <v>175</v>
      </c>
      <c r="E133" s="250" t="s">
        <v>1326</v>
      </c>
      <c r="F133" s="251" t="s">
        <v>1327</v>
      </c>
      <c r="G133" s="252" t="s">
        <v>451</v>
      </c>
      <c r="H133" s="253">
        <v>12</v>
      </c>
      <c r="I133" s="254"/>
      <c r="J133" s="255">
        <f>ROUND(I133*H133,2)</f>
        <v>0</v>
      </c>
      <c r="K133" s="256"/>
      <c r="L133" s="257"/>
      <c r="M133" s="258" t="s">
        <v>1</v>
      </c>
      <c r="N133" s="259" t="s">
        <v>41</v>
      </c>
      <c r="O133" s="88"/>
      <c r="P133" s="245">
        <f>O133*H133</f>
        <v>0</v>
      </c>
      <c r="Q133" s="245">
        <v>0.0044900000000000001</v>
      </c>
      <c r="R133" s="245">
        <f>Q133*H133</f>
        <v>0.053879999999999997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329</v>
      </c>
      <c r="AT133" s="247" t="s">
        <v>175</v>
      </c>
      <c r="AU133" s="247" t="s">
        <v>76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106</v>
      </c>
      <c r="BM133" s="247" t="s">
        <v>1328</v>
      </c>
    </row>
    <row r="134" s="2" customFormat="1" ht="33" customHeight="1">
      <c r="A134" s="35"/>
      <c r="B134" s="36"/>
      <c r="C134" s="235" t="s">
        <v>1129</v>
      </c>
      <c r="D134" s="235" t="s">
        <v>165</v>
      </c>
      <c r="E134" s="236" t="s">
        <v>1329</v>
      </c>
      <c r="F134" s="237" t="s">
        <v>1330</v>
      </c>
      <c r="G134" s="238" t="s">
        <v>451</v>
      </c>
      <c r="H134" s="239">
        <v>12</v>
      </c>
      <c r="I134" s="240"/>
      <c r="J134" s="241">
        <f>ROUND(I134*H134,2)</f>
        <v>0</v>
      </c>
      <c r="K134" s="242"/>
      <c r="L134" s="41"/>
      <c r="M134" s="243" t="s">
        <v>1</v>
      </c>
      <c r="N134" s="244" t="s">
        <v>41</v>
      </c>
      <c r="O134" s="88"/>
      <c r="P134" s="245">
        <f>O134*H134</f>
        <v>0</v>
      </c>
      <c r="Q134" s="245">
        <v>0.0044000000000000003</v>
      </c>
      <c r="R134" s="245">
        <f>Q134*H134</f>
        <v>0.0528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106</v>
      </c>
      <c r="AT134" s="247" t="s">
        <v>165</v>
      </c>
      <c r="AU134" s="247" t="s">
        <v>76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106</v>
      </c>
      <c r="BM134" s="247" t="s">
        <v>1331</v>
      </c>
    </row>
    <row r="135" s="2" customFormat="1" ht="21.75" customHeight="1">
      <c r="A135" s="35"/>
      <c r="B135" s="36"/>
      <c r="C135" s="235" t="s">
        <v>1332</v>
      </c>
      <c r="D135" s="235" t="s">
        <v>165</v>
      </c>
      <c r="E135" s="236" t="s">
        <v>1333</v>
      </c>
      <c r="F135" s="237" t="s">
        <v>1334</v>
      </c>
      <c r="G135" s="238" t="s">
        <v>1335</v>
      </c>
      <c r="H135" s="239">
        <v>97.780000000000001</v>
      </c>
      <c r="I135" s="240"/>
      <c r="J135" s="241">
        <f>ROUND(I135*H135,2)</f>
        <v>0</v>
      </c>
      <c r="K135" s="242"/>
      <c r="L135" s="41"/>
      <c r="M135" s="243" t="s">
        <v>1</v>
      </c>
      <c r="N135" s="244" t="s">
        <v>41</v>
      </c>
      <c r="O135" s="8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83</v>
      </c>
      <c r="AT135" s="247" t="s">
        <v>165</v>
      </c>
      <c r="AU135" s="247" t="s">
        <v>76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83</v>
      </c>
      <c r="BM135" s="247" t="s">
        <v>1336</v>
      </c>
    </row>
    <row r="136" s="2" customFormat="1" ht="21.75" customHeight="1">
      <c r="A136" s="35"/>
      <c r="B136" s="36"/>
      <c r="C136" s="235" t="s">
        <v>1137</v>
      </c>
      <c r="D136" s="235" t="s">
        <v>165</v>
      </c>
      <c r="E136" s="236" t="s">
        <v>1337</v>
      </c>
      <c r="F136" s="237" t="s">
        <v>1338</v>
      </c>
      <c r="G136" s="238" t="s">
        <v>1339</v>
      </c>
      <c r="H136" s="239">
        <v>0.10000000000000001</v>
      </c>
      <c r="I136" s="240"/>
      <c r="J136" s="241">
        <f>ROUND(I136*H136,2)</f>
        <v>0</v>
      </c>
      <c r="K136" s="242"/>
      <c r="L136" s="41"/>
      <c r="M136" s="243" t="s">
        <v>1</v>
      </c>
      <c r="N136" s="244" t="s">
        <v>41</v>
      </c>
      <c r="O136" s="88"/>
      <c r="P136" s="245">
        <f>O136*H136</f>
        <v>0</v>
      </c>
      <c r="Q136" s="245">
        <v>0.0088000000000000005</v>
      </c>
      <c r="R136" s="245">
        <f>Q136*H136</f>
        <v>0.00088000000000000014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1246</v>
      </c>
      <c r="AT136" s="247" t="s">
        <v>165</v>
      </c>
      <c r="AU136" s="247" t="s">
        <v>76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1246</v>
      </c>
      <c r="BM136" s="247" t="s">
        <v>1340</v>
      </c>
    </row>
    <row r="137" s="2" customFormat="1" ht="21.75" customHeight="1">
      <c r="A137" s="35"/>
      <c r="B137" s="36"/>
      <c r="C137" s="235" t="s">
        <v>1141</v>
      </c>
      <c r="D137" s="235" t="s">
        <v>165</v>
      </c>
      <c r="E137" s="236" t="s">
        <v>1341</v>
      </c>
      <c r="F137" s="237" t="s">
        <v>1342</v>
      </c>
      <c r="G137" s="238" t="s">
        <v>183</v>
      </c>
      <c r="H137" s="239">
        <v>10</v>
      </c>
      <c r="I137" s="240"/>
      <c r="J137" s="241">
        <f>ROUND(I137*H137,2)</f>
        <v>0</v>
      </c>
      <c r="K137" s="242"/>
      <c r="L137" s="41"/>
      <c r="M137" s="243" t="s">
        <v>1</v>
      </c>
      <c r="N137" s="244" t="s">
        <v>41</v>
      </c>
      <c r="O137" s="8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1246</v>
      </c>
      <c r="AT137" s="247" t="s">
        <v>165</v>
      </c>
      <c r="AU137" s="247" t="s">
        <v>76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1246</v>
      </c>
      <c r="BM137" s="247" t="s">
        <v>1343</v>
      </c>
    </row>
    <row r="138" s="2" customFormat="1" ht="21.75" customHeight="1">
      <c r="A138" s="35"/>
      <c r="B138" s="36"/>
      <c r="C138" s="235" t="s">
        <v>1145</v>
      </c>
      <c r="D138" s="235" t="s">
        <v>165</v>
      </c>
      <c r="E138" s="236" t="s">
        <v>1344</v>
      </c>
      <c r="F138" s="237" t="s">
        <v>1345</v>
      </c>
      <c r="G138" s="238" t="s">
        <v>183</v>
      </c>
      <c r="H138" s="239">
        <v>2</v>
      </c>
      <c r="I138" s="240"/>
      <c r="J138" s="241">
        <f>ROUND(I138*H138,2)</f>
        <v>0</v>
      </c>
      <c r="K138" s="242"/>
      <c r="L138" s="41"/>
      <c r="M138" s="243" t="s">
        <v>1</v>
      </c>
      <c r="N138" s="244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83</v>
      </c>
      <c r="AT138" s="247" t="s">
        <v>165</v>
      </c>
      <c r="AU138" s="247" t="s">
        <v>76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83</v>
      </c>
      <c r="BM138" s="247" t="s">
        <v>1346</v>
      </c>
    </row>
    <row r="139" s="2" customFormat="1" ht="21.75" customHeight="1">
      <c r="A139" s="35"/>
      <c r="B139" s="36"/>
      <c r="C139" s="235" t="s">
        <v>8</v>
      </c>
      <c r="D139" s="235" t="s">
        <v>165</v>
      </c>
      <c r="E139" s="236" t="s">
        <v>1347</v>
      </c>
      <c r="F139" s="237" t="s">
        <v>1348</v>
      </c>
      <c r="G139" s="238" t="s">
        <v>183</v>
      </c>
      <c r="H139" s="239">
        <v>17</v>
      </c>
      <c r="I139" s="240"/>
      <c r="J139" s="241">
        <f>ROUND(I139*H139,2)</f>
        <v>0</v>
      </c>
      <c r="K139" s="242"/>
      <c r="L139" s="41"/>
      <c r="M139" s="243" t="s">
        <v>1</v>
      </c>
      <c r="N139" s="244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83</v>
      </c>
      <c r="AT139" s="247" t="s">
        <v>165</v>
      </c>
      <c r="AU139" s="247" t="s">
        <v>76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83</v>
      </c>
      <c r="BM139" s="247" t="s">
        <v>1349</v>
      </c>
    </row>
    <row r="140" s="2" customFormat="1" ht="16.5" customHeight="1">
      <c r="A140" s="35"/>
      <c r="B140" s="36"/>
      <c r="C140" s="235" t="s">
        <v>226</v>
      </c>
      <c r="D140" s="235" t="s">
        <v>165</v>
      </c>
      <c r="E140" s="236" t="s">
        <v>1350</v>
      </c>
      <c r="F140" s="237" t="s">
        <v>1351</v>
      </c>
      <c r="G140" s="238" t="s">
        <v>451</v>
      </c>
      <c r="H140" s="239">
        <v>200</v>
      </c>
      <c r="I140" s="240"/>
      <c r="J140" s="241">
        <f>ROUND(I140*H140,2)</f>
        <v>0</v>
      </c>
      <c r="K140" s="242"/>
      <c r="L140" s="41"/>
      <c r="M140" s="243" t="s">
        <v>1</v>
      </c>
      <c r="N140" s="244" t="s">
        <v>41</v>
      </c>
      <c r="O140" s="8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83</v>
      </c>
      <c r="AT140" s="247" t="s">
        <v>165</v>
      </c>
      <c r="AU140" s="247" t="s">
        <v>76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83</v>
      </c>
      <c r="BM140" s="247" t="s">
        <v>1352</v>
      </c>
    </row>
    <row r="141" s="11" customFormat="1" ht="25.92" customHeight="1">
      <c r="A141" s="11"/>
      <c r="B141" s="221"/>
      <c r="C141" s="222"/>
      <c r="D141" s="223" t="s">
        <v>75</v>
      </c>
      <c r="E141" s="224" t="s">
        <v>1353</v>
      </c>
      <c r="F141" s="224" t="s">
        <v>1354</v>
      </c>
      <c r="G141" s="222"/>
      <c r="H141" s="222"/>
      <c r="I141" s="225"/>
      <c r="J141" s="226">
        <f>BK141</f>
        <v>0</v>
      </c>
      <c r="K141" s="222"/>
      <c r="L141" s="227"/>
      <c r="M141" s="228"/>
      <c r="N141" s="229"/>
      <c r="O141" s="229"/>
      <c r="P141" s="230">
        <f>P142+P145</f>
        <v>0</v>
      </c>
      <c r="Q141" s="229"/>
      <c r="R141" s="230">
        <f>R142+R145</f>
        <v>0</v>
      </c>
      <c r="S141" s="229"/>
      <c r="T141" s="231">
        <f>T142+T145</f>
        <v>24.100000000000001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32" t="s">
        <v>83</v>
      </c>
      <c r="AT141" s="233" t="s">
        <v>75</v>
      </c>
      <c r="AU141" s="233" t="s">
        <v>76</v>
      </c>
      <c r="AY141" s="232" t="s">
        <v>164</v>
      </c>
      <c r="BK141" s="234">
        <f>BK142+BK145</f>
        <v>0</v>
      </c>
    </row>
    <row r="142" s="11" customFormat="1" ht="22.8" customHeight="1">
      <c r="A142" s="11"/>
      <c r="B142" s="221"/>
      <c r="C142" s="222"/>
      <c r="D142" s="223" t="s">
        <v>75</v>
      </c>
      <c r="E142" s="273" t="s">
        <v>83</v>
      </c>
      <c r="F142" s="273" t="s">
        <v>1355</v>
      </c>
      <c r="G142" s="222"/>
      <c r="H142" s="222"/>
      <c r="I142" s="225"/>
      <c r="J142" s="274">
        <f>BK142</f>
        <v>0</v>
      </c>
      <c r="K142" s="222"/>
      <c r="L142" s="227"/>
      <c r="M142" s="228"/>
      <c r="N142" s="229"/>
      <c r="O142" s="229"/>
      <c r="P142" s="230">
        <f>SUM(P143:P144)</f>
        <v>0</v>
      </c>
      <c r="Q142" s="229"/>
      <c r="R142" s="230">
        <f>SUM(R143:R144)</f>
        <v>0</v>
      </c>
      <c r="S142" s="229"/>
      <c r="T142" s="231">
        <f>SUM(T143:T144)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32" t="s">
        <v>83</v>
      </c>
      <c r="AT142" s="233" t="s">
        <v>75</v>
      </c>
      <c r="AU142" s="233" t="s">
        <v>83</v>
      </c>
      <c r="AY142" s="232" t="s">
        <v>164</v>
      </c>
      <c r="BK142" s="234">
        <f>SUM(BK143:BK144)</f>
        <v>0</v>
      </c>
    </row>
    <row r="143" s="2" customFormat="1" ht="21.75" customHeight="1">
      <c r="A143" s="35"/>
      <c r="B143" s="36"/>
      <c r="C143" s="235" t="s">
        <v>1156</v>
      </c>
      <c r="D143" s="235" t="s">
        <v>165</v>
      </c>
      <c r="E143" s="236" t="s">
        <v>1356</v>
      </c>
      <c r="F143" s="237" t="s">
        <v>1357</v>
      </c>
      <c r="G143" s="238" t="s">
        <v>1335</v>
      </c>
      <c r="H143" s="239">
        <v>38.600000000000001</v>
      </c>
      <c r="I143" s="240"/>
      <c r="J143" s="241">
        <f>ROUND(I143*H143,2)</f>
        <v>0</v>
      </c>
      <c r="K143" s="242"/>
      <c r="L143" s="41"/>
      <c r="M143" s="243" t="s">
        <v>1</v>
      </c>
      <c r="N143" s="244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83</v>
      </c>
      <c r="AT143" s="247" t="s">
        <v>165</v>
      </c>
      <c r="AU143" s="247" t="s">
        <v>85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83</v>
      </c>
      <c r="BM143" s="247" t="s">
        <v>1358</v>
      </c>
    </row>
    <row r="144" s="2" customFormat="1" ht="21.75" customHeight="1">
      <c r="A144" s="35"/>
      <c r="B144" s="36"/>
      <c r="C144" s="235" t="s">
        <v>1152</v>
      </c>
      <c r="D144" s="235" t="s">
        <v>165</v>
      </c>
      <c r="E144" s="236" t="s">
        <v>1359</v>
      </c>
      <c r="F144" s="237" t="s">
        <v>1360</v>
      </c>
      <c r="G144" s="238" t="s">
        <v>1335</v>
      </c>
      <c r="H144" s="239">
        <v>28</v>
      </c>
      <c r="I144" s="240"/>
      <c r="J144" s="241">
        <f>ROUND(I144*H144,2)</f>
        <v>0</v>
      </c>
      <c r="K144" s="242"/>
      <c r="L144" s="41"/>
      <c r="M144" s="243" t="s">
        <v>1</v>
      </c>
      <c r="N144" s="244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83</v>
      </c>
      <c r="AT144" s="247" t="s">
        <v>165</v>
      </c>
      <c r="AU144" s="247" t="s">
        <v>85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83</v>
      </c>
      <c r="BM144" s="247" t="s">
        <v>1361</v>
      </c>
    </row>
    <row r="145" s="11" customFormat="1" ht="22.8" customHeight="1">
      <c r="A145" s="11"/>
      <c r="B145" s="221"/>
      <c r="C145" s="222"/>
      <c r="D145" s="223" t="s">
        <v>75</v>
      </c>
      <c r="E145" s="273" t="s">
        <v>1125</v>
      </c>
      <c r="F145" s="273" t="s">
        <v>1362</v>
      </c>
      <c r="G145" s="222"/>
      <c r="H145" s="222"/>
      <c r="I145" s="225"/>
      <c r="J145" s="274">
        <f>BK145</f>
        <v>0</v>
      </c>
      <c r="K145" s="222"/>
      <c r="L145" s="227"/>
      <c r="M145" s="228"/>
      <c r="N145" s="229"/>
      <c r="O145" s="229"/>
      <c r="P145" s="230">
        <f>P146</f>
        <v>0</v>
      </c>
      <c r="Q145" s="229"/>
      <c r="R145" s="230">
        <f>R146</f>
        <v>0</v>
      </c>
      <c r="S145" s="229"/>
      <c r="T145" s="231">
        <f>T146</f>
        <v>24.100000000000001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32" t="s">
        <v>83</v>
      </c>
      <c r="AT145" s="233" t="s">
        <v>75</v>
      </c>
      <c r="AU145" s="233" t="s">
        <v>83</v>
      </c>
      <c r="AY145" s="232" t="s">
        <v>164</v>
      </c>
      <c r="BK145" s="234">
        <f>BK146</f>
        <v>0</v>
      </c>
    </row>
    <row r="146" s="2" customFormat="1" ht="21.75" customHeight="1">
      <c r="A146" s="35"/>
      <c r="B146" s="36"/>
      <c r="C146" s="235" t="s">
        <v>1363</v>
      </c>
      <c r="D146" s="235" t="s">
        <v>165</v>
      </c>
      <c r="E146" s="236" t="s">
        <v>1364</v>
      </c>
      <c r="F146" s="237" t="s">
        <v>1365</v>
      </c>
      <c r="G146" s="238" t="s">
        <v>1335</v>
      </c>
      <c r="H146" s="239">
        <v>10</v>
      </c>
      <c r="I146" s="240"/>
      <c r="J146" s="241">
        <f>ROUND(I146*H146,2)</f>
        <v>0</v>
      </c>
      <c r="K146" s="242"/>
      <c r="L146" s="41"/>
      <c r="M146" s="260" t="s">
        <v>1</v>
      </c>
      <c r="N146" s="261" t="s">
        <v>41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2.4100000000000001</v>
      </c>
      <c r="T146" s="264">
        <f>S146*H146</f>
        <v>24.100000000000001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83</v>
      </c>
      <c r="AT146" s="247" t="s">
        <v>165</v>
      </c>
      <c r="AU146" s="247" t="s">
        <v>85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83</v>
      </c>
      <c r="BM146" s="247" t="s">
        <v>1366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90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YeCzf6ukEX2F7N/fPYI8J3ZrW/0KhwXACiFLlfmMVGCQ+Wn1x84ka756LW9ObB83X5AR5IuFyLwfB8tvkHrvzw==" hashValue="jh62KteYxwRcFDAaCyFj3fS4QJT/CxZuOXckch/PxXCdiGxWeD3yDJ83KwZ2qeSmEolLQcVGmqEES6NcfIkAaw==" algorithmName="SHA-512" password="CC35"/>
  <autoFilter ref="C126:K14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>
      <c r="B8" s="17"/>
      <c r="D8" s="150" t="s">
        <v>134</v>
      </c>
      <c r="L8" s="17"/>
    </row>
    <row r="9" s="1" customFormat="1" ht="16.5" customHeight="1">
      <c r="B9" s="17"/>
      <c r="E9" s="151" t="s">
        <v>135</v>
      </c>
      <c r="F9" s="1"/>
      <c r="G9" s="1"/>
      <c r="H9" s="1"/>
      <c r="I9" s="144"/>
      <c r="L9" s="17"/>
    </row>
    <row r="10" s="1" customFormat="1" ht="12" customHeight="1">
      <c r="B10" s="17"/>
      <c r="D10" s="150" t="s">
        <v>136</v>
      </c>
      <c r="I10" s="144"/>
      <c r="L10" s="17"/>
    </row>
    <row r="11" s="2" customFormat="1" ht="16.5" customHeight="1">
      <c r="A11" s="35"/>
      <c r="B11" s="41"/>
      <c r="C11" s="35"/>
      <c r="D11" s="35"/>
      <c r="E11" s="152" t="s">
        <v>137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1367</v>
      </c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4" t="s">
        <v>1368</v>
      </c>
      <c r="F13" s="35"/>
      <c r="G13" s="35"/>
      <c r="H13" s="35"/>
      <c r="I13" s="153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153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50" t="s">
        <v>18</v>
      </c>
      <c r="E15" s="35"/>
      <c r="F15" s="138" t="s">
        <v>1</v>
      </c>
      <c r="G15" s="35"/>
      <c r="H15" s="35"/>
      <c r="I15" s="155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20</v>
      </c>
      <c r="E16" s="35"/>
      <c r="F16" s="138" t="s">
        <v>21</v>
      </c>
      <c r="G16" s="35"/>
      <c r="H16" s="35"/>
      <c r="I16" s="155" t="s">
        <v>22</v>
      </c>
      <c r="J16" s="156" t="str">
        <f>'Rekapitulace stavby'!AN8</f>
        <v>9. 4. 2020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153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50" t="s">
        <v>24</v>
      </c>
      <c r="E18" s="35"/>
      <c r="F18" s="35"/>
      <c r="G18" s="35"/>
      <c r="H18" s="35"/>
      <c r="I18" s="155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55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53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50" t="s">
        <v>28</v>
      </c>
      <c r="E21" s="35"/>
      <c r="F21" s="35"/>
      <c r="G21" s="35"/>
      <c r="H21" s="35"/>
      <c r="I21" s="155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55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53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50" t="s">
        <v>30</v>
      </c>
      <c r="E24" s="35"/>
      <c r="F24" s="35"/>
      <c r="G24" s="35"/>
      <c r="H24" s="35"/>
      <c r="I24" s="155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1369</v>
      </c>
      <c r="F25" s="35"/>
      <c r="G25" s="35"/>
      <c r="H25" s="35"/>
      <c r="I25" s="155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53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50" t="s">
        <v>33</v>
      </c>
      <c r="E27" s="35"/>
      <c r="F27" s="35"/>
      <c r="G27" s="35"/>
      <c r="H27" s="35"/>
      <c r="I27" s="155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34</v>
      </c>
      <c r="F28" s="35"/>
      <c r="G28" s="35"/>
      <c r="H28" s="35"/>
      <c r="I28" s="155" t="s">
        <v>27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153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50" t="s">
        <v>35</v>
      </c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60"/>
      <c r="J31" s="157"/>
      <c r="K31" s="157"/>
      <c r="L31" s="161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153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4" t="s">
        <v>36</v>
      </c>
      <c r="E34" s="35"/>
      <c r="F34" s="35"/>
      <c r="G34" s="35"/>
      <c r="H34" s="35"/>
      <c r="I34" s="153"/>
      <c r="J34" s="165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2"/>
      <c r="E35" s="162"/>
      <c r="F35" s="162"/>
      <c r="G35" s="162"/>
      <c r="H35" s="162"/>
      <c r="I35" s="163"/>
      <c r="J35" s="162"/>
      <c r="K35" s="162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6" t="s">
        <v>38</v>
      </c>
      <c r="G36" s="35"/>
      <c r="H36" s="35"/>
      <c r="I36" s="167" t="s">
        <v>37</v>
      </c>
      <c r="J36" s="166" t="s">
        <v>39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2" t="s">
        <v>40</v>
      </c>
      <c r="E37" s="150" t="s">
        <v>41</v>
      </c>
      <c r="F37" s="168">
        <f>ROUND((SUM(BE125:BE151)),  2)</f>
        <v>0</v>
      </c>
      <c r="G37" s="35"/>
      <c r="H37" s="35"/>
      <c r="I37" s="169">
        <v>0.20999999999999999</v>
      </c>
      <c r="J37" s="168">
        <f>ROUND(((SUM(BE125:BE151))*I37),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42</v>
      </c>
      <c r="F38" s="168">
        <f>ROUND((SUM(BF125:BF151)),  2)</f>
        <v>0</v>
      </c>
      <c r="G38" s="35"/>
      <c r="H38" s="35"/>
      <c r="I38" s="169">
        <v>0.14999999999999999</v>
      </c>
      <c r="J38" s="168">
        <f>ROUND(((SUM(BF125:BF151))*I38),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43</v>
      </c>
      <c r="F39" s="168">
        <f>ROUND((SUM(BG125:BG151)),  2)</f>
        <v>0</v>
      </c>
      <c r="G39" s="35"/>
      <c r="H39" s="35"/>
      <c r="I39" s="169">
        <v>0.20999999999999999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0" t="s">
        <v>44</v>
      </c>
      <c r="F40" s="168">
        <f>ROUND((SUM(BH125:BH151)),  2)</f>
        <v>0</v>
      </c>
      <c r="G40" s="35"/>
      <c r="H40" s="35"/>
      <c r="I40" s="169">
        <v>0.14999999999999999</v>
      </c>
      <c r="J40" s="168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50" t="s">
        <v>45</v>
      </c>
      <c r="F41" s="168">
        <f>ROUND((SUM(BI125:BI151)),  2)</f>
        <v>0</v>
      </c>
      <c r="G41" s="35"/>
      <c r="H41" s="35"/>
      <c r="I41" s="169">
        <v>0</v>
      </c>
      <c r="J41" s="168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0"/>
      <c r="D43" s="171" t="s">
        <v>46</v>
      </c>
      <c r="E43" s="172"/>
      <c r="F43" s="172"/>
      <c r="G43" s="173" t="s">
        <v>47</v>
      </c>
      <c r="H43" s="174" t="s">
        <v>48</v>
      </c>
      <c r="I43" s="175"/>
      <c r="J43" s="176">
        <f>SUM(J34:J41)</f>
        <v>0</v>
      </c>
      <c r="K43" s="177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153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1" customFormat="1" ht="16.5" customHeight="1">
      <c r="B87" s="18"/>
      <c r="C87" s="19"/>
      <c r="D87" s="19"/>
      <c r="E87" s="194" t="s">
        <v>135</v>
      </c>
      <c r="F87" s="19"/>
      <c r="G87" s="19"/>
      <c r="H87" s="19"/>
      <c r="I87" s="144"/>
      <c r="J87" s="19"/>
      <c r="K87" s="19"/>
      <c r="L87" s="17"/>
    </row>
    <row r="88" s="1" customFormat="1" ht="12" customHeight="1">
      <c r="B88" s="18"/>
      <c r="C88" s="29" t="s">
        <v>136</v>
      </c>
      <c r="D88" s="19"/>
      <c r="E88" s="19"/>
      <c r="F88" s="19"/>
      <c r="G88" s="19"/>
      <c r="H88" s="19"/>
      <c r="I88" s="144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95" t="s">
        <v>137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1367</v>
      </c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01 - Telefonní zapojovač</v>
      </c>
      <c r="F91" s="37"/>
      <c r="G91" s="37"/>
      <c r="H91" s="37"/>
      <c r="I91" s="153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Noutonice</v>
      </c>
      <c r="G93" s="37"/>
      <c r="H93" s="37"/>
      <c r="I93" s="155" t="s">
        <v>22</v>
      </c>
      <c r="J93" s="76" t="str">
        <f>IF(J16="","",J16)</f>
        <v>9. 4. 2020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153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25.65" customHeight="1">
      <c r="A95" s="35"/>
      <c r="B95" s="36"/>
      <c r="C95" s="29" t="s">
        <v>24</v>
      </c>
      <c r="D95" s="37"/>
      <c r="E95" s="37"/>
      <c r="F95" s="24" t="str">
        <f>E19</f>
        <v>Jiří Kejkula</v>
      </c>
      <c r="G95" s="37"/>
      <c r="H95" s="37"/>
      <c r="I95" s="155" t="s">
        <v>30</v>
      </c>
      <c r="J95" s="33" t="str">
        <f>E25</f>
        <v>Bc. Jaroslav Machain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155" t="s">
        <v>33</v>
      </c>
      <c r="J96" s="33" t="str">
        <f>E28</f>
        <v>Milan Bělehrad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96" t="s">
        <v>141</v>
      </c>
      <c r="D98" s="197"/>
      <c r="E98" s="197"/>
      <c r="F98" s="197"/>
      <c r="G98" s="197"/>
      <c r="H98" s="197"/>
      <c r="I98" s="198"/>
      <c r="J98" s="199" t="s">
        <v>142</v>
      </c>
      <c r="K98" s="19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153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200" t="s">
        <v>143</v>
      </c>
      <c r="D100" s="37"/>
      <c r="E100" s="37"/>
      <c r="F100" s="37"/>
      <c r="G100" s="37"/>
      <c r="H100" s="37"/>
      <c r="I100" s="153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144</v>
      </c>
    </row>
    <row r="101" s="9" customFormat="1" ht="24.96" customHeight="1">
      <c r="A101" s="9"/>
      <c r="B101" s="201"/>
      <c r="C101" s="202"/>
      <c r="D101" s="203" t="s">
        <v>1370</v>
      </c>
      <c r="E101" s="204"/>
      <c r="F101" s="204"/>
      <c r="G101" s="204"/>
      <c r="H101" s="204"/>
      <c r="I101" s="205"/>
      <c r="J101" s="206">
        <f>J126</f>
        <v>0</v>
      </c>
      <c r="K101" s="202"/>
      <c r="L101" s="20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53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9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9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153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53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94" t="str">
        <f>E7</f>
        <v xml:space="preserve">Oprava zabezpečovacího zařízení v ŽST  Noutonice</v>
      </c>
      <c r="F111" s="29"/>
      <c r="G111" s="29"/>
      <c r="H111" s="29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134</v>
      </c>
      <c r="D112" s="19"/>
      <c r="E112" s="19"/>
      <c r="F112" s="19"/>
      <c r="G112" s="19"/>
      <c r="H112" s="19"/>
      <c r="I112" s="144"/>
      <c r="J112" s="19"/>
      <c r="K112" s="19"/>
      <c r="L112" s="17"/>
    </row>
    <row r="113" s="1" customFormat="1" ht="16.5" customHeight="1">
      <c r="B113" s="18"/>
      <c r="C113" s="19"/>
      <c r="D113" s="19"/>
      <c r="E113" s="194" t="s">
        <v>135</v>
      </c>
      <c r="F113" s="19"/>
      <c r="G113" s="19"/>
      <c r="H113" s="19"/>
      <c r="I113" s="144"/>
      <c r="J113" s="19"/>
      <c r="K113" s="19"/>
      <c r="L113" s="17"/>
    </row>
    <row r="114" s="1" customFormat="1" ht="12" customHeight="1">
      <c r="B114" s="18"/>
      <c r="C114" s="29" t="s">
        <v>136</v>
      </c>
      <c r="D114" s="19"/>
      <c r="E114" s="19"/>
      <c r="F114" s="19"/>
      <c r="G114" s="19"/>
      <c r="H114" s="19"/>
      <c r="I114" s="144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95" t="s">
        <v>137</v>
      </c>
      <c r="F115" s="37"/>
      <c r="G115" s="37"/>
      <c r="H115" s="37"/>
      <c r="I115" s="153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1367</v>
      </c>
      <c r="D116" s="37"/>
      <c r="E116" s="37"/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01 - Telefonní zapojovač</v>
      </c>
      <c r="F117" s="37"/>
      <c r="G117" s="37"/>
      <c r="H117" s="37"/>
      <c r="I117" s="153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3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>Noutonice</v>
      </c>
      <c r="G119" s="37"/>
      <c r="H119" s="37"/>
      <c r="I119" s="155" t="s">
        <v>22</v>
      </c>
      <c r="J119" s="76" t="str">
        <f>IF(J16="","",J16)</f>
        <v>9. 4. 2020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3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24</v>
      </c>
      <c r="D121" s="37"/>
      <c r="E121" s="37"/>
      <c r="F121" s="24" t="str">
        <f>E19</f>
        <v>Jiří Kejkula</v>
      </c>
      <c r="G121" s="37"/>
      <c r="H121" s="37"/>
      <c r="I121" s="155" t="s">
        <v>30</v>
      </c>
      <c r="J121" s="33" t="str">
        <f>E25</f>
        <v>Bc. Jaroslav Machain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IF(E22="","",E22)</f>
        <v>Vyplň údaj</v>
      </c>
      <c r="G122" s="37"/>
      <c r="H122" s="37"/>
      <c r="I122" s="155" t="s">
        <v>33</v>
      </c>
      <c r="J122" s="33" t="str">
        <f>E28</f>
        <v>Milan Bělehrad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3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208"/>
      <c r="B124" s="209"/>
      <c r="C124" s="210" t="s">
        <v>150</v>
      </c>
      <c r="D124" s="211" t="s">
        <v>61</v>
      </c>
      <c r="E124" s="211" t="s">
        <v>57</v>
      </c>
      <c r="F124" s="211" t="s">
        <v>58</v>
      </c>
      <c r="G124" s="211" t="s">
        <v>151</v>
      </c>
      <c r="H124" s="211" t="s">
        <v>152</v>
      </c>
      <c r="I124" s="212" t="s">
        <v>153</v>
      </c>
      <c r="J124" s="213" t="s">
        <v>142</v>
      </c>
      <c r="K124" s="214" t="s">
        <v>154</v>
      </c>
      <c r="L124" s="215"/>
      <c r="M124" s="97" t="s">
        <v>1</v>
      </c>
      <c r="N124" s="98" t="s">
        <v>40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153"/>
      <c r="J125" s="216">
        <f>BK125</f>
        <v>0</v>
      </c>
      <c r="K125" s="37"/>
      <c r="L125" s="41"/>
      <c r="M125" s="100"/>
      <c r="N125" s="217"/>
      <c r="O125" s="101"/>
      <c r="P125" s="218">
        <f>P126</f>
        <v>0</v>
      </c>
      <c r="Q125" s="101"/>
      <c r="R125" s="218">
        <f>R126</f>
        <v>0</v>
      </c>
      <c r="S125" s="101"/>
      <c r="T125" s="219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144</v>
      </c>
      <c r="BK125" s="220">
        <f>BK126</f>
        <v>0</v>
      </c>
    </row>
    <row r="126" s="11" customFormat="1" ht="25.92" customHeight="1">
      <c r="A126" s="11"/>
      <c r="B126" s="221"/>
      <c r="C126" s="222"/>
      <c r="D126" s="223" t="s">
        <v>75</v>
      </c>
      <c r="E126" s="224" t="s">
        <v>983</v>
      </c>
      <c r="F126" s="224" t="s">
        <v>1371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SUM(P127:P151)</f>
        <v>0</v>
      </c>
      <c r="Q126" s="229"/>
      <c r="R126" s="230">
        <f>SUM(R127:R151)</f>
        <v>0</v>
      </c>
      <c r="S126" s="229"/>
      <c r="T126" s="231">
        <f>SUM(T127:T151)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2" t="s">
        <v>106</v>
      </c>
      <c r="AT126" s="233" t="s">
        <v>75</v>
      </c>
      <c r="AU126" s="233" t="s">
        <v>76</v>
      </c>
      <c r="AY126" s="232" t="s">
        <v>164</v>
      </c>
      <c r="BK126" s="234">
        <f>SUM(BK127:BK151)</f>
        <v>0</v>
      </c>
    </row>
    <row r="127" s="2" customFormat="1" ht="21.75" customHeight="1">
      <c r="A127" s="35"/>
      <c r="B127" s="36"/>
      <c r="C127" s="235" t="s">
        <v>626</v>
      </c>
      <c r="D127" s="235" t="s">
        <v>165</v>
      </c>
      <c r="E127" s="236" t="s">
        <v>1372</v>
      </c>
      <c r="F127" s="237" t="s">
        <v>1373</v>
      </c>
      <c r="G127" s="238" t="s">
        <v>451</v>
      </c>
      <c r="H127" s="239">
        <v>10</v>
      </c>
      <c r="I127" s="240"/>
      <c r="J127" s="241">
        <f>ROUND(I127*H127,2)</f>
        <v>0</v>
      </c>
      <c r="K127" s="242"/>
      <c r="L127" s="41"/>
      <c r="M127" s="243" t="s">
        <v>1</v>
      </c>
      <c r="N127" s="244" t="s">
        <v>41</v>
      </c>
      <c r="O127" s="8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83</v>
      </c>
      <c r="AT127" s="247" t="s">
        <v>165</v>
      </c>
      <c r="AU127" s="247" t="s">
        <v>83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83</v>
      </c>
      <c r="BM127" s="247" t="s">
        <v>1374</v>
      </c>
    </row>
    <row r="128" s="2" customFormat="1" ht="21.75" customHeight="1">
      <c r="A128" s="35"/>
      <c r="B128" s="36"/>
      <c r="C128" s="249" t="s">
        <v>1375</v>
      </c>
      <c r="D128" s="249" t="s">
        <v>175</v>
      </c>
      <c r="E128" s="250" t="s">
        <v>1376</v>
      </c>
      <c r="F128" s="251" t="s">
        <v>1377</v>
      </c>
      <c r="G128" s="252" t="s">
        <v>183</v>
      </c>
      <c r="H128" s="253">
        <v>5</v>
      </c>
      <c r="I128" s="254"/>
      <c r="J128" s="255">
        <f>ROUND(I128*H128,2)</f>
        <v>0</v>
      </c>
      <c r="K128" s="256"/>
      <c r="L128" s="257"/>
      <c r="M128" s="258" t="s">
        <v>1</v>
      </c>
      <c r="N128" s="259" t="s">
        <v>41</v>
      </c>
      <c r="O128" s="8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85</v>
      </c>
      <c r="AT128" s="247" t="s">
        <v>175</v>
      </c>
      <c r="AU128" s="247" t="s">
        <v>83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83</v>
      </c>
      <c r="BM128" s="247" t="s">
        <v>1378</v>
      </c>
    </row>
    <row r="129" s="2" customFormat="1" ht="16.5" customHeight="1">
      <c r="A129" s="35"/>
      <c r="B129" s="36"/>
      <c r="C129" s="235" t="s">
        <v>170</v>
      </c>
      <c r="D129" s="235" t="s">
        <v>165</v>
      </c>
      <c r="E129" s="236" t="s">
        <v>1379</v>
      </c>
      <c r="F129" s="237" t="s">
        <v>1380</v>
      </c>
      <c r="G129" s="238" t="s">
        <v>451</v>
      </c>
      <c r="H129" s="239">
        <v>10</v>
      </c>
      <c r="I129" s="240"/>
      <c r="J129" s="241">
        <f>ROUND(I129*H129,2)</f>
        <v>0</v>
      </c>
      <c r="K129" s="242"/>
      <c r="L129" s="41"/>
      <c r="M129" s="243" t="s">
        <v>1</v>
      </c>
      <c r="N129" s="244" t="s">
        <v>41</v>
      </c>
      <c r="O129" s="8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83</v>
      </c>
      <c r="AT129" s="247" t="s">
        <v>165</v>
      </c>
      <c r="AU129" s="247" t="s">
        <v>83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83</v>
      </c>
      <c r="BM129" s="247" t="s">
        <v>1381</v>
      </c>
    </row>
    <row r="130" s="2" customFormat="1" ht="16.5" customHeight="1">
      <c r="A130" s="35"/>
      <c r="B130" s="36"/>
      <c r="C130" s="235" t="s">
        <v>1118</v>
      </c>
      <c r="D130" s="235" t="s">
        <v>165</v>
      </c>
      <c r="E130" s="236" t="s">
        <v>1382</v>
      </c>
      <c r="F130" s="237" t="s">
        <v>1383</v>
      </c>
      <c r="G130" s="238" t="s">
        <v>451</v>
      </c>
      <c r="H130" s="239">
        <v>20</v>
      </c>
      <c r="I130" s="240"/>
      <c r="J130" s="241">
        <f>ROUND(I130*H130,2)</f>
        <v>0</v>
      </c>
      <c r="K130" s="242"/>
      <c r="L130" s="41"/>
      <c r="M130" s="243" t="s">
        <v>1</v>
      </c>
      <c r="N130" s="244" t="s">
        <v>41</v>
      </c>
      <c r="O130" s="8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83</v>
      </c>
      <c r="AT130" s="247" t="s">
        <v>165</v>
      </c>
      <c r="AU130" s="247" t="s">
        <v>83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83</v>
      </c>
      <c r="BM130" s="247" t="s">
        <v>1384</v>
      </c>
    </row>
    <row r="131" s="2" customFormat="1" ht="16.5" customHeight="1">
      <c r="A131" s="35"/>
      <c r="B131" s="36"/>
      <c r="C131" s="235" t="s">
        <v>8</v>
      </c>
      <c r="D131" s="235" t="s">
        <v>165</v>
      </c>
      <c r="E131" s="236" t="s">
        <v>1385</v>
      </c>
      <c r="F131" s="237" t="s">
        <v>1386</v>
      </c>
      <c r="G131" s="238" t="s">
        <v>183</v>
      </c>
      <c r="H131" s="239">
        <v>4</v>
      </c>
      <c r="I131" s="240"/>
      <c r="J131" s="241">
        <f>ROUND(I131*H131,2)</f>
        <v>0</v>
      </c>
      <c r="K131" s="242"/>
      <c r="L131" s="41"/>
      <c r="M131" s="243" t="s">
        <v>1</v>
      </c>
      <c r="N131" s="244" t="s">
        <v>41</v>
      </c>
      <c r="O131" s="8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83</v>
      </c>
      <c r="AT131" s="247" t="s">
        <v>165</v>
      </c>
      <c r="AU131" s="247" t="s">
        <v>83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83</v>
      </c>
      <c r="BM131" s="247" t="s">
        <v>1387</v>
      </c>
    </row>
    <row r="132" s="2" customFormat="1" ht="16.5" customHeight="1">
      <c r="A132" s="35"/>
      <c r="B132" s="36"/>
      <c r="C132" s="235" t="s">
        <v>226</v>
      </c>
      <c r="D132" s="235" t="s">
        <v>165</v>
      </c>
      <c r="E132" s="236" t="s">
        <v>1388</v>
      </c>
      <c r="F132" s="237" t="s">
        <v>1389</v>
      </c>
      <c r="G132" s="238" t="s">
        <v>183</v>
      </c>
      <c r="H132" s="239">
        <v>4</v>
      </c>
      <c r="I132" s="240"/>
      <c r="J132" s="241">
        <f>ROUND(I132*H132,2)</f>
        <v>0</v>
      </c>
      <c r="K132" s="242"/>
      <c r="L132" s="41"/>
      <c r="M132" s="243" t="s">
        <v>1</v>
      </c>
      <c r="N132" s="244" t="s">
        <v>41</v>
      </c>
      <c r="O132" s="8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83</v>
      </c>
      <c r="AT132" s="247" t="s">
        <v>165</v>
      </c>
      <c r="AU132" s="247" t="s">
        <v>83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83</v>
      </c>
      <c r="BM132" s="247" t="s">
        <v>1390</v>
      </c>
    </row>
    <row r="133" s="2" customFormat="1" ht="16.5" customHeight="1">
      <c r="A133" s="35"/>
      <c r="B133" s="36"/>
      <c r="C133" s="235" t="s">
        <v>1152</v>
      </c>
      <c r="D133" s="235" t="s">
        <v>165</v>
      </c>
      <c r="E133" s="236" t="s">
        <v>1391</v>
      </c>
      <c r="F133" s="237" t="s">
        <v>1392</v>
      </c>
      <c r="G133" s="238" t="s">
        <v>183</v>
      </c>
      <c r="H133" s="239">
        <v>2</v>
      </c>
      <c r="I133" s="240"/>
      <c r="J133" s="241">
        <f>ROUND(I133*H133,2)</f>
        <v>0</v>
      </c>
      <c r="K133" s="242"/>
      <c r="L133" s="41"/>
      <c r="M133" s="243" t="s">
        <v>1</v>
      </c>
      <c r="N133" s="244" t="s">
        <v>41</v>
      </c>
      <c r="O133" s="8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83</v>
      </c>
      <c r="AT133" s="247" t="s">
        <v>165</v>
      </c>
      <c r="AU133" s="247" t="s">
        <v>83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83</v>
      </c>
      <c r="BM133" s="247" t="s">
        <v>1393</v>
      </c>
    </row>
    <row r="134" s="2" customFormat="1" ht="21.75" customHeight="1">
      <c r="A134" s="35"/>
      <c r="B134" s="36"/>
      <c r="C134" s="235" t="s">
        <v>7</v>
      </c>
      <c r="D134" s="235" t="s">
        <v>165</v>
      </c>
      <c r="E134" s="236" t="s">
        <v>1394</v>
      </c>
      <c r="F134" s="237" t="s">
        <v>1395</v>
      </c>
      <c r="G134" s="238" t="s">
        <v>451</v>
      </c>
      <c r="H134" s="239">
        <v>50</v>
      </c>
      <c r="I134" s="240"/>
      <c r="J134" s="241">
        <f>ROUND(I134*H134,2)</f>
        <v>0</v>
      </c>
      <c r="K134" s="242"/>
      <c r="L134" s="41"/>
      <c r="M134" s="243" t="s">
        <v>1</v>
      </c>
      <c r="N134" s="244" t="s">
        <v>41</v>
      </c>
      <c r="O134" s="8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83</v>
      </c>
      <c r="AT134" s="247" t="s">
        <v>165</v>
      </c>
      <c r="AU134" s="247" t="s">
        <v>83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83</v>
      </c>
      <c r="BM134" s="247" t="s">
        <v>1396</v>
      </c>
    </row>
    <row r="135" s="2" customFormat="1" ht="21.75" customHeight="1">
      <c r="A135" s="35"/>
      <c r="B135" s="36"/>
      <c r="C135" s="235" t="s">
        <v>1182</v>
      </c>
      <c r="D135" s="235" t="s">
        <v>165</v>
      </c>
      <c r="E135" s="236" t="s">
        <v>1397</v>
      </c>
      <c r="F135" s="237" t="s">
        <v>1398</v>
      </c>
      <c r="G135" s="238" t="s">
        <v>451</v>
      </c>
      <c r="H135" s="239">
        <v>10</v>
      </c>
      <c r="I135" s="240"/>
      <c r="J135" s="241">
        <f>ROUND(I135*H135,2)</f>
        <v>0</v>
      </c>
      <c r="K135" s="242"/>
      <c r="L135" s="41"/>
      <c r="M135" s="243" t="s">
        <v>1</v>
      </c>
      <c r="N135" s="244" t="s">
        <v>41</v>
      </c>
      <c r="O135" s="8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83</v>
      </c>
      <c r="AT135" s="247" t="s">
        <v>165</v>
      </c>
      <c r="AU135" s="247" t="s">
        <v>83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83</v>
      </c>
      <c r="BM135" s="247" t="s">
        <v>1399</v>
      </c>
    </row>
    <row r="136" s="2" customFormat="1" ht="21.75" customHeight="1">
      <c r="A136" s="35"/>
      <c r="B136" s="36"/>
      <c r="C136" s="249" t="s">
        <v>1400</v>
      </c>
      <c r="D136" s="249" t="s">
        <v>175</v>
      </c>
      <c r="E136" s="250" t="s">
        <v>1401</v>
      </c>
      <c r="F136" s="251" t="s">
        <v>1402</v>
      </c>
      <c r="G136" s="252" t="s">
        <v>451</v>
      </c>
      <c r="H136" s="253">
        <v>10</v>
      </c>
      <c r="I136" s="254"/>
      <c r="J136" s="255">
        <f>ROUND(I136*H136,2)</f>
        <v>0</v>
      </c>
      <c r="K136" s="256"/>
      <c r="L136" s="257"/>
      <c r="M136" s="258" t="s">
        <v>1</v>
      </c>
      <c r="N136" s="259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85</v>
      </c>
      <c r="AT136" s="247" t="s">
        <v>175</v>
      </c>
      <c r="AU136" s="247" t="s">
        <v>83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83</v>
      </c>
      <c r="BM136" s="247" t="s">
        <v>1403</v>
      </c>
    </row>
    <row r="137" s="2" customFormat="1" ht="21.75" customHeight="1">
      <c r="A137" s="35"/>
      <c r="B137" s="36"/>
      <c r="C137" s="235" t="s">
        <v>242</v>
      </c>
      <c r="D137" s="235" t="s">
        <v>165</v>
      </c>
      <c r="E137" s="236" t="s">
        <v>1404</v>
      </c>
      <c r="F137" s="237" t="s">
        <v>1405</v>
      </c>
      <c r="G137" s="238" t="s">
        <v>183</v>
      </c>
      <c r="H137" s="239">
        <v>2</v>
      </c>
      <c r="I137" s="240"/>
      <c r="J137" s="241">
        <f>ROUND(I137*H137,2)</f>
        <v>0</v>
      </c>
      <c r="K137" s="242"/>
      <c r="L137" s="41"/>
      <c r="M137" s="243" t="s">
        <v>1</v>
      </c>
      <c r="N137" s="244" t="s">
        <v>41</v>
      </c>
      <c r="O137" s="8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83</v>
      </c>
      <c r="AT137" s="247" t="s">
        <v>165</v>
      </c>
      <c r="AU137" s="247" t="s">
        <v>83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83</v>
      </c>
      <c r="BM137" s="247" t="s">
        <v>1406</v>
      </c>
    </row>
    <row r="138" s="2" customFormat="1" ht="16.5" customHeight="1">
      <c r="A138" s="35"/>
      <c r="B138" s="36"/>
      <c r="C138" s="235" t="s">
        <v>634</v>
      </c>
      <c r="D138" s="235" t="s">
        <v>165</v>
      </c>
      <c r="E138" s="236" t="s">
        <v>1407</v>
      </c>
      <c r="F138" s="237" t="s">
        <v>1408</v>
      </c>
      <c r="G138" s="238" t="s">
        <v>451</v>
      </c>
      <c r="H138" s="239">
        <v>30</v>
      </c>
      <c r="I138" s="240"/>
      <c r="J138" s="241">
        <f>ROUND(I138*H138,2)</f>
        <v>0</v>
      </c>
      <c r="K138" s="242"/>
      <c r="L138" s="41"/>
      <c r="M138" s="243" t="s">
        <v>1</v>
      </c>
      <c r="N138" s="244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83</v>
      </c>
      <c r="AT138" s="247" t="s">
        <v>165</v>
      </c>
      <c r="AU138" s="247" t="s">
        <v>83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83</v>
      </c>
      <c r="BM138" s="247" t="s">
        <v>1409</v>
      </c>
    </row>
    <row r="139" s="2" customFormat="1" ht="21.75" customHeight="1">
      <c r="A139" s="35"/>
      <c r="B139" s="36"/>
      <c r="C139" s="249" t="s">
        <v>582</v>
      </c>
      <c r="D139" s="249" t="s">
        <v>175</v>
      </c>
      <c r="E139" s="250" t="s">
        <v>1410</v>
      </c>
      <c r="F139" s="251" t="s">
        <v>1411</v>
      </c>
      <c r="G139" s="252" t="s">
        <v>451</v>
      </c>
      <c r="H139" s="253">
        <v>5</v>
      </c>
      <c r="I139" s="254"/>
      <c r="J139" s="255">
        <f>ROUND(I139*H139,2)</f>
        <v>0</v>
      </c>
      <c r="K139" s="256"/>
      <c r="L139" s="257"/>
      <c r="M139" s="258" t="s">
        <v>1</v>
      </c>
      <c r="N139" s="259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200</v>
      </c>
      <c r="AT139" s="247" t="s">
        <v>175</v>
      </c>
      <c r="AU139" s="247" t="s">
        <v>83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200</v>
      </c>
      <c r="BM139" s="247" t="s">
        <v>1412</v>
      </c>
    </row>
    <row r="140" s="2" customFormat="1" ht="21.75" customHeight="1">
      <c r="A140" s="35"/>
      <c r="B140" s="36"/>
      <c r="C140" s="235" t="s">
        <v>1413</v>
      </c>
      <c r="D140" s="235" t="s">
        <v>165</v>
      </c>
      <c r="E140" s="236" t="s">
        <v>1414</v>
      </c>
      <c r="F140" s="237" t="s">
        <v>1415</v>
      </c>
      <c r="G140" s="238" t="s">
        <v>183</v>
      </c>
      <c r="H140" s="239">
        <v>2</v>
      </c>
      <c r="I140" s="240"/>
      <c r="J140" s="241">
        <f>ROUND(I140*H140,2)</f>
        <v>0</v>
      </c>
      <c r="K140" s="242"/>
      <c r="L140" s="41"/>
      <c r="M140" s="243" t="s">
        <v>1</v>
      </c>
      <c r="N140" s="244" t="s">
        <v>41</v>
      </c>
      <c r="O140" s="8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83</v>
      </c>
      <c r="AT140" s="247" t="s">
        <v>165</v>
      </c>
      <c r="AU140" s="247" t="s">
        <v>83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83</v>
      </c>
      <c r="BM140" s="247" t="s">
        <v>1416</v>
      </c>
    </row>
    <row r="141" s="2" customFormat="1" ht="21.75" customHeight="1">
      <c r="A141" s="35"/>
      <c r="B141" s="36"/>
      <c r="C141" s="235" t="s">
        <v>218</v>
      </c>
      <c r="D141" s="235" t="s">
        <v>165</v>
      </c>
      <c r="E141" s="236" t="s">
        <v>1417</v>
      </c>
      <c r="F141" s="237" t="s">
        <v>1418</v>
      </c>
      <c r="G141" s="238" t="s">
        <v>183</v>
      </c>
      <c r="H141" s="239">
        <v>1</v>
      </c>
      <c r="I141" s="240"/>
      <c r="J141" s="241">
        <f>ROUND(I141*H141,2)</f>
        <v>0</v>
      </c>
      <c r="K141" s="242"/>
      <c r="L141" s="41"/>
      <c r="M141" s="243" t="s">
        <v>1</v>
      </c>
      <c r="N141" s="244" t="s">
        <v>41</v>
      </c>
      <c r="O141" s="8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83</v>
      </c>
      <c r="AT141" s="247" t="s">
        <v>165</v>
      </c>
      <c r="AU141" s="247" t="s">
        <v>83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83</v>
      </c>
      <c r="BM141" s="247" t="s">
        <v>1419</v>
      </c>
    </row>
    <row r="142" s="2" customFormat="1" ht="21.75" customHeight="1">
      <c r="A142" s="35"/>
      <c r="B142" s="36"/>
      <c r="C142" s="235" t="s">
        <v>1420</v>
      </c>
      <c r="D142" s="235" t="s">
        <v>165</v>
      </c>
      <c r="E142" s="236" t="s">
        <v>1421</v>
      </c>
      <c r="F142" s="237" t="s">
        <v>1422</v>
      </c>
      <c r="G142" s="238" t="s">
        <v>183</v>
      </c>
      <c r="H142" s="239">
        <v>1</v>
      </c>
      <c r="I142" s="240"/>
      <c r="J142" s="241">
        <f>ROUND(I142*H142,2)</f>
        <v>0</v>
      </c>
      <c r="K142" s="242"/>
      <c r="L142" s="41"/>
      <c r="M142" s="243" t="s">
        <v>1</v>
      </c>
      <c r="N142" s="244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83</v>
      </c>
      <c r="AT142" s="247" t="s">
        <v>165</v>
      </c>
      <c r="AU142" s="247" t="s">
        <v>83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83</v>
      </c>
      <c r="BM142" s="247" t="s">
        <v>1423</v>
      </c>
    </row>
    <row r="143" s="2" customFormat="1" ht="21.75" customHeight="1">
      <c r="A143" s="35"/>
      <c r="B143" s="36"/>
      <c r="C143" s="249" t="s">
        <v>266</v>
      </c>
      <c r="D143" s="249" t="s">
        <v>175</v>
      </c>
      <c r="E143" s="250" t="s">
        <v>1424</v>
      </c>
      <c r="F143" s="251" t="s">
        <v>1425</v>
      </c>
      <c r="G143" s="252" t="s">
        <v>183</v>
      </c>
      <c r="H143" s="253">
        <v>4</v>
      </c>
      <c r="I143" s="254"/>
      <c r="J143" s="255">
        <f>ROUND(I143*H143,2)</f>
        <v>0</v>
      </c>
      <c r="K143" s="256"/>
      <c r="L143" s="257"/>
      <c r="M143" s="258" t="s">
        <v>1</v>
      </c>
      <c r="N143" s="259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85</v>
      </c>
      <c r="AT143" s="247" t="s">
        <v>175</v>
      </c>
      <c r="AU143" s="247" t="s">
        <v>83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83</v>
      </c>
      <c r="BM143" s="247" t="s">
        <v>1426</v>
      </c>
    </row>
    <row r="144" s="2" customFormat="1" ht="21.75" customHeight="1">
      <c r="A144" s="35"/>
      <c r="B144" s="36"/>
      <c r="C144" s="249" t="s">
        <v>1230</v>
      </c>
      <c r="D144" s="249" t="s">
        <v>175</v>
      </c>
      <c r="E144" s="250" t="s">
        <v>1427</v>
      </c>
      <c r="F144" s="251" t="s">
        <v>1428</v>
      </c>
      <c r="G144" s="252" t="s">
        <v>183</v>
      </c>
      <c r="H144" s="253">
        <v>1</v>
      </c>
      <c r="I144" s="254"/>
      <c r="J144" s="255">
        <f>ROUND(I144*H144,2)</f>
        <v>0</v>
      </c>
      <c r="K144" s="256"/>
      <c r="L144" s="257"/>
      <c r="M144" s="258" t="s">
        <v>1</v>
      </c>
      <c r="N144" s="259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85</v>
      </c>
      <c r="AT144" s="247" t="s">
        <v>175</v>
      </c>
      <c r="AU144" s="247" t="s">
        <v>83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83</v>
      </c>
      <c r="BM144" s="247" t="s">
        <v>1429</v>
      </c>
    </row>
    <row r="145" s="2" customFormat="1" ht="21.75" customHeight="1">
      <c r="A145" s="35"/>
      <c r="B145" s="36"/>
      <c r="C145" s="249" t="s">
        <v>1234</v>
      </c>
      <c r="D145" s="249" t="s">
        <v>175</v>
      </c>
      <c r="E145" s="250" t="s">
        <v>1430</v>
      </c>
      <c r="F145" s="251" t="s">
        <v>1431</v>
      </c>
      <c r="G145" s="252" t="s">
        <v>183</v>
      </c>
      <c r="H145" s="253">
        <v>4</v>
      </c>
      <c r="I145" s="254"/>
      <c r="J145" s="255">
        <f>ROUND(I145*H145,2)</f>
        <v>0</v>
      </c>
      <c r="K145" s="256"/>
      <c r="L145" s="257"/>
      <c r="M145" s="258" t="s">
        <v>1</v>
      </c>
      <c r="N145" s="259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85</v>
      </c>
      <c r="AT145" s="247" t="s">
        <v>175</v>
      </c>
      <c r="AU145" s="247" t="s">
        <v>83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83</v>
      </c>
      <c r="BM145" s="247" t="s">
        <v>1432</v>
      </c>
    </row>
    <row r="146" s="2" customFormat="1" ht="33" customHeight="1">
      <c r="A146" s="35"/>
      <c r="B146" s="36"/>
      <c r="C146" s="249" t="s">
        <v>1238</v>
      </c>
      <c r="D146" s="249" t="s">
        <v>175</v>
      </c>
      <c r="E146" s="250" t="s">
        <v>1433</v>
      </c>
      <c r="F146" s="251" t="s">
        <v>1434</v>
      </c>
      <c r="G146" s="252" t="s">
        <v>183</v>
      </c>
      <c r="H146" s="253">
        <v>2</v>
      </c>
      <c r="I146" s="254"/>
      <c r="J146" s="255">
        <f>ROUND(I146*H146,2)</f>
        <v>0</v>
      </c>
      <c r="K146" s="256"/>
      <c r="L146" s="257"/>
      <c r="M146" s="258" t="s">
        <v>1</v>
      </c>
      <c r="N146" s="259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85</v>
      </c>
      <c r="AT146" s="247" t="s">
        <v>175</v>
      </c>
      <c r="AU146" s="247" t="s">
        <v>83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83</v>
      </c>
      <c r="BM146" s="247" t="s">
        <v>1435</v>
      </c>
    </row>
    <row r="147" s="2" customFormat="1" ht="33" customHeight="1">
      <c r="A147" s="35"/>
      <c r="B147" s="36"/>
      <c r="C147" s="249" t="s">
        <v>1246</v>
      </c>
      <c r="D147" s="249" t="s">
        <v>175</v>
      </c>
      <c r="E147" s="250" t="s">
        <v>1436</v>
      </c>
      <c r="F147" s="251" t="s">
        <v>1437</v>
      </c>
      <c r="G147" s="252" t="s">
        <v>183</v>
      </c>
      <c r="H147" s="253">
        <v>1</v>
      </c>
      <c r="I147" s="254"/>
      <c r="J147" s="255">
        <f>ROUND(I147*H147,2)</f>
        <v>0</v>
      </c>
      <c r="K147" s="256"/>
      <c r="L147" s="257"/>
      <c r="M147" s="258" t="s">
        <v>1</v>
      </c>
      <c r="N147" s="259" t="s">
        <v>41</v>
      </c>
      <c r="O147" s="8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7" t="s">
        <v>85</v>
      </c>
      <c r="AT147" s="247" t="s">
        <v>175</v>
      </c>
      <c r="AU147" s="247" t="s">
        <v>83</v>
      </c>
      <c r="AY147" s="14" t="s">
        <v>164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4" t="s">
        <v>83</v>
      </c>
      <c r="BK147" s="248">
        <f>ROUND(I147*H147,2)</f>
        <v>0</v>
      </c>
      <c r="BL147" s="14" t="s">
        <v>83</v>
      </c>
      <c r="BM147" s="247" t="s">
        <v>1438</v>
      </c>
    </row>
    <row r="148" s="2" customFormat="1" ht="21.75" customHeight="1">
      <c r="A148" s="35"/>
      <c r="B148" s="36"/>
      <c r="C148" s="249" t="s">
        <v>638</v>
      </c>
      <c r="D148" s="249" t="s">
        <v>175</v>
      </c>
      <c r="E148" s="250" t="s">
        <v>1439</v>
      </c>
      <c r="F148" s="251" t="s">
        <v>1440</v>
      </c>
      <c r="G148" s="252" t="s">
        <v>451</v>
      </c>
      <c r="H148" s="253">
        <v>80</v>
      </c>
      <c r="I148" s="254"/>
      <c r="J148" s="255">
        <f>ROUND(I148*H148,2)</f>
        <v>0</v>
      </c>
      <c r="K148" s="256"/>
      <c r="L148" s="257"/>
      <c r="M148" s="258" t="s">
        <v>1</v>
      </c>
      <c r="N148" s="259" t="s">
        <v>41</v>
      </c>
      <c r="O148" s="8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85</v>
      </c>
      <c r="AT148" s="247" t="s">
        <v>175</v>
      </c>
      <c r="AU148" s="247" t="s">
        <v>83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83</v>
      </c>
      <c r="BM148" s="247" t="s">
        <v>1441</v>
      </c>
    </row>
    <row r="149" s="2" customFormat="1" ht="33" customHeight="1">
      <c r="A149" s="35"/>
      <c r="B149" s="36"/>
      <c r="C149" s="249" t="s">
        <v>376</v>
      </c>
      <c r="D149" s="249" t="s">
        <v>175</v>
      </c>
      <c r="E149" s="250" t="s">
        <v>1442</v>
      </c>
      <c r="F149" s="251" t="s">
        <v>1443</v>
      </c>
      <c r="G149" s="252" t="s">
        <v>183</v>
      </c>
      <c r="H149" s="253">
        <v>2</v>
      </c>
      <c r="I149" s="254"/>
      <c r="J149" s="255">
        <f>ROUND(I149*H149,2)</f>
        <v>0</v>
      </c>
      <c r="K149" s="256"/>
      <c r="L149" s="257"/>
      <c r="M149" s="258" t="s">
        <v>1</v>
      </c>
      <c r="N149" s="259" t="s">
        <v>41</v>
      </c>
      <c r="O149" s="8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7" t="s">
        <v>85</v>
      </c>
      <c r="AT149" s="247" t="s">
        <v>175</v>
      </c>
      <c r="AU149" s="247" t="s">
        <v>83</v>
      </c>
      <c r="AY149" s="14" t="s">
        <v>164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4" t="s">
        <v>83</v>
      </c>
      <c r="BK149" s="248">
        <f>ROUND(I149*H149,2)</f>
        <v>0</v>
      </c>
      <c r="BL149" s="14" t="s">
        <v>83</v>
      </c>
      <c r="BM149" s="247" t="s">
        <v>1444</v>
      </c>
    </row>
    <row r="150" s="2" customFormat="1" ht="21.75" customHeight="1">
      <c r="A150" s="35"/>
      <c r="B150" s="36"/>
      <c r="C150" s="249" t="s">
        <v>326</v>
      </c>
      <c r="D150" s="249" t="s">
        <v>175</v>
      </c>
      <c r="E150" s="250" t="s">
        <v>1445</v>
      </c>
      <c r="F150" s="251" t="s">
        <v>1446</v>
      </c>
      <c r="G150" s="252" t="s">
        <v>183</v>
      </c>
      <c r="H150" s="253">
        <v>1</v>
      </c>
      <c r="I150" s="254"/>
      <c r="J150" s="255">
        <f>ROUND(I150*H150,2)</f>
        <v>0</v>
      </c>
      <c r="K150" s="256"/>
      <c r="L150" s="257"/>
      <c r="M150" s="258" t="s">
        <v>1</v>
      </c>
      <c r="N150" s="259" t="s">
        <v>41</v>
      </c>
      <c r="O150" s="8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7" t="s">
        <v>85</v>
      </c>
      <c r="AT150" s="247" t="s">
        <v>175</v>
      </c>
      <c r="AU150" s="247" t="s">
        <v>83</v>
      </c>
      <c r="AY150" s="14" t="s">
        <v>164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4" t="s">
        <v>83</v>
      </c>
      <c r="BK150" s="248">
        <f>ROUND(I150*H150,2)</f>
        <v>0</v>
      </c>
      <c r="BL150" s="14" t="s">
        <v>83</v>
      </c>
      <c r="BM150" s="247" t="s">
        <v>1447</v>
      </c>
    </row>
    <row r="151" s="2" customFormat="1" ht="21.75" customHeight="1">
      <c r="A151" s="35"/>
      <c r="B151" s="36"/>
      <c r="C151" s="249" t="s">
        <v>642</v>
      </c>
      <c r="D151" s="249" t="s">
        <v>175</v>
      </c>
      <c r="E151" s="250" t="s">
        <v>1448</v>
      </c>
      <c r="F151" s="251" t="s">
        <v>1449</v>
      </c>
      <c r="G151" s="252" t="s">
        <v>183</v>
      </c>
      <c r="H151" s="253">
        <v>1</v>
      </c>
      <c r="I151" s="254"/>
      <c r="J151" s="255">
        <f>ROUND(I151*H151,2)</f>
        <v>0</v>
      </c>
      <c r="K151" s="256"/>
      <c r="L151" s="257"/>
      <c r="M151" s="265" t="s">
        <v>1</v>
      </c>
      <c r="N151" s="266" t="s">
        <v>41</v>
      </c>
      <c r="O151" s="262"/>
      <c r="P151" s="263">
        <f>O151*H151</f>
        <v>0</v>
      </c>
      <c r="Q151" s="263">
        <v>0</v>
      </c>
      <c r="R151" s="263">
        <f>Q151*H151</f>
        <v>0</v>
      </c>
      <c r="S151" s="263">
        <v>0</v>
      </c>
      <c r="T151" s="26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7" t="s">
        <v>85</v>
      </c>
      <c r="AT151" s="247" t="s">
        <v>175</v>
      </c>
      <c r="AU151" s="247" t="s">
        <v>83</v>
      </c>
      <c r="AY151" s="14" t="s">
        <v>164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4" t="s">
        <v>83</v>
      </c>
      <c r="BK151" s="248">
        <f>ROUND(I151*H151,2)</f>
        <v>0</v>
      </c>
      <c r="BL151" s="14" t="s">
        <v>83</v>
      </c>
      <c r="BM151" s="247" t="s">
        <v>1450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190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QlFmw/qt+gpMggFYo92h/Yy6plgCC/6s2ZBtH4u44PuNr12gsEBqH5zCjdAoKjNVk4UYtMVmWBb+ploaz0M36g==" hashValue="B3guipGQeT8kQDx3FFIgo8VDMi2T5FwXA1Sn/1LIbCSbJnwjNcUvsitCsSCpo7IqkJfsu26T1pY/GBH7fJpVTA==" algorithmName="SHA-512" password="CC35"/>
  <autoFilter ref="C124:K15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>
      <c r="B8" s="17"/>
      <c r="D8" s="150" t="s">
        <v>134</v>
      </c>
      <c r="L8" s="17"/>
    </row>
    <row r="9" s="1" customFormat="1" ht="16.5" customHeight="1">
      <c r="B9" s="17"/>
      <c r="E9" s="151" t="s">
        <v>135</v>
      </c>
      <c r="F9" s="1"/>
      <c r="G9" s="1"/>
      <c r="H9" s="1"/>
      <c r="I9" s="144"/>
      <c r="L9" s="17"/>
    </row>
    <row r="10" s="1" customFormat="1" ht="12" customHeight="1">
      <c r="B10" s="17"/>
      <c r="D10" s="150" t="s">
        <v>136</v>
      </c>
      <c r="I10" s="144"/>
      <c r="L10" s="17"/>
    </row>
    <row r="11" s="2" customFormat="1" ht="16.5" customHeight="1">
      <c r="A11" s="35"/>
      <c r="B11" s="41"/>
      <c r="C11" s="35"/>
      <c r="D11" s="35"/>
      <c r="E11" s="152" t="s">
        <v>137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1367</v>
      </c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4" t="s">
        <v>1451</v>
      </c>
      <c r="F13" s="35"/>
      <c r="G13" s="35"/>
      <c r="H13" s="35"/>
      <c r="I13" s="153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153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50" t="s">
        <v>18</v>
      </c>
      <c r="E15" s="35"/>
      <c r="F15" s="138" t="s">
        <v>1</v>
      </c>
      <c r="G15" s="35"/>
      <c r="H15" s="35"/>
      <c r="I15" s="155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20</v>
      </c>
      <c r="E16" s="35"/>
      <c r="F16" s="138" t="s">
        <v>21</v>
      </c>
      <c r="G16" s="35"/>
      <c r="H16" s="35"/>
      <c r="I16" s="155" t="s">
        <v>22</v>
      </c>
      <c r="J16" s="156" t="str">
        <f>'Rekapitulace stavby'!AN8</f>
        <v>9. 4. 2020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153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50" t="s">
        <v>24</v>
      </c>
      <c r="E18" s="35"/>
      <c r="F18" s="35"/>
      <c r="G18" s="35"/>
      <c r="H18" s="35"/>
      <c r="I18" s="155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55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53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50" t="s">
        <v>28</v>
      </c>
      <c r="E21" s="35"/>
      <c r="F21" s="35"/>
      <c r="G21" s="35"/>
      <c r="H21" s="35"/>
      <c r="I21" s="155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55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53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50" t="s">
        <v>30</v>
      </c>
      <c r="E24" s="35"/>
      <c r="F24" s="35"/>
      <c r="G24" s="35"/>
      <c r="H24" s="35"/>
      <c r="I24" s="155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1369</v>
      </c>
      <c r="F25" s="35"/>
      <c r="G25" s="35"/>
      <c r="H25" s="35"/>
      <c r="I25" s="155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53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50" t="s">
        <v>33</v>
      </c>
      <c r="E27" s="35"/>
      <c r="F27" s="35"/>
      <c r="G27" s="35"/>
      <c r="H27" s="35"/>
      <c r="I27" s="155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34</v>
      </c>
      <c r="F28" s="35"/>
      <c r="G28" s="35"/>
      <c r="H28" s="35"/>
      <c r="I28" s="155" t="s">
        <v>27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153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50" t="s">
        <v>35</v>
      </c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60"/>
      <c r="J31" s="157"/>
      <c r="K31" s="157"/>
      <c r="L31" s="161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153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4" t="s">
        <v>36</v>
      </c>
      <c r="E34" s="35"/>
      <c r="F34" s="35"/>
      <c r="G34" s="35"/>
      <c r="H34" s="35"/>
      <c r="I34" s="153"/>
      <c r="J34" s="165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2"/>
      <c r="E35" s="162"/>
      <c r="F35" s="162"/>
      <c r="G35" s="162"/>
      <c r="H35" s="162"/>
      <c r="I35" s="163"/>
      <c r="J35" s="162"/>
      <c r="K35" s="162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6" t="s">
        <v>38</v>
      </c>
      <c r="G36" s="35"/>
      <c r="H36" s="35"/>
      <c r="I36" s="167" t="s">
        <v>37</v>
      </c>
      <c r="J36" s="166" t="s">
        <v>39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2" t="s">
        <v>40</v>
      </c>
      <c r="E37" s="150" t="s">
        <v>41</v>
      </c>
      <c r="F37" s="168">
        <f>ROUND((SUM(BE125:BE175)),  2)</f>
        <v>0</v>
      </c>
      <c r="G37" s="35"/>
      <c r="H37" s="35"/>
      <c r="I37" s="169">
        <v>0.20999999999999999</v>
      </c>
      <c r="J37" s="168">
        <f>ROUND(((SUM(BE125:BE175))*I37),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42</v>
      </c>
      <c r="F38" s="168">
        <f>ROUND((SUM(BF125:BF175)),  2)</f>
        <v>0</v>
      </c>
      <c r="G38" s="35"/>
      <c r="H38" s="35"/>
      <c r="I38" s="169">
        <v>0.14999999999999999</v>
      </c>
      <c r="J38" s="168">
        <f>ROUND(((SUM(BF125:BF175))*I38),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43</v>
      </c>
      <c r="F39" s="168">
        <f>ROUND((SUM(BG125:BG175)),  2)</f>
        <v>0</v>
      </c>
      <c r="G39" s="35"/>
      <c r="H39" s="35"/>
      <c r="I39" s="169">
        <v>0.20999999999999999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0" t="s">
        <v>44</v>
      </c>
      <c r="F40" s="168">
        <f>ROUND((SUM(BH125:BH175)),  2)</f>
        <v>0</v>
      </c>
      <c r="G40" s="35"/>
      <c r="H40" s="35"/>
      <c r="I40" s="169">
        <v>0.14999999999999999</v>
      </c>
      <c r="J40" s="168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50" t="s">
        <v>45</v>
      </c>
      <c r="F41" s="168">
        <f>ROUND((SUM(BI125:BI175)),  2)</f>
        <v>0</v>
      </c>
      <c r="G41" s="35"/>
      <c r="H41" s="35"/>
      <c r="I41" s="169">
        <v>0</v>
      </c>
      <c r="J41" s="168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0"/>
      <c r="D43" s="171" t="s">
        <v>46</v>
      </c>
      <c r="E43" s="172"/>
      <c r="F43" s="172"/>
      <c r="G43" s="173" t="s">
        <v>47</v>
      </c>
      <c r="H43" s="174" t="s">
        <v>48</v>
      </c>
      <c r="I43" s="175"/>
      <c r="J43" s="176">
        <f>SUM(J34:J41)</f>
        <v>0</v>
      </c>
      <c r="K43" s="177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153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1" customFormat="1" ht="16.5" customHeight="1">
      <c r="B87" s="18"/>
      <c r="C87" s="19"/>
      <c r="D87" s="19"/>
      <c r="E87" s="194" t="s">
        <v>135</v>
      </c>
      <c r="F87" s="19"/>
      <c r="G87" s="19"/>
      <c r="H87" s="19"/>
      <c r="I87" s="144"/>
      <c r="J87" s="19"/>
      <c r="K87" s="19"/>
      <c r="L87" s="17"/>
    </row>
    <row r="88" s="1" customFormat="1" ht="12" customHeight="1">
      <c r="B88" s="18"/>
      <c r="C88" s="29" t="s">
        <v>136</v>
      </c>
      <c r="D88" s="19"/>
      <c r="E88" s="19"/>
      <c r="F88" s="19"/>
      <c r="G88" s="19"/>
      <c r="H88" s="19"/>
      <c r="I88" s="144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95" t="s">
        <v>137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1367</v>
      </c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01 - Sdělovací zařízení</v>
      </c>
      <c r="F91" s="37"/>
      <c r="G91" s="37"/>
      <c r="H91" s="37"/>
      <c r="I91" s="153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Noutonice</v>
      </c>
      <c r="G93" s="37"/>
      <c r="H93" s="37"/>
      <c r="I93" s="155" t="s">
        <v>22</v>
      </c>
      <c r="J93" s="76" t="str">
        <f>IF(J16="","",J16)</f>
        <v>9. 4. 2020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153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25.65" customHeight="1">
      <c r="A95" s="35"/>
      <c r="B95" s="36"/>
      <c r="C95" s="29" t="s">
        <v>24</v>
      </c>
      <c r="D95" s="37"/>
      <c r="E95" s="37"/>
      <c r="F95" s="24" t="str">
        <f>E19</f>
        <v>Jiří Kejkula</v>
      </c>
      <c r="G95" s="37"/>
      <c r="H95" s="37"/>
      <c r="I95" s="155" t="s">
        <v>30</v>
      </c>
      <c r="J95" s="33" t="str">
        <f>E25</f>
        <v>Bc. Jaroslav Machain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155" t="s">
        <v>33</v>
      </c>
      <c r="J96" s="33" t="str">
        <f>E28</f>
        <v>Milan Bělehrad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96" t="s">
        <v>141</v>
      </c>
      <c r="D98" s="197"/>
      <c r="E98" s="197"/>
      <c r="F98" s="197"/>
      <c r="G98" s="197"/>
      <c r="H98" s="197"/>
      <c r="I98" s="198"/>
      <c r="J98" s="199" t="s">
        <v>142</v>
      </c>
      <c r="K98" s="19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153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200" t="s">
        <v>143</v>
      </c>
      <c r="D100" s="37"/>
      <c r="E100" s="37"/>
      <c r="F100" s="37"/>
      <c r="G100" s="37"/>
      <c r="H100" s="37"/>
      <c r="I100" s="153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144</v>
      </c>
    </row>
    <row r="101" s="9" customFormat="1" ht="24.96" customHeight="1">
      <c r="A101" s="9"/>
      <c r="B101" s="201"/>
      <c r="C101" s="202"/>
      <c r="D101" s="203" t="s">
        <v>1370</v>
      </c>
      <c r="E101" s="204"/>
      <c r="F101" s="204"/>
      <c r="G101" s="204"/>
      <c r="H101" s="204"/>
      <c r="I101" s="205"/>
      <c r="J101" s="206">
        <f>J126</f>
        <v>0</v>
      </c>
      <c r="K101" s="202"/>
      <c r="L101" s="20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53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9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9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153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53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94" t="str">
        <f>E7</f>
        <v xml:space="preserve">Oprava zabezpečovacího zařízení v ŽST  Noutonice</v>
      </c>
      <c r="F111" s="29"/>
      <c r="G111" s="29"/>
      <c r="H111" s="29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134</v>
      </c>
      <c r="D112" s="19"/>
      <c r="E112" s="19"/>
      <c r="F112" s="19"/>
      <c r="G112" s="19"/>
      <c r="H112" s="19"/>
      <c r="I112" s="144"/>
      <c r="J112" s="19"/>
      <c r="K112" s="19"/>
      <c r="L112" s="17"/>
    </row>
    <row r="113" s="1" customFormat="1" ht="16.5" customHeight="1">
      <c r="B113" s="18"/>
      <c r="C113" s="19"/>
      <c r="D113" s="19"/>
      <c r="E113" s="194" t="s">
        <v>135</v>
      </c>
      <c r="F113" s="19"/>
      <c r="G113" s="19"/>
      <c r="H113" s="19"/>
      <c r="I113" s="144"/>
      <c r="J113" s="19"/>
      <c r="K113" s="19"/>
      <c r="L113" s="17"/>
    </row>
    <row r="114" s="1" customFormat="1" ht="12" customHeight="1">
      <c r="B114" s="18"/>
      <c r="C114" s="29" t="s">
        <v>136</v>
      </c>
      <c r="D114" s="19"/>
      <c r="E114" s="19"/>
      <c r="F114" s="19"/>
      <c r="G114" s="19"/>
      <c r="H114" s="19"/>
      <c r="I114" s="144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95" t="s">
        <v>137</v>
      </c>
      <c r="F115" s="37"/>
      <c r="G115" s="37"/>
      <c r="H115" s="37"/>
      <c r="I115" s="153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1367</v>
      </c>
      <c r="D116" s="37"/>
      <c r="E116" s="37"/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01 - Sdělovací zařízení</v>
      </c>
      <c r="F117" s="37"/>
      <c r="G117" s="37"/>
      <c r="H117" s="37"/>
      <c r="I117" s="153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3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>Noutonice</v>
      </c>
      <c r="G119" s="37"/>
      <c r="H119" s="37"/>
      <c r="I119" s="155" t="s">
        <v>22</v>
      </c>
      <c r="J119" s="76" t="str">
        <f>IF(J16="","",J16)</f>
        <v>9. 4. 2020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3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24</v>
      </c>
      <c r="D121" s="37"/>
      <c r="E121" s="37"/>
      <c r="F121" s="24" t="str">
        <f>E19</f>
        <v>Jiří Kejkula</v>
      </c>
      <c r="G121" s="37"/>
      <c r="H121" s="37"/>
      <c r="I121" s="155" t="s">
        <v>30</v>
      </c>
      <c r="J121" s="33" t="str">
        <f>E25</f>
        <v>Bc. Jaroslav Machain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IF(E22="","",E22)</f>
        <v>Vyplň údaj</v>
      </c>
      <c r="G122" s="37"/>
      <c r="H122" s="37"/>
      <c r="I122" s="155" t="s">
        <v>33</v>
      </c>
      <c r="J122" s="33" t="str">
        <f>E28</f>
        <v>Milan Bělehrad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3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208"/>
      <c r="B124" s="209"/>
      <c r="C124" s="210" t="s">
        <v>150</v>
      </c>
      <c r="D124" s="211" t="s">
        <v>61</v>
      </c>
      <c r="E124" s="211" t="s">
        <v>57</v>
      </c>
      <c r="F124" s="211" t="s">
        <v>58</v>
      </c>
      <c r="G124" s="211" t="s">
        <v>151</v>
      </c>
      <c r="H124" s="211" t="s">
        <v>152</v>
      </c>
      <c r="I124" s="212" t="s">
        <v>153</v>
      </c>
      <c r="J124" s="213" t="s">
        <v>142</v>
      </c>
      <c r="K124" s="214" t="s">
        <v>154</v>
      </c>
      <c r="L124" s="215"/>
      <c r="M124" s="97" t="s">
        <v>1</v>
      </c>
      <c r="N124" s="98" t="s">
        <v>40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153"/>
      <c r="J125" s="216">
        <f>BK125</f>
        <v>0</v>
      </c>
      <c r="K125" s="37"/>
      <c r="L125" s="41"/>
      <c r="M125" s="100"/>
      <c r="N125" s="217"/>
      <c r="O125" s="101"/>
      <c r="P125" s="218">
        <f>P126</f>
        <v>0</v>
      </c>
      <c r="Q125" s="101"/>
      <c r="R125" s="218">
        <f>R126</f>
        <v>0</v>
      </c>
      <c r="S125" s="101"/>
      <c r="T125" s="219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144</v>
      </c>
      <c r="BK125" s="220">
        <f>BK126</f>
        <v>0</v>
      </c>
    </row>
    <row r="126" s="11" customFormat="1" ht="25.92" customHeight="1">
      <c r="A126" s="11"/>
      <c r="B126" s="221"/>
      <c r="C126" s="222"/>
      <c r="D126" s="223" t="s">
        <v>75</v>
      </c>
      <c r="E126" s="224" t="s">
        <v>983</v>
      </c>
      <c r="F126" s="224" t="s">
        <v>1371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SUM(P127:P175)</f>
        <v>0</v>
      </c>
      <c r="Q126" s="229"/>
      <c r="R126" s="230">
        <f>SUM(R127:R175)</f>
        <v>0</v>
      </c>
      <c r="S126" s="229"/>
      <c r="T126" s="231">
        <f>SUM(T127:T175)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2" t="s">
        <v>106</v>
      </c>
      <c r="AT126" s="233" t="s">
        <v>75</v>
      </c>
      <c r="AU126" s="233" t="s">
        <v>76</v>
      </c>
      <c r="AY126" s="232" t="s">
        <v>164</v>
      </c>
      <c r="BK126" s="234">
        <f>SUM(BK127:BK175)</f>
        <v>0</v>
      </c>
    </row>
    <row r="127" s="2" customFormat="1" ht="21.75" customHeight="1">
      <c r="A127" s="35"/>
      <c r="B127" s="36"/>
      <c r="C127" s="235" t="s">
        <v>626</v>
      </c>
      <c r="D127" s="235" t="s">
        <v>165</v>
      </c>
      <c r="E127" s="236" t="s">
        <v>1372</v>
      </c>
      <c r="F127" s="237" t="s">
        <v>1373</v>
      </c>
      <c r="G127" s="238" t="s">
        <v>451</v>
      </c>
      <c r="H127" s="239">
        <v>20</v>
      </c>
      <c r="I127" s="240"/>
      <c r="J127" s="241">
        <f>ROUND(I127*H127,2)</f>
        <v>0</v>
      </c>
      <c r="K127" s="242"/>
      <c r="L127" s="41"/>
      <c r="M127" s="243" t="s">
        <v>1</v>
      </c>
      <c r="N127" s="244" t="s">
        <v>41</v>
      </c>
      <c r="O127" s="8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83</v>
      </c>
      <c r="AT127" s="247" t="s">
        <v>165</v>
      </c>
      <c r="AU127" s="247" t="s">
        <v>83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83</v>
      </c>
      <c r="BM127" s="247" t="s">
        <v>1452</v>
      </c>
    </row>
    <row r="128" s="2" customFormat="1" ht="21.75" customHeight="1">
      <c r="A128" s="35"/>
      <c r="B128" s="36"/>
      <c r="C128" s="235" t="s">
        <v>174</v>
      </c>
      <c r="D128" s="235" t="s">
        <v>165</v>
      </c>
      <c r="E128" s="236" t="s">
        <v>1453</v>
      </c>
      <c r="F128" s="237" t="s">
        <v>1454</v>
      </c>
      <c r="G128" s="238" t="s">
        <v>451</v>
      </c>
      <c r="H128" s="239">
        <v>20</v>
      </c>
      <c r="I128" s="240"/>
      <c r="J128" s="241">
        <f>ROUND(I128*H128,2)</f>
        <v>0</v>
      </c>
      <c r="K128" s="242"/>
      <c r="L128" s="41"/>
      <c r="M128" s="243" t="s">
        <v>1</v>
      </c>
      <c r="N128" s="244" t="s">
        <v>41</v>
      </c>
      <c r="O128" s="8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83</v>
      </c>
      <c r="AT128" s="247" t="s">
        <v>165</v>
      </c>
      <c r="AU128" s="247" t="s">
        <v>83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83</v>
      </c>
      <c r="BM128" s="247" t="s">
        <v>1455</v>
      </c>
    </row>
    <row r="129" s="2" customFormat="1" ht="16.5" customHeight="1">
      <c r="A129" s="35"/>
      <c r="B129" s="36"/>
      <c r="C129" s="235" t="s">
        <v>170</v>
      </c>
      <c r="D129" s="235" t="s">
        <v>165</v>
      </c>
      <c r="E129" s="236" t="s">
        <v>1379</v>
      </c>
      <c r="F129" s="237" t="s">
        <v>1380</v>
      </c>
      <c r="G129" s="238" t="s">
        <v>451</v>
      </c>
      <c r="H129" s="239">
        <v>10</v>
      </c>
      <c r="I129" s="240"/>
      <c r="J129" s="241">
        <f>ROUND(I129*H129,2)</f>
        <v>0</v>
      </c>
      <c r="K129" s="242"/>
      <c r="L129" s="41"/>
      <c r="M129" s="243" t="s">
        <v>1</v>
      </c>
      <c r="N129" s="244" t="s">
        <v>41</v>
      </c>
      <c r="O129" s="8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83</v>
      </c>
      <c r="AT129" s="247" t="s">
        <v>165</v>
      </c>
      <c r="AU129" s="247" t="s">
        <v>83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83</v>
      </c>
      <c r="BM129" s="247" t="s">
        <v>1456</v>
      </c>
    </row>
    <row r="130" s="2" customFormat="1" ht="16.5" customHeight="1">
      <c r="A130" s="35"/>
      <c r="B130" s="36"/>
      <c r="C130" s="235" t="s">
        <v>1118</v>
      </c>
      <c r="D130" s="235" t="s">
        <v>165</v>
      </c>
      <c r="E130" s="236" t="s">
        <v>1382</v>
      </c>
      <c r="F130" s="237" t="s">
        <v>1383</v>
      </c>
      <c r="G130" s="238" t="s">
        <v>451</v>
      </c>
      <c r="H130" s="239">
        <v>10</v>
      </c>
      <c r="I130" s="240"/>
      <c r="J130" s="241">
        <f>ROUND(I130*H130,2)</f>
        <v>0</v>
      </c>
      <c r="K130" s="242"/>
      <c r="L130" s="41"/>
      <c r="M130" s="243" t="s">
        <v>1</v>
      </c>
      <c r="N130" s="244" t="s">
        <v>41</v>
      </c>
      <c r="O130" s="8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83</v>
      </c>
      <c r="AT130" s="247" t="s">
        <v>165</v>
      </c>
      <c r="AU130" s="247" t="s">
        <v>83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83</v>
      </c>
      <c r="BM130" s="247" t="s">
        <v>1457</v>
      </c>
    </row>
    <row r="131" s="2" customFormat="1" ht="16.5" customHeight="1">
      <c r="A131" s="35"/>
      <c r="B131" s="36"/>
      <c r="C131" s="235" t="s">
        <v>8</v>
      </c>
      <c r="D131" s="235" t="s">
        <v>165</v>
      </c>
      <c r="E131" s="236" t="s">
        <v>1385</v>
      </c>
      <c r="F131" s="237" t="s">
        <v>1386</v>
      </c>
      <c r="G131" s="238" t="s">
        <v>183</v>
      </c>
      <c r="H131" s="239">
        <v>4</v>
      </c>
      <c r="I131" s="240"/>
      <c r="J131" s="241">
        <f>ROUND(I131*H131,2)</f>
        <v>0</v>
      </c>
      <c r="K131" s="242"/>
      <c r="L131" s="41"/>
      <c r="M131" s="243" t="s">
        <v>1</v>
      </c>
      <c r="N131" s="244" t="s">
        <v>41</v>
      </c>
      <c r="O131" s="8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83</v>
      </c>
      <c r="AT131" s="247" t="s">
        <v>165</v>
      </c>
      <c r="AU131" s="247" t="s">
        <v>83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83</v>
      </c>
      <c r="BM131" s="247" t="s">
        <v>1458</v>
      </c>
    </row>
    <row r="132" s="2" customFormat="1" ht="16.5" customHeight="1">
      <c r="A132" s="35"/>
      <c r="B132" s="36"/>
      <c r="C132" s="235" t="s">
        <v>226</v>
      </c>
      <c r="D132" s="235" t="s">
        <v>165</v>
      </c>
      <c r="E132" s="236" t="s">
        <v>1388</v>
      </c>
      <c r="F132" s="237" t="s">
        <v>1389</v>
      </c>
      <c r="G132" s="238" t="s">
        <v>183</v>
      </c>
      <c r="H132" s="239">
        <v>4</v>
      </c>
      <c r="I132" s="240"/>
      <c r="J132" s="241">
        <f>ROUND(I132*H132,2)</f>
        <v>0</v>
      </c>
      <c r="K132" s="242"/>
      <c r="L132" s="41"/>
      <c r="M132" s="243" t="s">
        <v>1</v>
      </c>
      <c r="N132" s="244" t="s">
        <v>41</v>
      </c>
      <c r="O132" s="8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83</v>
      </c>
      <c r="AT132" s="247" t="s">
        <v>165</v>
      </c>
      <c r="AU132" s="247" t="s">
        <v>83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83</v>
      </c>
      <c r="BM132" s="247" t="s">
        <v>1459</v>
      </c>
    </row>
    <row r="133" s="2" customFormat="1" ht="16.5" customHeight="1">
      <c r="A133" s="35"/>
      <c r="B133" s="36"/>
      <c r="C133" s="235" t="s">
        <v>1152</v>
      </c>
      <c r="D133" s="235" t="s">
        <v>165</v>
      </c>
      <c r="E133" s="236" t="s">
        <v>1391</v>
      </c>
      <c r="F133" s="237" t="s">
        <v>1392</v>
      </c>
      <c r="G133" s="238" t="s">
        <v>183</v>
      </c>
      <c r="H133" s="239">
        <v>4</v>
      </c>
      <c r="I133" s="240"/>
      <c r="J133" s="241">
        <f>ROUND(I133*H133,2)</f>
        <v>0</v>
      </c>
      <c r="K133" s="242"/>
      <c r="L133" s="41"/>
      <c r="M133" s="243" t="s">
        <v>1</v>
      </c>
      <c r="N133" s="244" t="s">
        <v>41</v>
      </c>
      <c r="O133" s="8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83</v>
      </c>
      <c r="AT133" s="247" t="s">
        <v>165</v>
      </c>
      <c r="AU133" s="247" t="s">
        <v>83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83</v>
      </c>
      <c r="BM133" s="247" t="s">
        <v>1460</v>
      </c>
    </row>
    <row r="134" s="2" customFormat="1" ht="21.75" customHeight="1">
      <c r="A134" s="35"/>
      <c r="B134" s="36"/>
      <c r="C134" s="235" t="s">
        <v>7</v>
      </c>
      <c r="D134" s="235" t="s">
        <v>165</v>
      </c>
      <c r="E134" s="236" t="s">
        <v>1394</v>
      </c>
      <c r="F134" s="237" t="s">
        <v>1395</v>
      </c>
      <c r="G134" s="238" t="s">
        <v>451</v>
      </c>
      <c r="H134" s="239">
        <v>50</v>
      </c>
      <c r="I134" s="240"/>
      <c r="J134" s="241">
        <f>ROUND(I134*H134,2)</f>
        <v>0</v>
      </c>
      <c r="K134" s="242"/>
      <c r="L134" s="41"/>
      <c r="M134" s="243" t="s">
        <v>1</v>
      </c>
      <c r="N134" s="244" t="s">
        <v>41</v>
      </c>
      <c r="O134" s="8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83</v>
      </c>
      <c r="AT134" s="247" t="s">
        <v>165</v>
      </c>
      <c r="AU134" s="247" t="s">
        <v>83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83</v>
      </c>
      <c r="BM134" s="247" t="s">
        <v>1461</v>
      </c>
    </row>
    <row r="135" s="2" customFormat="1" ht="21.75" customHeight="1">
      <c r="A135" s="35"/>
      <c r="B135" s="36"/>
      <c r="C135" s="235" t="s">
        <v>1182</v>
      </c>
      <c r="D135" s="235" t="s">
        <v>165</v>
      </c>
      <c r="E135" s="236" t="s">
        <v>1397</v>
      </c>
      <c r="F135" s="237" t="s">
        <v>1398</v>
      </c>
      <c r="G135" s="238" t="s">
        <v>451</v>
      </c>
      <c r="H135" s="239">
        <v>10</v>
      </c>
      <c r="I135" s="240"/>
      <c r="J135" s="241">
        <f>ROUND(I135*H135,2)</f>
        <v>0</v>
      </c>
      <c r="K135" s="242"/>
      <c r="L135" s="41"/>
      <c r="M135" s="243" t="s">
        <v>1</v>
      </c>
      <c r="N135" s="244" t="s">
        <v>41</v>
      </c>
      <c r="O135" s="8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83</v>
      </c>
      <c r="AT135" s="247" t="s">
        <v>165</v>
      </c>
      <c r="AU135" s="247" t="s">
        <v>83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83</v>
      </c>
      <c r="BM135" s="247" t="s">
        <v>1462</v>
      </c>
    </row>
    <row r="136" s="2" customFormat="1" ht="21.75" customHeight="1">
      <c r="A136" s="35"/>
      <c r="B136" s="36"/>
      <c r="C136" s="235" t="s">
        <v>242</v>
      </c>
      <c r="D136" s="235" t="s">
        <v>165</v>
      </c>
      <c r="E136" s="236" t="s">
        <v>1404</v>
      </c>
      <c r="F136" s="237" t="s">
        <v>1405</v>
      </c>
      <c r="G136" s="238" t="s">
        <v>183</v>
      </c>
      <c r="H136" s="239">
        <v>2</v>
      </c>
      <c r="I136" s="240"/>
      <c r="J136" s="241">
        <f>ROUND(I136*H136,2)</f>
        <v>0</v>
      </c>
      <c r="K136" s="242"/>
      <c r="L136" s="41"/>
      <c r="M136" s="243" t="s">
        <v>1</v>
      </c>
      <c r="N136" s="244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83</v>
      </c>
      <c r="AT136" s="247" t="s">
        <v>165</v>
      </c>
      <c r="AU136" s="247" t="s">
        <v>83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83</v>
      </c>
      <c r="BM136" s="247" t="s">
        <v>1463</v>
      </c>
    </row>
    <row r="137" s="2" customFormat="1" ht="16.5" customHeight="1">
      <c r="A137" s="35"/>
      <c r="B137" s="36"/>
      <c r="C137" s="235" t="s">
        <v>634</v>
      </c>
      <c r="D137" s="235" t="s">
        <v>165</v>
      </c>
      <c r="E137" s="236" t="s">
        <v>1407</v>
      </c>
      <c r="F137" s="237" t="s">
        <v>1408</v>
      </c>
      <c r="G137" s="238" t="s">
        <v>451</v>
      </c>
      <c r="H137" s="239">
        <v>50</v>
      </c>
      <c r="I137" s="240"/>
      <c r="J137" s="241">
        <f>ROUND(I137*H137,2)</f>
        <v>0</v>
      </c>
      <c r="K137" s="242"/>
      <c r="L137" s="41"/>
      <c r="M137" s="243" t="s">
        <v>1</v>
      </c>
      <c r="N137" s="244" t="s">
        <v>41</v>
      </c>
      <c r="O137" s="8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83</v>
      </c>
      <c r="AT137" s="247" t="s">
        <v>165</v>
      </c>
      <c r="AU137" s="247" t="s">
        <v>83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83</v>
      </c>
      <c r="BM137" s="247" t="s">
        <v>1464</v>
      </c>
    </row>
    <row r="138" s="2" customFormat="1" ht="21.75" customHeight="1">
      <c r="A138" s="35"/>
      <c r="B138" s="36"/>
      <c r="C138" s="235" t="s">
        <v>574</v>
      </c>
      <c r="D138" s="235" t="s">
        <v>165</v>
      </c>
      <c r="E138" s="236" t="s">
        <v>1465</v>
      </c>
      <c r="F138" s="237" t="s">
        <v>1466</v>
      </c>
      <c r="G138" s="238" t="s">
        <v>183</v>
      </c>
      <c r="H138" s="239">
        <v>8</v>
      </c>
      <c r="I138" s="240"/>
      <c r="J138" s="241">
        <f>ROUND(I138*H138,2)</f>
        <v>0</v>
      </c>
      <c r="K138" s="242"/>
      <c r="L138" s="41"/>
      <c r="M138" s="243" t="s">
        <v>1</v>
      </c>
      <c r="N138" s="244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83</v>
      </c>
      <c r="AT138" s="247" t="s">
        <v>165</v>
      </c>
      <c r="AU138" s="247" t="s">
        <v>83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83</v>
      </c>
      <c r="BM138" s="247" t="s">
        <v>1467</v>
      </c>
    </row>
    <row r="139" s="2" customFormat="1" ht="21.75" customHeight="1">
      <c r="A139" s="35"/>
      <c r="B139" s="36"/>
      <c r="C139" s="249" t="s">
        <v>582</v>
      </c>
      <c r="D139" s="249" t="s">
        <v>175</v>
      </c>
      <c r="E139" s="250" t="s">
        <v>1410</v>
      </c>
      <c r="F139" s="251" t="s">
        <v>1411</v>
      </c>
      <c r="G139" s="252" t="s">
        <v>451</v>
      </c>
      <c r="H139" s="253">
        <v>10</v>
      </c>
      <c r="I139" s="254"/>
      <c r="J139" s="255">
        <f>ROUND(I139*H139,2)</f>
        <v>0</v>
      </c>
      <c r="K139" s="256"/>
      <c r="L139" s="257"/>
      <c r="M139" s="258" t="s">
        <v>1</v>
      </c>
      <c r="N139" s="259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200</v>
      </c>
      <c r="AT139" s="247" t="s">
        <v>175</v>
      </c>
      <c r="AU139" s="247" t="s">
        <v>83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200</v>
      </c>
      <c r="BM139" s="247" t="s">
        <v>1468</v>
      </c>
    </row>
    <row r="140" s="2" customFormat="1" ht="21.75" customHeight="1">
      <c r="A140" s="35"/>
      <c r="B140" s="36"/>
      <c r="C140" s="235" t="s">
        <v>618</v>
      </c>
      <c r="D140" s="235" t="s">
        <v>165</v>
      </c>
      <c r="E140" s="236" t="s">
        <v>1469</v>
      </c>
      <c r="F140" s="237" t="s">
        <v>1470</v>
      </c>
      <c r="G140" s="238" t="s">
        <v>183</v>
      </c>
      <c r="H140" s="239">
        <v>1</v>
      </c>
      <c r="I140" s="240"/>
      <c r="J140" s="241">
        <f>ROUND(I140*H140,2)</f>
        <v>0</v>
      </c>
      <c r="K140" s="242"/>
      <c r="L140" s="41"/>
      <c r="M140" s="243" t="s">
        <v>1</v>
      </c>
      <c r="N140" s="244" t="s">
        <v>41</v>
      </c>
      <c r="O140" s="8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83</v>
      </c>
      <c r="AT140" s="247" t="s">
        <v>165</v>
      </c>
      <c r="AU140" s="247" t="s">
        <v>83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83</v>
      </c>
      <c r="BM140" s="247" t="s">
        <v>1471</v>
      </c>
    </row>
    <row r="141" s="2" customFormat="1" ht="21.75" customHeight="1">
      <c r="A141" s="35"/>
      <c r="B141" s="36"/>
      <c r="C141" s="249" t="s">
        <v>505</v>
      </c>
      <c r="D141" s="249" t="s">
        <v>175</v>
      </c>
      <c r="E141" s="250" t="s">
        <v>1472</v>
      </c>
      <c r="F141" s="251" t="s">
        <v>1473</v>
      </c>
      <c r="G141" s="252" t="s">
        <v>183</v>
      </c>
      <c r="H141" s="253">
        <v>0</v>
      </c>
      <c r="I141" s="254"/>
      <c r="J141" s="255">
        <f>ROUND(I141*H141,2)</f>
        <v>0</v>
      </c>
      <c r="K141" s="256"/>
      <c r="L141" s="257"/>
      <c r="M141" s="258" t="s">
        <v>1</v>
      </c>
      <c r="N141" s="259" t="s">
        <v>41</v>
      </c>
      <c r="O141" s="8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85</v>
      </c>
      <c r="AT141" s="247" t="s">
        <v>175</v>
      </c>
      <c r="AU141" s="247" t="s">
        <v>83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83</v>
      </c>
      <c r="BM141" s="247" t="s">
        <v>1474</v>
      </c>
    </row>
    <row r="142" s="2" customFormat="1" ht="21.75" customHeight="1">
      <c r="A142" s="35"/>
      <c r="B142" s="36"/>
      <c r="C142" s="249" t="s">
        <v>517</v>
      </c>
      <c r="D142" s="249" t="s">
        <v>175</v>
      </c>
      <c r="E142" s="250" t="s">
        <v>1475</v>
      </c>
      <c r="F142" s="251" t="s">
        <v>1476</v>
      </c>
      <c r="G142" s="252" t="s">
        <v>183</v>
      </c>
      <c r="H142" s="253">
        <v>1</v>
      </c>
      <c r="I142" s="254"/>
      <c r="J142" s="255">
        <f>ROUND(I142*H142,2)</f>
        <v>0</v>
      </c>
      <c r="K142" s="256"/>
      <c r="L142" s="257"/>
      <c r="M142" s="258" t="s">
        <v>1</v>
      </c>
      <c r="N142" s="259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200</v>
      </c>
      <c r="AT142" s="247" t="s">
        <v>175</v>
      </c>
      <c r="AU142" s="247" t="s">
        <v>83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200</v>
      </c>
      <c r="BM142" s="247" t="s">
        <v>1477</v>
      </c>
    </row>
    <row r="143" s="2" customFormat="1" ht="33" customHeight="1">
      <c r="A143" s="35"/>
      <c r="B143" s="36"/>
      <c r="C143" s="249" t="s">
        <v>549</v>
      </c>
      <c r="D143" s="249" t="s">
        <v>175</v>
      </c>
      <c r="E143" s="250" t="s">
        <v>1478</v>
      </c>
      <c r="F143" s="251" t="s">
        <v>1479</v>
      </c>
      <c r="G143" s="252" t="s">
        <v>183</v>
      </c>
      <c r="H143" s="253">
        <v>1</v>
      </c>
      <c r="I143" s="254"/>
      <c r="J143" s="255">
        <f>ROUND(I143*H143,2)</f>
        <v>0</v>
      </c>
      <c r="K143" s="256"/>
      <c r="L143" s="257"/>
      <c r="M143" s="258" t="s">
        <v>1</v>
      </c>
      <c r="N143" s="259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200</v>
      </c>
      <c r="AT143" s="247" t="s">
        <v>175</v>
      </c>
      <c r="AU143" s="247" t="s">
        <v>83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200</v>
      </c>
      <c r="BM143" s="247" t="s">
        <v>1480</v>
      </c>
    </row>
    <row r="144" s="2" customFormat="1" ht="21.75" customHeight="1">
      <c r="A144" s="35"/>
      <c r="B144" s="36"/>
      <c r="C144" s="235" t="s">
        <v>1413</v>
      </c>
      <c r="D144" s="235" t="s">
        <v>165</v>
      </c>
      <c r="E144" s="236" t="s">
        <v>1414</v>
      </c>
      <c r="F144" s="237" t="s">
        <v>1415</v>
      </c>
      <c r="G144" s="238" t="s">
        <v>183</v>
      </c>
      <c r="H144" s="239">
        <v>2</v>
      </c>
      <c r="I144" s="240"/>
      <c r="J144" s="241">
        <f>ROUND(I144*H144,2)</f>
        <v>0</v>
      </c>
      <c r="K144" s="242"/>
      <c r="L144" s="41"/>
      <c r="M144" s="243" t="s">
        <v>1</v>
      </c>
      <c r="N144" s="244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83</v>
      </c>
      <c r="AT144" s="247" t="s">
        <v>165</v>
      </c>
      <c r="AU144" s="247" t="s">
        <v>83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83</v>
      </c>
      <c r="BM144" s="247" t="s">
        <v>1481</v>
      </c>
    </row>
    <row r="145" s="2" customFormat="1" ht="33" customHeight="1">
      <c r="A145" s="35"/>
      <c r="B145" s="36"/>
      <c r="C145" s="235" t="s">
        <v>509</v>
      </c>
      <c r="D145" s="235" t="s">
        <v>165</v>
      </c>
      <c r="E145" s="236" t="s">
        <v>1482</v>
      </c>
      <c r="F145" s="237" t="s">
        <v>1483</v>
      </c>
      <c r="G145" s="238" t="s">
        <v>183</v>
      </c>
      <c r="H145" s="239">
        <v>0</v>
      </c>
      <c r="I145" s="240"/>
      <c r="J145" s="241">
        <f>ROUND(I145*H145,2)</f>
        <v>0</v>
      </c>
      <c r="K145" s="242"/>
      <c r="L145" s="41"/>
      <c r="M145" s="243" t="s">
        <v>1</v>
      </c>
      <c r="N145" s="244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83</v>
      </c>
      <c r="AT145" s="247" t="s">
        <v>165</v>
      </c>
      <c r="AU145" s="247" t="s">
        <v>83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83</v>
      </c>
      <c r="BM145" s="247" t="s">
        <v>1484</v>
      </c>
    </row>
    <row r="146" s="2" customFormat="1" ht="16.5" customHeight="1">
      <c r="A146" s="35"/>
      <c r="B146" s="36"/>
      <c r="C146" s="235" t="s">
        <v>465</v>
      </c>
      <c r="D146" s="235" t="s">
        <v>165</v>
      </c>
      <c r="E146" s="236" t="s">
        <v>1485</v>
      </c>
      <c r="F146" s="237" t="s">
        <v>1486</v>
      </c>
      <c r="G146" s="238" t="s">
        <v>183</v>
      </c>
      <c r="H146" s="239">
        <v>0</v>
      </c>
      <c r="I146" s="240"/>
      <c r="J146" s="241">
        <f>ROUND(I146*H146,2)</f>
        <v>0</v>
      </c>
      <c r="K146" s="242"/>
      <c r="L146" s="41"/>
      <c r="M146" s="243" t="s">
        <v>1</v>
      </c>
      <c r="N146" s="244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83</v>
      </c>
      <c r="AT146" s="247" t="s">
        <v>165</v>
      </c>
      <c r="AU146" s="247" t="s">
        <v>83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83</v>
      </c>
      <c r="BM146" s="247" t="s">
        <v>1487</v>
      </c>
    </row>
    <row r="147" s="2" customFormat="1" ht="44.25" customHeight="1">
      <c r="A147" s="35"/>
      <c r="B147" s="36"/>
      <c r="C147" s="235" t="s">
        <v>469</v>
      </c>
      <c r="D147" s="235" t="s">
        <v>165</v>
      </c>
      <c r="E147" s="236" t="s">
        <v>1488</v>
      </c>
      <c r="F147" s="237" t="s">
        <v>1489</v>
      </c>
      <c r="G147" s="238" t="s">
        <v>183</v>
      </c>
      <c r="H147" s="239">
        <v>0</v>
      </c>
      <c r="I147" s="240"/>
      <c r="J147" s="241">
        <f>ROUND(I147*H147,2)</f>
        <v>0</v>
      </c>
      <c r="K147" s="242"/>
      <c r="L147" s="41"/>
      <c r="M147" s="243" t="s">
        <v>1</v>
      </c>
      <c r="N147" s="244" t="s">
        <v>41</v>
      </c>
      <c r="O147" s="8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7" t="s">
        <v>83</v>
      </c>
      <c r="AT147" s="247" t="s">
        <v>165</v>
      </c>
      <c r="AU147" s="247" t="s">
        <v>83</v>
      </c>
      <c r="AY147" s="14" t="s">
        <v>164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4" t="s">
        <v>83</v>
      </c>
      <c r="BK147" s="248">
        <f>ROUND(I147*H147,2)</f>
        <v>0</v>
      </c>
      <c r="BL147" s="14" t="s">
        <v>83</v>
      </c>
      <c r="BM147" s="247" t="s">
        <v>1490</v>
      </c>
    </row>
    <row r="148" s="2" customFormat="1" ht="21.75" customHeight="1">
      <c r="A148" s="35"/>
      <c r="B148" s="36"/>
      <c r="C148" s="235" t="s">
        <v>473</v>
      </c>
      <c r="D148" s="235" t="s">
        <v>165</v>
      </c>
      <c r="E148" s="236" t="s">
        <v>1491</v>
      </c>
      <c r="F148" s="237" t="s">
        <v>1492</v>
      </c>
      <c r="G148" s="238" t="s">
        <v>183</v>
      </c>
      <c r="H148" s="239">
        <v>0</v>
      </c>
      <c r="I148" s="240"/>
      <c r="J148" s="241">
        <f>ROUND(I148*H148,2)</f>
        <v>0</v>
      </c>
      <c r="K148" s="242"/>
      <c r="L148" s="41"/>
      <c r="M148" s="243" t="s">
        <v>1</v>
      </c>
      <c r="N148" s="244" t="s">
        <v>41</v>
      </c>
      <c r="O148" s="8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83</v>
      </c>
      <c r="AT148" s="247" t="s">
        <v>165</v>
      </c>
      <c r="AU148" s="247" t="s">
        <v>83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83</v>
      </c>
      <c r="BM148" s="247" t="s">
        <v>1493</v>
      </c>
    </row>
    <row r="149" s="2" customFormat="1" ht="16.5" customHeight="1">
      <c r="A149" s="35"/>
      <c r="B149" s="36"/>
      <c r="C149" s="235" t="s">
        <v>485</v>
      </c>
      <c r="D149" s="235" t="s">
        <v>165</v>
      </c>
      <c r="E149" s="236" t="s">
        <v>1494</v>
      </c>
      <c r="F149" s="237" t="s">
        <v>1495</v>
      </c>
      <c r="G149" s="238" t="s">
        <v>183</v>
      </c>
      <c r="H149" s="239">
        <v>0</v>
      </c>
      <c r="I149" s="240"/>
      <c r="J149" s="241">
        <f>ROUND(I149*H149,2)</f>
        <v>0</v>
      </c>
      <c r="K149" s="242"/>
      <c r="L149" s="41"/>
      <c r="M149" s="243" t="s">
        <v>1</v>
      </c>
      <c r="N149" s="244" t="s">
        <v>41</v>
      </c>
      <c r="O149" s="8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7" t="s">
        <v>83</v>
      </c>
      <c r="AT149" s="247" t="s">
        <v>165</v>
      </c>
      <c r="AU149" s="247" t="s">
        <v>83</v>
      </c>
      <c r="AY149" s="14" t="s">
        <v>164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4" t="s">
        <v>83</v>
      </c>
      <c r="BK149" s="248">
        <f>ROUND(I149*H149,2)</f>
        <v>0</v>
      </c>
      <c r="BL149" s="14" t="s">
        <v>83</v>
      </c>
      <c r="BM149" s="247" t="s">
        <v>1496</v>
      </c>
    </row>
    <row r="150" s="2" customFormat="1" ht="16.5" customHeight="1">
      <c r="A150" s="35"/>
      <c r="B150" s="36"/>
      <c r="C150" s="235" t="s">
        <v>489</v>
      </c>
      <c r="D150" s="235" t="s">
        <v>165</v>
      </c>
      <c r="E150" s="236" t="s">
        <v>1497</v>
      </c>
      <c r="F150" s="237" t="s">
        <v>1498</v>
      </c>
      <c r="G150" s="238" t="s">
        <v>183</v>
      </c>
      <c r="H150" s="239">
        <v>0</v>
      </c>
      <c r="I150" s="240"/>
      <c r="J150" s="241">
        <f>ROUND(I150*H150,2)</f>
        <v>0</v>
      </c>
      <c r="K150" s="242"/>
      <c r="L150" s="41"/>
      <c r="M150" s="243" t="s">
        <v>1</v>
      </c>
      <c r="N150" s="244" t="s">
        <v>41</v>
      </c>
      <c r="O150" s="8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7" t="s">
        <v>83</v>
      </c>
      <c r="AT150" s="247" t="s">
        <v>165</v>
      </c>
      <c r="AU150" s="247" t="s">
        <v>83</v>
      </c>
      <c r="AY150" s="14" t="s">
        <v>164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4" t="s">
        <v>83</v>
      </c>
      <c r="BK150" s="248">
        <f>ROUND(I150*H150,2)</f>
        <v>0</v>
      </c>
      <c r="BL150" s="14" t="s">
        <v>83</v>
      </c>
      <c r="BM150" s="247" t="s">
        <v>1499</v>
      </c>
    </row>
    <row r="151" s="2" customFormat="1" ht="21.75" customHeight="1">
      <c r="A151" s="35"/>
      <c r="B151" s="36"/>
      <c r="C151" s="235" t="s">
        <v>493</v>
      </c>
      <c r="D151" s="235" t="s">
        <v>165</v>
      </c>
      <c r="E151" s="236" t="s">
        <v>1500</v>
      </c>
      <c r="F151" s="237" t="s">
        <v>1501</v>
      </c>
      <c r="G151" s="238" t="s">
        <v>183</v>
      </c>
      <c r="H151" s="239">
        <v>0</v>
      </c>
      <c r="I151" s="240"/>
      <c r="J151" s="241">
        <f>ROUND(I151*H151,2)</f>
        <v>0</v>
      </c>
      <c r="K151" s="242"/>
      <c r="L151" s="41"/>
      <c r="M151" s="243" t="s">
        <v>1</v>
      </c>
      <c r="N151" s="244" t="s">
        <v>41</v>
      </c>
      <c r="O151" s="88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7" t="s">
        <v>83</v>
      </c>
      <c r="AT151" s="247" t="s">
        <v>165</v>
      </c>
      <c r="AU151" s="247" t="s">
        <v>83</v>
      </c>
      <c r="AY151" s="14" t="s">
        <v>164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4" t="s">
        <v>83</v>
      </c>
      <c r="BK151" s="248">
        <f>ROUND(I151*H151,2)</f>
        <v>0</v>
      </c>
      <c r="BL151" s="14" t="s">
        <v>83</v>
      </c>
      <c r="BM151" s="247" t="s">
        <v>1502</v>
      </c>
    </row>
    <row r="152" s="2" customFormat="1" ht="16.5" customHeight="1">
      <c r="A152" s="35"/>
      <c r="B152" s="36"/>
      <c r="C152" s="235" t="s">
        <v>497</v>
      </c>
      <c r="D152" s="235" t="s">
        <v>165</v>
      </c>
      <c r="E152" s="236" t="s">
        <v>1503</v>
      </c>
      <c r="F152" s="237" t="s">
        <v>1504</v>
      </c>
      <c r="G152" s="238" t="s">
        <v>183</v>
      </c>
      <c r="H152" s="239">
        <v>0</v>
      </c>
      <c r="I152" s="240"/>
      <c r="J152" s="241">
        <f>ROUND(I152*H152,2)</f>
        <v>0</v>
      </c>
      <c r="K152" s="242"/>
      <c r="L152" s="41"/>
      <c r="M152" s="243" t="s">
        <v>1</v>
      </c>
      <c r="N152" s="244" t="s">
        <v>41</v>
      </c>
      <c r="O152" s="8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7" t="s">
        <v>83</v>
      </c>
      <c r="AT152" s="247" t="s">
        <v>165</v>
      </c>
      <c r="AU152" s="247" t="s">
        <v>83</v>
      </c>
      <c r="AY152" s="14" t="s">
        <v>164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4" t="s">
        <v>83</v>
      </c>
      <c r="BK152" s="248">
        <f>ROUND(I152*H152,2)</f>
        <v>0</v>
      </c>
      <c r="BL152" s="14" t="s">
        <v>83</v>
      </c>
      <c r="BM152" s="247" t="s">
        <v>1505</v>
      </c>
    </row>
    <row r="153" s="2" customFormat="1" ht="33" customHeight="1">
      <c r="A153" s="35"/>
      <c r="B153" s="36"/>
      <c r="C153" s="249" t="s">
        <v>1295</v>
      </c>
      <c r="D153" s="249" t="s">
        <v>175</v>
      </c>
      <c r="E153" s="250" t="s">
        <v>1506</v>
      </c>
      <c r="F153" s="251" t="s">
        <v>1507</v>
      </c>
      <c r="G153" s="252" t="s">
        <v>183</v>
      </c>
      <c r="H153" s="253">
        <v>0</v>
      </c>
      <c r="I153" s="254"/>
      <c r="J153" s="255">
        <f>ROUND(I153*H153,2)</f>
        <v>0</v>
      </c>
      <c r="K153" s="256"/>
      <c r="L153" s="257"/>
      <c r="M153" s="258" t="s">
        <v>1</v>
      </c>
      <c r="N153" s="259" t="s">
        <v>41</v>
      </c>
      <c r="O153" s="8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7" t="s">
        <v>200</v>
      </c>
      <c r="AT153" s="247" t="s">
        <v>175</v>
      </c>
      <c r="AU153" s="247" t="s">
        <v>83</v>
      </c>
      <c r="AY153" s="14" t="s">
        <v>164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4" t="s">
        <v>83</v>
      </c>
      <c r="BK153" s="248">
        <f>ROUND(I153*H153,2)</f>
        <v>0</v>
      </c>
      <c r="BL153" s="14" t="s">
        <v>200</v>
      </c>
      <c r="BM153" s="247" t="s">
        <v>1508</v>
      </c>
    </row>
    <row r="154" s="2" customFormat="1" ht="16.5" customHeight="1">
      <c r="A154" s="35"/>
      <c r="B154" s="36"/>
      <c r="C154" s="235" t="s">
        <v>351</v>
      </c>
      <c r="D154" s="235" t="s">
        <v>165</v>
      </c>
      <c r="E154" s="236" t="s">
        <v>1509</v>
      </c>
      <c r="F154" s="237" t="s">
        <v>1510</v>
      </c>
      <c r="G154" s="238" t="s">
        <v>183</v>
      </c>
      <c r="H154" s="239">
        <v>0</v>
      </c>
      <c r="I154" s="240"/>
      <c r="J154" s="241">
        <f>ROUND(I154*H154,2)</f>
        <v>0</v>
      </c>
      <c r="K154" s="242"/>
      <c r="L154" s="41"/>
      <c r="M154" s="243" t="s">
        <v>1</v>
      </c>
      <c r="N154" s="244" t="s">
        <v>41</v>
      </c>
      <c r="O154" s="88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7" t="s">
        <v>83</v>
      </c>
      <c r="AT154" s="247" t="s">
        <v>165</v>
      </c>
      <c r="AU154" s="247" t="s">
        <v>83</v>
      </c>
      <c r="AY154" s="14" t="s">
        <v>164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4" t="s">
        <v>83</v>
      </c>
      <c r="BK154" s="248">
        <f>ROUND(I154*H154,2)</f>
        <v>0</v>
      </c>
      <c r="BL154" s="14" t="s">
        <v>83</v>
      </c>
      <c r="BM154" s="247" t="s">
        <v>1511</v>
      </c>
    </row>
    <row r="155" s="2" customFormat="1" ht="21.75" customHeight="1">
      <c r="A155" s="35"/>
      <c r="B155" s="36"/>
      <c r="C155" s="249" t="s">
        <v>416</v>
      </c>
      <c r="D155" s="249" t="s">
        <v>175</v>
      </c>
      <c r="E155" s="250" t="s">
        <v>1512</v>
      </c>
      <c r="F155" s="251" t="s">
        <v>1513</v>
      </c>
      <c r="G155" s="252" t="s">
        <v>183</v>
      </c>
      <c r="H155" s="253">
        <v>0</v>
      </c>
      <c r="I155" s="254"/>
      <c r="J155" s="255">
        <f>ROUND(I155*H155,2)</f>
        <v>0</v>
      </c>
      <c r="K155" s="256"/>
      <c r="L155" s="257"/>
      <c r="M155" s="258" t="s">
        <v>1</v>
      </c>
      <c r="N155" s="259" t="s">
        <v>41</v>
      </c>
      <c r="O155" s="8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7" t="s">
        <v>200</v>
      </c>
      <c r="AT155" s="247" t="s">
        <v>175</v>
      </c>
      <c r="AU155" s="247" t="s">
        <v>83</v>
      </c>
      <c r="AY155" s="14" t="s">
        <v>164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4" t="s">
        <v>83</v>
      </c>
      <c r="BK155" s="248">
        <f>ROUND(I155*H155,2)</f>
        <v>0</v>
      </c>
      <c r="BL155" s="14" t="s">
        <v>200</v>
      </c>
      <c r="BM155" s="247" t="s">
        <v>1514</v>
      </c>
    </row>
    <row r="156" s="2" customFormat="1" ht="21.75" customHeight="1">
      <c r="A156" s="35"/>
      <c r="B156" s="36"/>
      <c r="C156" s="249" t="s">
        <v>424</v>
      </c>
      <c r="D156" s="249" t="s">
        <v>175</v>
      </c>
      <c r="E156" s="250" t="s">
        <v>1515</v>
      </c>
      <c r="F156" s="251" t="s">
        <v>1516</v>
      </c>
      <c r="G156" s="252" t="s">
        <v>183</v>
      </c>
      <c r="H156" s="253">
        <v>0</v>
      </c>
      <c r="I156" s="254"/>
      <c r="J156" s="255">
        <f>ROUND(I156*H156,2)</f>
        <v>0</v>
      </c>
      <c r="K156" s="256"/>
      <c r="L156" s="257"/>
      <c r="M156" s="258" t="s">
        <v>1</v>
      </c>
      <c r="N156" s="259" t="s">
        <v>41</v>
      </c>
      <c r="O156" s="8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7" t="s">
        <v>85</v>
      </c>
      <c r="AT156" s="247" t="s">
        <v>175</v>
      </c>
      <c r="AU156" s="247" t="s">
        <v>83</v>
      </c>
      <c r="AY156" s="14" t="s">
        <v>164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4" t="s">
        <v>83</v>
      </c>
      <c r="BK156" s="248">
        <f>ROUND(I156*H156,2)</f>
        <v>0</v>
      </c>
      <c r="BL156" s="14" t="s">
        <v>83</v>
      </c>
      <c r="BM156" s="247" t="s">
        <v>1517</v>
      </c>
    </row>
    <row r="157" s="2" customFormat="1" ht="21.75" customHeight="1">
      <c r="A157" s="35"/>
      <c r="B157" s="36"/>
      <c r="C157" s="249" t="s">
        <v>428</v>
      </c>
      <c r="D157" s="249" t="s">
        <v>175</v>
      </c>
      <c r="E157" s="250" t="s">
        <v>1518</v>
      </c>
      <c r="F157" s="251" t="s">
        <v>1519</v>
      </c>
      <c r="G157" s="252" t="s">
        <v>183</v>
      </c>
      <c r="H157" s="253">
        <v>0</v>
      </c>
      <c r="I157" s="254"/>
      <c r="J157" s="255">
        <f>ROUND(I157*H157,2)</f>
        <v>0</v>
      </c>
      <c r="K157" s="256"/>
      <c r="L157" s="257"/>
      <c r="M157" s="258" t="s">
        <v>1</v>
      </c>
      <c r="N157" s="259" t="s">
        <v>41</v>
      </c>
      <c r="O157" s="8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7" t="s">
        <v>85</v>
      </c>
      <c r="AT157" s="247" t="s">
        <v>175</v>
      </c>
      <c r="AU157" s="247" t="s">
        <v>83</v>
      </c>
      <c r="AY157" s="14" t="s">
        <v>164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4" t="s">
        <v>83</v>
      </c>
      <c r="BK157" s="248">
        <f>ROUND(I157*H157,2)</f>
        <v>0</v>
      </c>
      <c r="BL157" s="14" t="s">
        <v>83</v>
      </c>
      <c r="BM157" s="247" t="s">
        <v>1520</v>
      </c>
    </row>
    <row r="158" s="2" customFormat="1" ht="21.75" customHeight="1">
      <c r="A158" s="35"/>
      <c r="B158" s="36"/>
      <c r="C158" s="249" t="s">
        <v>638</v>
      </c>
      <c r="D158" s="249" t="s">
        <v>175</v>
      </c>
      <c r="E158" s="250" t="s">
        <v>1521</v>
      </c>
      <c r="F158" s="251" t="s">
        <v>1522</v>
      </c>
      <c r="G158" s="252" t="s">
        <v>183</v>
      </c>
      <c r="H158" s="253">
        <v>0</v>
      </c>
      <c r="I158" s="254"/>
      <c r="J158" s="255">
        <f>ROUND(I158*H158,2)</f>
        <v>0</v>
      </c>
      <c r="K158" s="256"/>
      <c r="L158" s="257"/>
      <c r="M158" s="258" t="s">
        <v>1</v>
      </c>
      <c r="N158" s="259" t="s">
        <v>41</v>
      </c>
      <c r="O158" s="8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7" t="s">
        <v>85</v>
      </c>
      <c r="AT158" s="247" t="s">
        <v>175</v>
      </c>
      <c r="AU158" s="247" t="s">
        <v>83</v>
      </c>
      <c r="AY158" s="14" t="s">
        <v>164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4" t="s">
        <v>83</v>
      </c>
      <c r="BK158" s="248">
        <f>ROUND(I158*H158,2)</f>
        <v>0</v>
      </c>
      <c r="BL158" s="14" t="s">
        <v>83</v>
      </c>
      <c r="BM158" s="247" t="s">
        <v>1523</v>
      </c>
    </row>
    <row r="159" s="2" customFormat="1" ht="33" customHeight="1">
      <c r="A159" s="35"/>
      <c r="B159" s="36"/>
      <c r="C159" s="249" t="s">
        <v>439</v>
      </c>
      <c r="D159" s="249" t="s">
        <v>175</v>
      </c>
      <c r="E159" s="250" t="s">
        <v>1524</v>
      </c>
      <c r="F159" s="251" t="s">
        <v>1525</v>
      </c>
      <c r="G159" s="252" t="s">
        <v>183</v>
      </c>
      <c r="H159" s="253">
        <v>0</v>
      </c>
      <c r="I159" s="254"/>
      <c r="J159" s="255">
        <f>ROUND(I159*H159,2)</f>
        <v>0</v>
      </c>
      <c r="K159" s="256"/>
      <c r="L159" s="257"/>
      <c r="M159" s="258" t="s">
        <v>1</v>
      </c>
      <c r="N159" s="259" t="s">
        <v>41</v>
      </c>
      <c r="O159" s="8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7" t="s">
        <v>85</v>
      </c>
      <c r="AT159" s="247" t="s">
        <v>175</v>
      </c>
      <c r="AU159" s="247" t="s">
        <v>83</v>
      </c>
      <c r="AY159" s="14" t="s">
        <v>164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4" t="s">
        <v>83</v>
      </c>
      <c r="BK159" s="248">
        <f>ROUND(I159*H159,2)</f>
        <v>0</v>
      </c>
      <c r="BL159" s="14" t="s">
        <v>83</v>
      </c>
      <c r="BM159" s="247" t="s">
        <v>1526</v>
      </c>
    </row>
    <row r="160" s="2" customFormat="1" ht="33" customHeight="1">
      <c r="A160" s="35"/>
      <c r="B160" s="36"/>
      <c r="C160" s="249" t="s">
        <v>444</v>
      </c>
      <c r="D160" s="249" t="s">
        <v>175</v>
      </c>
      <c r="E160" s="250" t="s">
        <v>1527</v>
      </c>
      <c r="F160" s="251" t="s">
        <v>1528</v>
      </c>
      <c r="G160" s="252" t="s">
        <v>183</v>
      </c>
      <c r="H160" s="253">
        <v>0</v>
      </c>
      <c r="I160" s="254"/>
      <c r="J160" s="255">
        <f>ROUND(I160*H160,2)</f>
        <v>0</v>
      </c>
      <c r="K160" s="256"/>
      <c r="L160" s="257"/>
      <c r="M160" s="258" t="s">
        <v>1</v>
      </c>
      <c r="N160" s="259" t="s">
        <v>41</v>
      </c>
      <c r="O160" s="8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7" t="s">
        <v>85</v>
      </c>
      <c r="AT160" s="247" t="s">
        <v>175</v>
      </c>
      <c r="AU160" s="247" t="s">
        <v>83</v>
      </c>
      <c r="AY160" s="14" t="s">
        <v>164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4" t="s">
        <v>83</v>
      </c>
      <c r="BK160" s="248">
        <f>ROUND(I160*H160,2)</f>
        <v>0</v>
      </c>
      <c r="BL160" s="14" t="s">
        <v>83</v>
      </c>
      <c r="BM160" s="247" t="s">
        <v>1529</v>
      </c>
    </row>
    <row r="161" s="2" customFormat="1" ht="21.75" customHeight="1">
      <c r="A161" s="35"/>
      <c r="B161" s="36"/>
      <c r="C161" s="249" t="s">
        <v>448</v>
      </c>
      <c r="D161" s="249" t="s">
        <v>175</v>
      </c>
      <c r="E161" s="250" t="s">
        <v>1530</v>
      </c>
      <c r="F161" s="251" t="s">
        <v>1531</v>
      </c>
      <c r="G161" s="252" t="s">
        <v>183</v>
      </c>
      <c r="H161" s="253">
        <v>0</v>
      </c>
      <c r="I161" s="254"/>
      <c r="J161" s="255">
        <f>ROUND(I161*H161,2)</f>
        <v>0</v>
      </c>
      <c r="K161" s="256"/>
      <c r="L161" s="257"/>
      <c r="M161" s="258" t="s">
        <v>1</v>
      </c>
      <c r="N161" s="259" t="s">
        <v>41</v>
      </c>
      <c r="O161" s="8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7" t="s">
        <v>85</v>
      </c>
      <c r="AT161" s="247" t="s">
        <v>175</v>
      </c>
      <c r="AU161" s="247" t="s">
        <v>83</v>
      </c>
      <c r="AY161" s="14" t="s">
        <v>164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4" t="s">
        <v>83</v>
      </c>
      <c r="BK161" s="248">
        <f>ROUND(I161*H161,2)</f>
        <v>0</v>
      </c>
      <c r="BL161" s="14" t="s">
        <v>83</v>
      </c>
      <c r="BM161" s="247" t="s">
        <v>1532</v>
      </c>
    </row>
    <row r="162" s="2" customFormat="1" ht="33" customHeight="1">
      <c r="A162" s="35"/>
      <c r="B162" s="36"/>
      <c r="C162" s="249" t="s">
        <v>453</v>
      </c>
      <c r="D162" s="249" t="s">
        <v>175</v>
      </c>
      <c r="E162" s="250" t="s">
        <v>1533</v>
      </c>
      <c r="F162" s="251" t="s">
        <v>1534</v>
      </c>
      <c r="G162" s="252" t="s">
        <v>183</v>
      </c>
      <c r="H162" s="253">
        <v>0</v>
      </c>
      <c r="I162" s="254"/>
      <c r="J162" s="255">
        <f>ROUND(I162*H162,2)</f>
        <v>0</v>
      </c>
      <c r="K162" s="256"/>
      <c r="L162" s="257"/>
      <c r="M162" s="258" t="s">
        <v>1</v>
      </c>
      <c r="N162" s="259" t="s">
        <v>41</v>
      </c>
      <c r="O162" s="88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7" t="s">
        <v>85</v>
      </c>
      <c r="AT162" s="247" t="s">
        <v>175</v>
      </c>
      <c r="AU162" s="247" t="s">
        <v>83</v>
      </c>
      <c r="AY162" s="14" t="s">
        <v>164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4" t="s">
        <v>83</v>
      </c>
      <c r="BK162" s="248">
        <f>ROUND(I162*H162,2)</f>
        <v>0</v>
      </c>
      <c r="BL162" s="14" t="s">
        <v>83</v>
      </c>
      <c r="BM162" s="247" t="s">
        <v>1535</v>
      </c>
    </row>
    <row r="163" s="2" customFormat="1" ht="33" customHeight="1">
      <c r="A163" s="35"/>
      <c r="B163" s="36"/>
      <c r="C163" s="249" t="s">
        <v>457</v>
      </c>
      <c r="D163" s="249" t="s">
        <v>175</v>
      </c>
      <c r="E163" s="250" t="s">
        <v>1536</v>
      </c>
      <c r="F163" s="251" t="s">
        <v>1537</v>
      </c>
      <c r="G163" s="252" t="s">
        <v>183</v>
      </c>
      <c r="H163" s="253">
        <v>0</v>
      </c>
      <c r="I163" s="254"/>
      <c r="J163" s="255">
        <f>ROUND(I163*H163,2)</f>
        <v>0</v>
      </c>
      <c r="K163" s="256"/>
      <c r="L163" s="257"/>
      <c r="M163" s="258" t="s">
        <v>1</v>
      </c>
      <c r="N163" s="259" t="s">
        <v>41</v>
      </c>
      <c r="O163" s="88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7" t="s">
        <v>85</v>
      </c>
      <c r="AT163" s="247" t="s">
        <v>175</v>
      </c>
      <c r="AU163" s="247" t="s">
        <v>83</v>
      </c>
      <c r="AY163" s="14" t="s">
        <v>164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4" t="s">
        <v>83</v>
      </c>
      <c r="BK163" s="248">
        <f>ROUND(I163*H163,2)</f>
        <v>0</v>
      </c>
      <c r="BL163" s="14" t="s">
        <v>83</v>
      </c>
      <c r="BM163" s="247" t="s">
        <v>1538</v>
      </c>
    </row>
    <row r="164" s="2" customFormat="1" ht="21.75" customHeight="1">
      <c r="A164" s="35"/>
      <c r="B164" s="36"/>
      <c r="C164" s="249" t="s">
        <v>461</v>
      </c>
      <c r="D164" s="249" t="s">
        <v>175</v>
      </c>
      <c r="E164" s="250" t="s">
        <v>1539</v>
      </c>
      <c r="F164" s="251" t="s">
        <v>1540</v>
      </c>
      <c r="G164" s="252" t="s">
        <v>183</v>
      </c>
      <c r="H164" s="253">
        <v>0</v>
      </c>
      <c r="I164" s="254"/>
      <c r="J164" s="255">
        <f>ROUND(I164*H164,2)</f>
        <v>0</v>
      </c>
      <c r="K164" s="256"/>
      <c r="L164" s="257"/>
      <c r="M164" s="258" t="s">
        <v>1</v>
      </c>
      <c r="N164" s="259" t="s">
        <v>41</v>
      </c>
      <c r="O164" s="88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7" t="s">
        <v>85</v>
      </c>
      <c r="AT164" s="247" t="s">
        <v>175</v>
      </c>
      <c r="AU164" s="247" t="s">
        <v>83</v>
      </c>
      <c r="AY164" s="14" t="s">
        <v>164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4" t="s">
        <v>83</v>
      </c>
      <c r="BK164" s="248">
        <f>ROUND(I164*H164,2)</f>
        <v>0</v>
      </c>
      <c r="BL164" s="14" t="s">
        <v>83</v>
      </c>
      <c r="BM164" s="247" t="s">
        <v>1541</v>
      </c>
    </row>
    <row r="165" s="2" customFormat="1" ht="21.75" customHeight="1">
      <c r="A165" s="35"/>
      <c r="B165" s="36"/>
      <c r="C165" s="249" t="s">
        <v>266</v>
      </c>
      <c r="D165" s="249" t="s">
        <v>175</v>
      </c>
      <c r="E165" s="250" t="s">
        <v>1424</v>
      </c>
      <c r="F165" s="251" t="s">
        <v>1425</v>
      </c>
      <c r="G165" s="252" t="s">
        <v>183</v>
      </c>
      <c r="H165" s="253">
        <v>4</v>
      </c>
      <c r="I165" s="254"/>
      <c r="J165" s="255">
        <f>ROUND(I165*H165,2)</f>
        <v>0</v>
      </c>
      <c r="K165" s="256"/>
      <c r="L165" s="257"/>
      <c r="M165" s="258" t="s">
        <v>1</v>
      </c>
      <c r="N165" s="259" t="s">
        <v>41</v>
      </c>
      <c r="O165" s="88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7" t="s">
        <v>85</v>
      </c>
      <c r="AT165" s="247" t="s">
        <v>175</v>
      </c>
      <c r="AU165" s="247" t="s">
        <v>83</v>
      </c>
      <c r="AY165" s="14" t="s">
        <v>164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4" t="s">
        <v>83</v>
      </c>
      <c r="BK165" s="248">
        <f>ROUND(I165*H165,2)</f>
        <v>0</v>
      </c>
      <c r="BL165" s="14" t="s">
        <v>83</v>
      </c>
      <c r="BM165" s="247" t="s">
        <v>1542</v>
      </c>
    </row>
    <row r="166" s="2" customFormat="1" ht="21.75" customHeight="1">
      <c r="A166" s="35"/>
      <c r="B166" s="36"/>
      <c r="C166" s="249" t="s">
        <v>1230</v>
      </c>
      <c r="D166" s="249" t="s">
        <v>175</v>
      </c>
      <c r="E166" s="250" t="s">
        <v>1427</v>
      </c>
      <c r="F166" s="251" t="s">
        <v>1428</v>
      </c>
      <c r="G166" s="252" t="s">
        <v>183</v>
      </c>
      <c r="H166" s="253">
        <v>1</v>
      </c>
      <c r="I166" s="254"/>
      <c r="J166" s="255">
        <f>ROUND(I166*H166,2)</f>
        <v>0</v>
      </c>
      <c r="K166" s="256"/>
      <c r="L166" s="257"/>
      <c r="M166" s="258" t="s">
        <v>1</v>
      </c>
      <c r="N166" s="259" t="s">
        <v>41</v>
      </c>
      <c r="O166" s="88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7" t="s">
        <v>85</v>
      </c>
      <c r="AT166" s="247" t="s">
        <v>175</v>
      </c>
      <c r="AU166" s="247" t="s">
        <v>83</v>
      </c>
      <c r="AY166" s="14" t="s">
        <v>164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4" t="s">
        <v>83</v>
      </c>
      <c r="BK166" s="248">
        <f>ROUND(I166*H166,2)</f>
        <v>0</v>
      </c>
      <c r="BL166" s="14" t="s">
        <v>83</v>
      </c>
      <c r="BM166" s="247" t="s">
        <v>1543</v>
      </c>
    </row>
    <row r="167" s="2" customFormat="1" ht="21.75" customHeight="1">
      <c r="A167" s="35"/>
      <c r="B167" s="36"/>
      <c r="C167" s="249" t="s">
        <v>1234</v>
      </c>
      <c r="D167" s="249" t="s">
        <v>175</v>
      </c>
      <c r="E167" s="250" t="s">
        <v>1430</v>
      </c>
      <c r="F167" s="251" t="s">
        <v>1431</v>
      </c>
      <c r="G167" s="252" t="s">
        <v>183</v>
      </c>
      <c r="H167" s="253">
        <v>4</v>
      </c>
      <c r="I167" s="254"/>
      <c r="J167" s="255">
        <f>ROUND(I167*H167,2)</f>
        <v>0</v>
      </c>
      <c r="K167" s="256"/>
      <c r="L167" s="257"/>
      <c r="M167" s="258" t="s">
        <v>1</v>
      </c>
      <c r="N167" s="259" t="s">
        <v>41</v>
      </c>
      <c r="O167" s="88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7" t="s">
        <v>85</v>
      </c>
      <c r="AT167" s="247" t="s">
        <v>175</v>
      </c>
      <c r="AU167" s="247" t="s">
        <v>83</v>
      </c>
      <c r="AY167" s="14" t="s">
        <v>164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4" t="s">
        <v>83</v>
      </c>
      <c r="BK167" s="248">
        <f>ROUND(I167*H167,2)</f>
        <v>0</v>
      </c>
      <c r="BL167" s="14" t="s">
        <v>83</v>
      </c>
      <c r="BM167" s="247" t="s">
        <v>1544</v>
      </c>
    </row>
    <row r="168" s="2" customFormat="1" ht="33" customHeight="1">
      <c r="A168" s="35"/>
      <c r="B168" s="36"/>
      <c r="C168" s="249" t="s">
        <v>1238</v>
      </c>
      <c r="D168" s="249" t="s">
        <v>175</v>
      </c>
      <c r="E168" s="250" t="s">
        <v>1433</v>
      </c>
      <c r="F168" s="251" t="s">
        <v>1434</v>
      </c>
      <c r="G168" s="252" t="s">
        <v>183</v>
      </c>
      <c r="H168" s="253">
        <v>4</v>
      </c>
      <c r="I168" s="254"/>
      <c r="J168" s="255">
        <f>ROUND(I168*H168,2)</f>
        <v>0</v>
      </c>
      <c r="K168" s="256"/>
      <c r="L168" s="257"/>
      <c r="M168" s="258" t="s">
        <v>1</v>
      </c>
      <c r="N168" s="259" t="s">
        <v>41</v>
      </c>
      <c r="O168" s="88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7" t="s">
        <v>85</v>
      </c>
      <c r="AT168" s="247" t="s">
        <v>175</v>
      </c>
      <c r="AU168" s="247" t="s">
        <v>83</v>
      </c>
      <c r="AY168" s="14" t="s">
        <v>164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4" t="s">
        <v>83</v>
      </c>
      <c r="BK168" s="248">
        <f>ROUND(I168*H168,2)</f>
        <v>0</v>
      </c>
      <c r="BL168" s="14" t="s">
        <v>83</v>
      </c>
      <c r="BM168" s="247" t="s">
        <v>1545</v>
      </c>
    </row>
    <row r="169" s="2" customFormat="1" ht="33" customHeight="1">
      <c r="A169" s="35"/>
      <c r="B169" s="36"/>
      <c r="C169" s="249" t="s">
        <v>1246</v>
      </c>
      <c r="D169" s="249" t="s">
        <v>175</v>
      </c>
      <c r="E169" s="250" t="s">
        <v>1436</v>
      </c>
      <c r="F169" s="251" t="s">
        <v>1437</v>
      </c>
      <c r="G169" s="252" t="s">
        <v>183</v>
      </c>
      <c r="H169" s="253">
        <v>2</v>
      </c>
      <c r="I169" s="254"/>
      <c r="J169" s="255">
        <f>ROUND(I169*H169,2)</f>
        <v>0</v>
      </c>
      <c r="K169" s="256"/>
      <c r="L169" s="257"/>
      <c r="M169" s="258" t="s">
        <v>1</v>
      </c>
      <c r="N169" s="259" t="s">
        <v>41</v>
      </c>
      <c r="O169" s="88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7" t="s">
        <v>85</v>
      </c>
      <c r="AT169" s="247" t="s">
        <v>175</v>
      </c>
      <c r="AU169" s="247" t="s">
        <v>83</v>
      </c>
      <c r="AY169" s="14" t="s">
        <v>164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4" t="s">
        <v>83</v>
      </c>
      <c r="BK169" s="248">
        <f>ROUND(I169*H169,2)</f>
        <v>0</v>
      </c>
      <c r="BL169" s="14" t="s">
        <v>83</v>
      </c>
      <c r="BM169" s="247" t="s">
        <v>1546</v>
      </c>
    </row>
    <row r="170" s="2" customFormat="1" ht="21.75" customHeight="1">
      <c r="A170" s="35"/>
      <c r="B170" s="36"/>
      <c r="C170" s="249" t="s">
        <v>642</v>
      </c>
      <c r="D170" s="249" t="s">
        <v>175</v>
      </c>
      <c r="E170" s="250" t="s">
        <v>1439</v>
      </c>
      <c r="F170" s="251" t="s">
        <v>1440</v>
      </c>
      <c r="G170" s="252" t="s">
        <v>451</v>
      </c>
      <c r="H170" s="253">
        <v>50</v>
      </c>
      <c r="I170" s="254"/>
      <c r="J170" s="255">
        <f>ROUND(I170*H170,2)</f>
        <v>0</v>
      </c>
      <c r="K170" s="256"/>
      <c r="L170" s="257"/>
      <c r="M170" s="258" t="s">
        <v>1</v>
      </c>
      <c r="N170" s="259" t="s">
        <v>41</v>
      </c>
      <c r="O170" s="88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7" t="s">
        <v>85</v>
      </c>
      <c r="AT170" s="247" t="s">
        <v>175</v>
      </c>
      <c r="AU170" s="247" t="s">
        <v>83</v>
      </c>
      <c r="AY170" s="14" t="s">
        <v>164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4" t="s">
        <v>83</v>
      </c>
      <c r="BK170" s="248">
        <f>ROUND(I170*H170,2)</f>
        <v>0</v>
      </c>
      <c r="BL170" s="14" t="s">
        <v>83</v>
      </c>
      <c r="BM170" s="247" t="s">
        <v>1547</v>
      </c>
    </row>
    <row r="171" s="2" customFormat="1" ht="33" customHeight="1">
      <c r="A171" s="35"/>
      <c r="B171" s="36"/>
      <c r="C171" s="249" t="s">
        <v>376</v>
      </c>
      <c r="D171" s="249" t="s">
        <v>175</v>
      </c>
      <c r="E171" s="250" t="s">
        <v>1442</v>
      </c>
      <c r="F171" s="251" t="s">
        <v>1443</v>
      </c>
      <c r="G171" s="252" t="s">
        <v>183</v>
      </c>
      <c r="H171" s="253">
        <v>2</v>
      </c>
      <c r="I171" s="254"/>
      <c r="J171" s="255">
        <f>ROUND(I171*H171,2)</f>
        <v>0</v>
      </c>
      <c r="K171" s="256"/>
      <c r="L171" s="257"/>
      <c r="M171" s="258" t="s">
        <v>1</v>
      </c>
      <c r="N171" s="259" t="s">
        <v>41</v>
      </c>
      <c r="O171" s="88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7" t="s">
        <v>85</v>
      </c>
      <c r="AT171" s="247" t="s">
        <v>175</v>
      </c>
      <c r="AU171" s="247" t="s">
        <v>83</v>
      </c>
      <c r="AY171" s="14" t="s">
        <v>164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4" t="s">
        <v>83</v>
      </c>
      <c r="BK171" s="248">
        <f>ROUND(I171*H171,2)</f>
        <v>0</v>
      </c>
      <c r="BL171" s="14" t="s">
        <v>83</v>
      </c>
      <c r="BM171" s="247" t="s">
        <v>1548</v>
      </c>
    </row>
    <row r="172" s="2" customFormat="1" ht="21.75" customHeight="1">
      <c r="A172" s="35"/>
      <c r="B172" s="36"/>
      <c r="C172" s="249" t="s">
        <v>331</v>
      </c>
      <c r="D172" s="249" t="s">
        <v>175</v>
      </c>
      <c r="E172" s="250" t="s">
        <v>1549</v>
      </c>
      <c r="F172" s="251" t="s">
        <v>1550</v>
      </c>
      <c r="G172" s="252" t="s">
        <v>183</v>
      </c>
      <c r="H172" s="253">
        <v>1</v>
      </c>
      <c r="I172" s="254"/>
      <c r="J172" s="255">
        <f>ROUND(I172*H172,2)</f>
        <v>0</v>
      </c>
      <c r="K172" s="256"/>
      <c r="L172" s="257"/>
      <c r="M172" s="258" t="s">
        <v>1</v>
      </c>
      <c r="N172" s="259" t="s">
        <v>41</v>
      </c>
      <c r="O172" s="88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7" t="s">
        <v>85</v>
      </c>
      <c r="AT172" s="247" t="s">
        <v>175</v>
      </c>
      <c r="AU172" s="247" t="s">
        <v>83</v>
      </c>
      <c r="AY172" s="14" t="s">
        <v>164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4" t="s">
        <v>83</v>
      </c>
      <c r="BK172" s="248">
        <f>ROUND(I172*H172,2)</f>
        <v>0</v>
      </c>
      <c r="BL172" s="14" t="s">
        <v>83</v>
      </c>
      <c r="BM172" s="247" t="s">
        <v>1551</v>
      </c>
    </row>
    <row r="173" s="2" customFormat="1" ht="21.75" customHeight="1">
      <c r="A173" s="35"/>
      <c r="B173" s="36"/>
      <c r="C173" s="249" t="s">
        <v>1278</v>
      </c>
      <c r="D173" s="249" t="s">
        <v>175</v>
      </c>
      <c r="E173" s="250" t="s">
        <v>1552</v>
      </c>
      <c r="F173" s="251" t="s">
        <v>1553</v>
      </c>
      <c r="G173" s="252" t="s">
        <v>183</v>
      </c>
      <c r="H173" s="253">
        <v>2</v>
      </c>
      <c r="I173" s="254"/>
      <c r="J173" s="255">
        <f>ROUND(I173*H173,2)</f>
        <v>0</v>
      </c>
      <c r="K173" s="256"/>
      <c r="L173" s="257"/>
      <c r="M173" s="258" t="s">
        <v>1</v>
      </c>
      <c r="N173" s="259" t="s">
        <v>41</v>
      </c>
      <c r="O173" s="88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7" t="s">
        <v>85</v>
      </c>
      <c r="AT173" s="247" t="s">
        <v>175</v>
      </c>
      <c r="AU173" s="247" t="s">
        <v>83</v>
      </c>
      <c r="AY173" s="14" t="s">
        <v>164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4" t="s">
        <v>83</v>
      </c>
      <c r="BK173" s="248">
        <f>ROUND(I173*H173,2)</f>
        <v>0</v>
      </c>
      <c r="BL173" s="14" t="s">
        <v>83</v>
      </c>
      <c r="BM173" s="247" t="s">
        <v>1554</v>
      </c>
    </row>
    <row r="174" s="2" customFormat="1" ht="16.5" customHeight="1">
      <c r="A174" s="35"/>
      <c r="B174" s="36"/>
      <c r="C174" s="235" t="s">
        <v>1375</v>
      </c>
      <c r="D174" s="235" t="s">
        <v>165</v>
      </c>
      <c r="E174" s="236" t="s">
        <v>1555</v>
      </c>
      <c r="F174" s="237" t="s">
        <v>1556</v>
      </c>
      <c r="G174" s="238" t="s">
        <v>183</v>
      </c>
      <c r="H174" s="239">
        <v>0</v>
      </c>
      <c r="I174" s="240"/>
      <c r="J174" s="241">
        <f>ROUND(I174*H174,2)</f>
        <v>0</v>
      </c>
      <c r="K174" s="242"/>
      <c r="L174" s="41"/>
      <c r="M174" s="243" t="s">
        <v>1</v>
      </c>
      <c r="N174" s="244" t="s">
        <v>41</v>
      </c>
      <c r="O174" s="88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7" t="s">
        <v>83</v>
      </c>
      <c r="AT174" s="247" t="s">
        <v>165</v>
      </c>
      <c r="AU174" s="247" t="s">
        <v>83</v>
      </c>
      <c r="AY174" s="14" t="s">
        <v>164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4" t="s">
        <v>83</v>
      </c>
      <c r="BK174" s="248">
        <f>ROUND(I174*H174,2)</f>
        <v>0</v>
      </c>
      <c r="BL174" s="14" t="s">
        <v>83</v>
      </c>
      <c r="BM174" s="247" t="s">
        <v>1557</v>
      </c>
    </row>
    <row r="175" s="2" customFormat="1" ht="16.5" customHeight="1">
      <c r="A175" s="35"/>
      <c r="B175" s="36"/>
      <c r="C175" s="235" t="s">
        <v>355</v>
      </c>
      <c r="D175" s="235" t="s">
        <v>165</v>
      </c>
      <c r="E175" s="236" t="s">
        <v>1558</v>
      </c>
      <c r="F175" s="237" t="s">
        <v>1559</v>
      </c>
      <c r="G175" s="238" t="s">
        <v>183</v>
      </c>
      <c r="H175" s="239">
        <v>0</v>
      </c>
      <c r="I175" s="240"/>
      <c r="J175" s="241">
        <f>ROUND(I175*H175,2)</f>
        <v>0</v>
      </c>
      <c r="K175" s="242"/>
      <c r="L175" s="41"/>
      <c r="M175" s="260" t="s">
        <v>1</v>
      </c>
      <c r="N175" s="261" t="s">
        <v>41</v>
      </c>
      <c r="O175" s="262"/>
      <c r="P175" s="263">
        <f>O175*H175</f>
        <v>0</v>
      </c>
      <c r="Q175" s="263">
        <v>0</v>
      </c>
      <c r="R175" s="263">
        <f>Q175*H175</f>
        <v>0</v>
      </c>
      <c r="S175" s="263">
        <v>0</v>
      </c>
      <c r="T175" s="26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7" t="s">
        <v>83</v>
      </c>
      <c r="AT175" s="247" t="s">
        <v>165</v>
      </c>
      <c r="AU175" s="247" t="s">
        <v>83</v>
      </c>
      <c r="AY175" s="14" t="s">
        <v>164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4" t="s">
        <v>83</v>
      </c>
      <c r="BK175" s="248">
        <f>ROUND(I175*H175,2)</f>
        <v>0</v>
      </c>
      <c r="BL175" s="14" t="s">
        <v>83</v>
      </c>
      <c r="BM175" s="247" t="s">
        <v>1560</v>
      </c>
    </row>
    <row r="176" s="2" customFormat="1" ht="6.96" customHeight="1">
      <c r="A176" s="35"/>
      <c r="B176" s="63"/>
      <c r="C176" s="64"/>
      <c r="D176" s="64"/>
      <c r="E176" s="64"/>
      <c r="F176" s="64"/>
      <c r="G176" s="64"/>
      <c r="H176" s="64"/>
      <c r="I176" s="190"/>
      <c r="J176" s="64"/>
      <c r="K176" s="64"/>
      <c r="L176" s="41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hcKGAtnVAxmIX81wrGbOtHAYEf1Qxl1yMjp3S2qZTzfe6rOs76IoIJZvQZ6dpj2bbmTvkl89ZJqJ80PQnFw2aA==" hashValue="lOBEaqep9NdPt11VrAIFlHDipNPsyQ7Vq8E7lXnEYufSRNtndDecaM/1tXDydKxU1tOiLBdOKpcAccGidEiUtQ==" algorithmName="SHA-512" password="CC35"/>
  <autoFilter ref="C124:K17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 s="1" customFormat="1" ht="12" customHeight="1">
      <c r="B8" s="17"/>
      <c r="D8" s="150" t="s">
        <v>134</v>
      </c>
      <c r="I8" s="144"/>
      <c r="L8" s="17"/>
    </row>
    <row r="9" s="2" customFormat="1" ht="16.5" customHeight="1">
      <c r="A9" s="35"/>
      <c r="B9" s="41"/>
      <c r="C9" s="35"/>
      <c r="D9" s="35"/>
      <c r="E9" s="151" t="s">
        <v>135</v>
      </c>
      <c r="F9" s="35"/>
      <c r="G9" s="35"/>
      <c r="H9" s="35"/>
      <c r="I9" s="153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0" t="s">
        <v>136</v>
      </c>
      <c r="E10" s="35"/>
      <c r="F10" s="35"/>
      <c r="G10" s="35"/>
      <c r="H10" s="35"/>
      <c r="I10" s="153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4" t="s">
        <v>1561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0" t="s">
        <v>18</v>
      </c>
      <c r="E13" s="35"/>
      <c r="F13" s="138" t="s">
        <v>1</v>
      </c>
      <c r="G13" s="35"/>
      <c r="H13" s="35"/>
      <c r="I13" s="155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0" t="s">
        <v>20</v>
      </c>
      <c r="E14" s="35"/>
      <c r="F14" s="138" t="s">
        <v>21</v>
      </c>
      <c r="G14" s="35"/>
      <c r="H14" s="35"/>
      <c r="I14" s="155" t="s">
        <v>22</v>
      </c>
      <c r="J14" s="156" t="str">
        <f>'Rekapitulace stavby'!AN8</f>
        <v>9. 4. 2020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3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24</v>
      </c>
      <c r="E16" s="35"/>
      <c r="F16" s="35"/>
      <c r="G16" s="35"/>
      <c r="H16" s="35"/>
      <c r="I16" s="155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5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3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0" t="s">
        <v>28</v>
      </c>
      <c r="E19" s="35"/>
      <c r="F19" s="35"/>
      <c r="G19" s="35"/>
      <c r="H19" s="35"/>
      <c r="I19" s="155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5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3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0" t="s">
        <v>30</v>
      </c>
      <c r="E22" s="35"/>
      <c r="F22" s="35"/>
      <c r="G22" s="35"/>
      <c r="H22" s="35"/>
      <c r="I22" s="155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5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3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0" t="s">
        <v>33</v>
      </c>
      <c r="E25" s="35"/>
      <c r="F25" s="35"/>
      <c r="G25" s="35"/>
      <c r="H25" s="35"/>
      <c r="I25" s="155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34</v>
      </c>
      <c r="F26" s="35"/>
      <c r="G26" s="35"/>
      <c r="H26" s="35"/>
      <c r="I26" s="155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3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0" t="s">
        <v>35</v>
      </c>
      <c r="E28" s="35"/>
      <c r="F28" s="35"/>
      <c r="G28" s="35"/>
      <c r="H28" s="35"/>
      <c r="I28" s="153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60"/>
      <c r="J29" s="157"/>
      <c r="K29" s="157"/>
      <c r="L29" s="161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2"/>
      <c r="E31" s="162"/>
      <c r="F31" s="162"/>
      <c r="G31" s="162"/>
      <c r="H31" s="162"/>
      <c r="I31" s="163"/>
      <c r="J31" s="162"/>
      <c r="K31" s="16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4" t="s">
        <v>36</v>
      </c>
      <c r="E32" s="35"/>
      <c r="F32" s="35"/>
      <c r="G32" s="35"/>
      <c r="H32" s="35"/>
      <c r="I32" s="153"/>
      <c r="J32" s="165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6" t="s">
        <v>38</v>
      </c>
      <c r="G34" s="35"/>
      <c r="H34" s="35"/>
      <c r="I34" s="167" t="s">
        <v>37</v>
      </c>
      <c r="J34" s="166" t="s">
        <v>39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40</v>
      </c>
      <c r="E35" s="150" t="s">
        <v>41</v>
      </c>
      <c r="F35" s="168">
        <f>ROUND((SUM(BE121:BE162)),  2)</f>
        <v>0</v>
      </c>
      <c r="G35" s="35"/>
      <c r="H35" s="35"/>
      <c r="I35" s="169">
        <v>0.20999999999999999</v>
      </c>
      <c r="J35" s="168">
        <f>ROUND(((SUM(BE121:BE162))*I35),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50" t="s">
        <v>42</v>
      </c>
      <c r="F36" s="168">
        <f>ROUND((SUM(BF121:BF162)),  2)</f>
        <v>0</v>
      </c>
      <c r="G36" s="35"/>
      <c r="H36" s="35"/>
      <c r="I36" s="169">
        <v>0.14999999999999999</v>
      </c>
      <c r="J36" s="168">
        <f>ROUND(((SUM(BF121:BF162))*I36),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0" t="s">
        <v>43</v>
      </c>
      <c r="F37" s="168">
        <f>ROUND((SUM(BG121:BG162)),  2)</f>
        <v>0</v>
      </c>
      <c r="G37" s="35"/>
      <c r="H37" s="35"/>
      <c r="I37" s="169">
        <v>0.20999999999999999</v>
      </c>
      <c r="J37" s="16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0" t="s">
        <v>44</v>
      </c>
      <c r="F38" s="168">
        <f>ROUND((SUM(BH121:BH162)),  2)</f>
        <v>0</v>
      </c>
      <c r="G38" s="35"/>
      <c r="H38" s="35"/>
      <c r="I38" s="169">
        <v>0.14999999999999999</v>
      </c>
      <c r="J38" s="168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45</v>
      </c>
      <c r="F39" s="168">
        <f>ROUND((SUM(BI121:BI162)),  2)</f>
        <v>0</v>
      </c>
      <c r="G39" s="35"/>
      <c r="H39" s="35"/>
      <c r="I39" s="169">
        <v>0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3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0"/>
      <c r="D41" s="171" t="s">
        <v>46</v>
      </c>
      <c r="E41" s="172"/>
      <c r="F41" s="172"/>
      <c r="G41" s="173" t="s">
        <v>47</v>
      </c>
      <c r="H41" s="174" t="s">
        <v>48</v>
      </c>
      <c r="I41" s="175"/>
      <c r="J41" s="176">
        <f>SUM(J32:J39)</f>
        <v>0</v>
      </c>
      <c r="K41" s="177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4"/>
      <c r="L43" s="17"/>
    </row>
    <row r="44" s="1" customFormat="1" ht="14.4" customHeight="1">
      <c r="B44" s="17"/>
      <c r="I44" s="144"/>
      <c r="L44" s="17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4" t="s">
        <v>135</v>
      </c>
      <c r="F87" s="37"/>
      <c r="G87" s="37"/>
      <c r="H87" s="37"/>
      <c r="I87" s="153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136</v>
      </c>
      <c r="D88" s="37"/>
      <c r="E88" s="37"/>
      <c r="F88" s="37"/>
      <c r="G88" s="37"/>
      <c r="H88" s="37"/>
      <c r="I88" s="153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52-04 - ŽST Noutonice, oprava rozvodů NN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Noutonice</v>
      </c>
      <c r="G91" s="37"/>
      <c r="H91" s="37"/>
      <c r="I91" s="155" t="s">
        <v>22</v>
      </c>
      <c r="J91" s="76" t="str">
        <f>IF(J14="","",J14)</f>
        <v>9. 4. 2020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Jiří Kejkula</v>
      </c>
      <c r="G93" s="37"/>
      <c r="H93" s="37"/>
      <c r="I93" s="155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5" t="s">
        <v>33</v>
      </c>
      <c r="J94" s="33" t="str">
        <f>E26</f>
        <v>Milan Bělehrad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3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6" t="s">
        <v>141</v>
      </c>
      <c r="D96" s="197"/>
      <c r="E96" s="197"/>
      <c r="F96" s="197"/>
      <c r="G96" s="197"/>
      <c r="H96" s="197"/>
      <c r="I96" s="198"/>
      <c r="J96" s="199" t="s">
        <v>142</v>
      </c>
      <c r="K96" s="19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200" t="s">
        <v>143</v>
      </c>
      <c r="D98" s="37"/>
      <c r="E98" s="37"/>
      <c r="F98" s="37"/>
      <c r="G98" s="37"/>
      <c r="H98" s="37"/>
      <c r="I98" s="153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144</v>
      </c>
    </row>
    <row r="99" s="9" customFormat="1" ht="24.96" customHeight="1">
      <c r="A99" s="9"/>
      <c r="B99" s="201"/>
      <c r="C99" s="202"/>
      <c r="D99" s="203" t="s">
        <v>1370</v>
      </c>
      <c r="E99" s="204"/>
      <c r="F99" s="204"/>
      <c r="G99" s="204"/>
      <c r="H99" s="204"/>
      <c r="I99" s="205"/>
      <c r="J99" s="206">
        <f>J162</f>
        <v>0</v>
      </c>
      <c r="K99" s="202"/>
      <c r="L99" s="20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53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9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9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149</v>
      </c>
      <c r="D106" s="37"/>
      <c r="E106" s="37"/>
      <c r="F106" s="37"/>
      <c r="G106" s="37"/>
      <c r="H106" s="37"/>
      <c r="I106" s="153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53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53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94" t="str">
        <f>E7</f>
        <v xml:space="preserve">Oprava zabezpečovacího zařízení v ŽST  Noutonice</v>
      </c>
      <c r="F109" s="29"/>
      <c r="G109" s="29"/>
      <c r="H109" s="29"/>
      <c r="I109" s="153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134</v>
      </c>
      <c r="D110" s="19"/>
      <c r="E110" s="19"/>
      <c r="F110" s="19"/>
      <c r="G110" s="19"/>
      <c r="H110" s="19"/>
      <c r="I110" s="144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94" t="s">
        <v>135</v>
      </c>
      <c r="F111" s="37"/>
      <c r="G111" s="37"/>
      <c r="H111" s="37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136</v>
      </c>
      <c r="D112" s="37"/>
      <c r="E112" s="37"/>
      <c r="F112" s="37"/>
      <c r="G112" s="37"/>
      <c r="H112" s="37"/>
      <c r="I112" s="153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52-04 - ŽST Noutonice, oprava rozvodů NN</v>
      </c>
      <c r="F113" s="37"/>
      <c r="G113" s="37"/>
      <c r="H113" s="37"/>
      <c r="I113" s="153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53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Noutonice</v>
      </c>
      <c r="G115" s="37"/>
      <c r="H115" s="37"/>
      <c r="I115" s="155" t="s">
        <v>22</v>
      </c>
      <c r="J115" s="76" t="str">
        <f>IF(J14="","",J14)</f>
        <v>9. 4. 2020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Jiří Kejkula</v>
      </c>
      <c r="G117" s="37"/>
      <c r="H117" s="37"/>
      <c r="I117" s="155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155" t="s">
        <v>33</v>
      </c>
      <c r="J118" s="33" t="str">
        <f>E26</f>
        <v>Milan Bělehrad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53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208"/>
      <c r="B120" s="209"/>
      <c r="C120" s="210" t="s">
        <v>150</v>
      </c>
      <c r="D120" s="211" t="s">
        <v>61</v>
      </c>
      <c r="E120" s="211" t="s">
        <v>57</v>
      </c>
      <c r="F120" s="211" t="s">
        <v>58</v>
      </c>
      <c r="G120" s="211" t="s">
        <v>151</v>
      </c>
      <c r="H120" s="211" t="s">
        <v>152</v>
      </c>
      <c r="I120" s="212" t="s">
        <v>153</v>
      </c>
      <c r="J120" s="213" t="s">
        <v>142</v>
      </c>
      <c r="K120" s="214" t="s">
        <v>154</v>
      </c>
      <c r="L120" s="215"/>
      <c r="M120" s="97" t="s">
        <v>1</v>
      </c>
      <c r="N120" s="98" t="s">
        <v>40</v>
      </c>
      <c r="O120" s="98" t="s">
        <v>155</v>
      </c>
      <c r="P120" s="98" t="s">
        <v>156</v>
      </c>
      <c r="Q120" s="98" t="s">
        <v>157</v>
      </c>
      <c r="R120" s="98" t="s">
        <v>158</v>
      </c>
      <c r="S120" s="98" t="s">
        <v>159</v>
      </c>
      <c r="T120" s="99" t="s">
        <v>160</v>
      </c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</row>
    <row r="121" s="2" customFormat="1" ht="22.8" customHeight="1">
      <c r="A121" s="35"/>
      <c r="B121" s="36"/>
      <c r="C121" s="104" t="s">
        <v>161</v>
      </c>
      <c r="D121" s="37"/>
      <c r="E121" s="37"/>
      <c r="F121" s="37"/>
      <c r="G121" s="37"/>
      <c r="H121" s="37"/>
      <c r="I121" s="153"/>
      <c r="J121" s="216">
        <f>BK121</f>
        <v>0</v>
      </c>
      <c r="K121" s="37"/>
      <c r="L121" s="41"/>
      <c r="M121" s="100"/>
      <c r="N121" s="217"/>
      <c r="O121" s="101"/>
      <c r="P121" s="218">
        <f>SUM(P122:P162)</f>
        <v>0</v>
      </c>
      <c r="Q121" s="101"/>
      <c r="R121" s="218">
        <f>SUM(R122:R162)</f>
        <v>24.360000000000003</v>
      </c>
      <c r="S121" s="101"/>
      <c r="T121" s="219">
        <f>SUM(T122:T162)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144</v>
      </c>
      <c r="BK121" s="220">
        <f>SUM(BK122:BK162)</f>
        <v>0</v>
      </c>
    </row>
    <row r="122" s="2" customFormat="1" ht="21.75" customHeight="1">
      <c r="A122" s="35"/>
      <c r="B122" s="36"/>
      <c r="C122" s="249" t="s">
        <v>83</v>
      </c>
      <c r="D122" s="249" t="s">
        <v>175</v>
      </c>
      <c r="E122" s="250" t="s">
        <v>1562</v>
      </c>
      <c r="F122" s="251" t="s">
        <v>1563</v>
      </c>
      <c r="G122" s="252" t="s">
        <v>451</v>
      </c>
      <c r="H122" s="253">
        <v>150</v>
      </c>
      <c r="I122" s="254"/>
      <c r="J122" s="255">
        <f>ROUND(I122*H122,2)</f>
        <v>0</v>
      </c>
      <c r="K122" s="256"/>
      <c r="L122" s="257"/>
      <c r="M122" s="258" t="s">
        <v>1</v>
      </c>
      <c r="N122" s="259" t="s">
        <v>41</v>
      </c>
      <c r="O122" s="88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7" t="s">
        <v>329</v>
      </c>
      <c r="AT122" s="247" t="s">
        <v>175</v>
      </c>
      <c r="AU122" s="247" t="s">
        <v>76</v>
      </c>
      <c r="AY122" s="14" t="s">
        <v>164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4" t="s">
        <v>83</v>
      </c>
      <c r="BK122" s="248">
        <f>ROUND(I122*H122,2)</f>
        <v>0</v>
      </c>
      <c r="BL122" s="14" t="s">
        <v>106</v>
      </c>
      <c r="BM122" s="247" t="s">
        <v>1564</v>
      </c>
    </row>
    <row r="123" s="2" customFormat="1" ht="21.75" customHeight="1">
      <c r="A123" s="35"/>
      <c r="B123" s="36"/>
      <c r="C123" s="249" t="s">
        <v>85</v>
      </c>
      <c r="D123" s="249" t="s">
        <v>175</v>
      </c>
      <c r="E123" s="250" t="s">
        <v>1565</v>
      </c>
      <c r="F123" s="251" t="s">
        <v>1566</v>
      </c>
      <c r="G123" s="252" t="s">
        <v>183</v>
      </c>
      <c r="H123" s="253">
        <v>75</v>
      </c>
      <c r="I123" s="254"/>
      <c r="J123" s="255">
        <f>ROUND(I123*H123,2)</f>
        <v>0</v>
      </c>
      <c r="K123" s="256"/>
      <c r="L123" s="257"/>
      <c r="M123" s="258" t="s">
        <v>1</v>
      </c>
      <c r="N123" s="259" t="s">
        <v>41</v>
      </c>
      <c r="O123" s="8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7" t="s">
        <v>329</v>
      </c>
      <c r="AT123" s="247" t="s">
        <v>175</v>
      </c>
      <c r="AU123" s="247" t="s">
        <v>76</v>
      </c>
      <c r="AY123" s="14" t="s">
        <v>164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4" t="s">
        <v>83</v>
      </c>
      <c r="BK123" s="248">
        <f>ROUND(I123*H123,2)</f>
        <v>0</v>
      </c>
      <c r="BL123" s="14" t="s">
        <v>106</v>
      </c>
      <c r="BM123" s="247" t="s">
        <v>1567</v>
      </c>
    </row>
    <row r="124" s="2" customFormat="1" ht="21.75" customHeight="1">
      <c r="A124" s="35"/>
      <c r="B124" s="36"/>
      <c r="C124" s="249" t="s">
        <v>93</v>
      </c>
      <c r="D124" s="249" t="s">
        <v>175</v>
      </c>
      <c r="E124" s="250" t="s">
        <v>1568</v>
      </c>
      <c r="F124" s="251" t="s">
        <v>1569</v>
      </c>
      <c r="G124" s="252" t="s">
        <v>451</v>
      </c>
      <c r="H124" s="253">
        <v>10</v>
      </c>
      <c r="I124" s="254"/>
      <c r="J124" s="255">
        <f>ROUND(I124*H124,2)</f>
        <v>0</v>
      </c>
      <c r="K124" s="256"/>
      <c r="L124" s="257"/>
      <c r="M124" s="258" t="s">
        <v>1</v>
      </c>
      <c r="N124" s="259" t="s">
        <v>41</v>
      </c>
      <c r="O124" s="88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7" t="s">
        <v>329</v>
      </c>
      <c r="AT124" s="247" t="s">
        <v>175</v>
      </c>
      <c r="AU124" s="247" t="s">
        <v>76</v>
      </c>
      <c r="AY124" s="14" t="s">
        <v>164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4" t="s">
        <v>83</v>
      </c>
      <c r="BK124" s="248">
        <f>ROUND(I124*H124,2)</f>
        <v>0</v>
      </c>
      <c r="BL124" s="14" t="s">
        <v>106</v>
      </c>
      <c r="BM124" s="247" t="s">
        <v>1570</v>
      </c>
    </row>
    <row r="125" s="2" customFormat="1" ht="21.75" customHeight="1">
      <c r="A125" s="35"/>
      <c r="B125" s="36"/>
      <c r="C125" s="249" t="s">
        <v>106</v>
      </c>
      <c r="D125" s="249" t="s">
        <v>175</v>
      </c>
      <c r="E125" s="250" t="s">
        <v>1571</v>
      </c>
      <c r="F125" s="251" t="s">
        <v>1572</v>
      </c>
      <c r="G125" s="252" t="s">
        <v>451</v>
      </c>
      <c r="H125" s="253">
        <v>10</v>
      </c>
      <c r="I125" s="254"/>
      <c r="J125" s="255">
        <f>ROUND(I125*H125,2)</f>
        <v>0</v>
      </c>
      <c r="K125" s="256"/>
      <c r="L125" s="257"/>
      <c r="M125" s="258" t="s">
        <v>1</v>
      </c>
      <c r="N125" s="259" t="s">
        <v>41</v>
      </c>
      <c r="O125" s="8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7" t="s">
        <v>329</v>
      </c>
      <c r="AT125" s="247" t="s">
        <v>175</v>
      </c>
      <c r="AU125" s="247" t="s">
        <v>76</v>
      </c>
      <c r="AY125" s="14" t="s">
        <v>164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4" t="s">
        <v>83</v>
      </c>
      <c r="BK125" s="248">
        <f>ROUND(I125*H125,2)</f>
        <v>0</v>
      </c>
      <c r="BL125" s="14" t="s">
        <v>106</v>
      </c>
      <c r="BM125" s="247" t="s">
        <v>1573</v>
      </c>
    </row>
    <row r="126" s="2" customFormat="1" ht="21.75" customHeight="1">
      <c r="A126" s="35"/>
      <c r="B126" s="36"/>
      <c r="C126" s="249" t="s">
        <v>202</v>
      </c>
      <c r="D126" s="249" t="s">
        <v>175</v>
      </c>
      <c r="E126" s="250" t="s">
        <v>1574</v>
      </c>
      <c r="F126" s="251" t="s">
        <v>1575</v>
      </c>
      <c r="G126" s="252" t="s">
        <v>451</v>
      </c>
      <c r="H126" s="253">
        <v>200</v>
      </c>
      <c r="I126" s="254"/>
      <c r="J126" s="255">
        <f>ROUND(I126*H126,2)</f>
        <v>0</v>
      </c>
      <c r="K126" s="256"/>
      <c r="L126" s="257"/>
      <c r="M126" s="258" t="s">
        <v>1</v>
      </c>
      <c r="N126" s="259" t="s">
        <v>41</v>
      </c>
      <c r="O126" s="8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7" t="s">
        <v>329</v>
      </c>
      <c r="AT126" s="247" t="s">
        <v>175</v>
      </c>
      <c r="AU126" s="247" t="s">
        <v>76</v>
      </c>
      <c r="AY126" s="14" t="s">
        <v>164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4" t="s">
        <v>83</v>
      </c>
      <c r="BK126" s="248">
        <f>ROUND(I126*H126,2)</f>
        <v>0</v>
      </c>
      <c r="BL126" s="14" t="s">
        <v>106</v>
      </c>
      <c r="BM126" s="247" t="s">
        <v>1576</v>
      </c>
    </row>
    <row r="127" s="2" customFormat="1" ht="21.75" customHeight="1">
      <c r="A127" s="35"/>
      <c r="B127" s="36"/>
      <c r="C127" s="249" t="s">
        <v>170</v>
      </c>
      <c r="D127" s="249" t="s">
        <v>175</v>
      </c>
      <c r="E127" s="250" t="s">
        <v>546</v>
      </c>
      <c r="F127" s="251" t="s">
        <v>547</v>
      </c>
      <c r="G127" s="252" t="s">
        <v>451</v>
      </c>
      <c r="H127" s="253">
        <v>30</v>
      </c>
      <c r="I127" s="254"/>
      <c r="J127" s="255">
        <f>ROUND(I127*H127,2)</f>
        <v>0</v>
      </c>
      <c r="K127" s="256"/>
      <c r="L127" s="257"/>
      <c r="M127" s="258" t="s">
        <v>1</v>
      </c>
      <c r="N127" s="259" t="s">
        <v>41</v>
      </c>
      <c r="O127" s="8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329</v>
      </c>
      <c r="AT127" s="247" t="s">
        <v>175</v>
      </c>
      <c r="AU127" s="247" t="s">
        <v>76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106</v>
      </c>
      <c r="BM127" s="247" t="s">
        <v>1577</v>
      </c>
    </row>
    <row r="128" s="2" customFormat="1" ht="44.25" customHeight="1">
      <c r="A128" s="35"/>
      <c r="B128" s="36"/>
      <c r="C128" s="249" t="s">
        <v>1186</v>
      </c>
      <c r="D128" s="249" t="s">
        <v>175</v>
      </c>
      <c r="E128" s="250" t="s">
        <v>1578</v>
      </c>
      <c r="F128" s="251" t="s">
        <v>1579</v>
      </c>
      <c r="G128" s="252" t="s">
        <v>183</v>
      </c>
      <c r="H128" s="253">
        <v>1</v>
      </c>
      <c r="I128" s="254"/>
      <c r="J128" s="255">
        <f>ROUND(I128*H128,2)</f>
        <v>0</v>
      </c>
      <c r="K128" s="256"/>
      <c r="L128" s="257"/>
      <c r="M128" s="258" t="s">
        <v>1</v>
      </c>
      <c r="N128" s="259" t="s">
        <v>41</v>
      </c>
      <c r="O128" s="8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200</v>
      </c>
      <c r="AT128" s="247" t="s">
        <v>175</v>
      </c>
      <c r="AU128" s="247" t="s">
        <v>76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200</v>
      </c>
      <c r="BM128" s="247" t="s">
        <v>1580</v>
      </c>
    </row>
    <row r="129" s="2" customFormat="1" ht="33" customHeight="1">
      <c r="A129" s="35"/>
      <c r="B129" s="36"/>
      <c r="C129" s="249" t="s">
        <v>1202</v>
      </c>
      <c r="D129" s="249" t="s">
        <v>175</v>
      </c>
      <c r="E129" s="250" t="s">
        <v>1581</v>
      </c>
      <c r="F129" s="251" t="s">
        <v>1582</v>
      </c>
      <c r="G129" s="252" t="s">
        <v>183</v>
      </c>
      <c r="H129" s="253">
        <v>1</v>
      </c>
      <c r="I129" s="254"/>
      <c r="J129" s="255">
        <f>ROUND(I129*H129,2)</f>
        <v>0</v>
      </c>
      <c r="K129" s="256"/>
      <c r="L129" s="257"/>
      <c r="M129" s="258" t="s">
        <v>1</v>
      </c>
      <c r="N129" s="259" t="s">
        <v>41</v>
      </c>
      <c r="O129" s="8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200</v>
      </c>
      <c r="AT129" s="247" t="s">
        <v>175</v>
      </c>
      <c r="AU129" s="247" t="s">
        <v>76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200</v>
      </c>
      <c r="BM129" s="247" t="s">
        <v>1583</v>
      </c>
    </row>
    <row r="130" s="2" customFormat="1" ht="44.25" customHeight="1">
      <c r="A130" s="35"/>
      <c r="B130" s="36"/>
      <c r="C130" s="249" t="s">
        <v>1190</v>
      </c>
      <c r="D130" s="249" t="s">
        <v>175</v>
      </c>
      <c r="E130" s="250" t="s">
        <v>1584</v>
      </c>
      <c r="F130" s="251" t="s">
        <v>1585</v>
      </c>
      <c r="G130" s="252" t="s">
        <v>183</v>
      </c>
      <c r="H130" s="253">
        <v>1</v>
      </c>
      <c r="I130" s="254"/>
      <c r="J130" s="255">
        <f>ROUND(I130*H130,2)</f>
        <v>0</v>
      </c>
      <c r="K130" s="256"/>
      <c r="L130" s="257"/>
      <c r="M130" s="258" t="s">
        <v>1</v>
      </c>
      <c r="N130" s="259" t="s">
        <v>41</v>
      </c>
      <c r="O130" s="8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200</v>
      </c>
      <c r="AT130" s="247" t="s">
        <v>175</v>
      </c>
      <c r="AU130" s="247" t="s">
        <v>76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200</v>
      </c>
      <c r="BM130" s="247" t="s">
        <v>1586</v>
      </c>
    </row>
    <row r="131" s="2" customFormat="1" ht="21.75" customHeight="1">
      <c r="A131" s="35"/>
      <c r="B131" s="36"/>
      <c r="C131" s="249" t="s">
        <v>329</v>
      </c>
      <c r="D131" s="249" t="s">
        <v>175</v>
      </c>
      <c r="E131" s="250" t="s">
        <v>1587</v>
      </c>
      <c r="F131" s="251" t="s">
        <v>1588</v>
      </c>
      <c r="G131" s="252" t="s">
        <v>451</v>
      </c>
      <c r="H131" s="253">
        <v>150</v>
      </c>
      <c r="I131" s="254"/>
      <c r="J131" s="255">
        <f>ROUND(I131*H131,2)</f>
        <v>0</v>
      </c>
      <c r="K131" s="256"/>
      <c r="L131" s="257"/>
      <c r="M131" s="258" t="s">
        <v>1</v>
      </c>
      <c r="N131" s="259" t="s">
        <v>41</v>
      </c>
      <c r="O131" s="8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200</v>
      </c>
      <c r="AT131" s="247" t="s">
        <v>175</v>
      </c>
      <c r="AU131" s="247" t="s">
        <v>76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200</v>
      </c>
      <c r="BM131" s="247" t="s">
        <v>1589</v>
      </c>
    </row>
    <row r="132" s="2" customFormat="1" ht="16.5" customHeight="1">
      <c r="A132" s="35"/>
      <c r="B132" s="36"/>
      <c r="C132" s="249" t="s">
        <v>1125</v>
      </c>
      <c r="D132" s="249" t="s">
        <v>175</v>
      </c>
      <c r="E132" s="250" t="s">
        <v>1590</v>
      </c>
      <c r="F132" s="251" t="s">
        <v>1591</v>
      </c>
      <c r="G132" s="252" t="s">
        <v>442</v>
      </c>
      <c r="H132" s="253">
        <v>100</v>
      </c>
      <c r="I132" s="254"/>
      <c r="J132" s="255">
        <f>ROUND(I132*H132,2)</f>
        <v>0</v>
      </c>
      <c r="K132" s="256"/>
      <c r="L132" s="257"/>
      <c r="M132" s="258" t="s">
        <v>1</v>
      </c>
      <c r="N132" s="259" t="s">
        <v>41</v>
      </c>
      <c r="O132" s="8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200</v>
      </c>
      <c r="AT132" s="247" t="s">
        <v>175</v>
      </c>
      <c r="AU132" s="247" t="s">
        <v>76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200</v>
      </c>
      <c r="BM132" s="247" t="s">
        <v>1592</v>
      </c>
    </row>
    <row r="133" s="2" customFormat="1" ht="21.75" customHeight="1">
      <c r="A133" s="35"/>
      <c r="B133" s="36"/>
      <c r="C133" s="249" t="s">
        <v>1129</v>
      </c>
      <c r="D133" s="249" t="s">
        <v>175</v>
      </c>
      <c r="E133" s="250" t="s">
        <v>1593</v>
      </c>
      <c r="F133" s="251" t="s">
        <v>1594</v>
      </c>
      <c r="G133" s="252" t="s">
        <v>183</v>
      </c>
      <c r="H133" s="253">
        <v>1</v>
      </c>
      <c r="I133" s="254"/>
      <c r="J133" s="255">
        <f>ROUND(I133*H133,2)</f>
        <v>0</v>
      </c>
      <c r="K133" s="256"/>
      <c r="L133" s="257"/>
      <c r="M133" s="258" t="s">
        <v>1</v>
      </c>
      <c r="N133" s="259" t="s">
        <v>41</v>
      </c>
      <c r="O133" s="8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200</v>
      </c>
      <c r="AT133" s="247" t="s">
        <v>175</v>
      </c>
      <c r="AU133" s="247" t="s">
        <v>76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200</v>
      </c>
      <c r="BM133" s="247" t="s">
        <v>1595</v>
      </c>
    </row>
    <row r="134" s="2" customFormat="1" ht="21.75" customHeight="1">
      <c r="A134" s="35"/>
      <c r="B134" s="36"/>
      <c r="C134" s="235" t="s">
        <v>8</v>
      </c>
      <c r="D134" s="235" t="s">
        <v>165</v>
      </c>
      <c r="E134" s="236" t="s">
        <v>1596</v>
      </c>
      <c r="F134" s="237" t="s">
        <v>1597</v>
      </c>
      <c r="G134" s="238" t="s">
        <v>451</v>
      </c>
      <c r="H134" s="239">
        <v>120</v>
      </c>
      <c r="I134" s="240"/>
      <c r="J134" s="241">
        <f>ROUND(I134*H134,2)</f>
        <v>0</v>
      </c>
      <c r="K134" s="242"/>
      <c r="L134" s="41"/>
      <c r="M134" s="243" t="s">
        <v>1</v>
      </c>
      <c r="N134" s="244" t="s">
        <v>41</v>
      </c>
      <c r="O134" s="8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1246</v>
      </c>
      <c r="AT134" s="247" t="s">
        <v>165</v>
      </c>
      <c r="AU134" s="247" t="s">
        <v>76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1246</v>
      </c>
      <c r="BM134" s="247" t="s">
        <v>1598</v>
      </c>
    </row>
    <row r="135" s="2" customFormat="1" ht="21.75" customHeight="1">
      <c r="A135" s="35"/>
      <c r="B135" s="36"/>
      <c r="C135" s="235" t="s">
        <v>226</v>
      </c>
      <c r="D135" s="235" t="s">
        <v>165</v>
      </c>
      <c r="E135" s="236" t="s">
        <v>1599</v>
      </c>
      <c r="F135" s="237" t="s">
        <v>1600</v>
      </c>
      <c r="G135" s="238" t="s">
        <v>451</v>
      </c>
      <c r="H135" s="239">
        <v>120</v>
      </c>
      <c r="I135" s="240"/>
      <c r="J135" s="241">
        <f>ROUND(I135*H135,2)</f>
        <v>0</v>
      </c>
      <c r="K135" s="242"/>
      <c r="L135" s="41"/>
      <c r="M135" s="243" t="s">
        <v>1</v>
      </c>
      <c r="N135" s="244" t="s">
        <v>41</v>
      </c>
      <c r="O135" s="88"/>
      <c r="P135" s="245">
        <f>O135*H135</f>
        <v>0</v>
      </c>
      <c r="Q135" s="245">
        <v>0.20300000000000001</v>
      </c>
      <c r="R135" s="245">
        <f>Q135*H135</f>
        <v>24.360000000000003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1246</v>
      </c>
      <c r="AT135" s="247" t="s">
        <v>165</v>
      </c>
      <c r="AU135" s="247" t="s">
        <v>76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1246</v>
      </c>
      <c r="BM135" s="247" t="s">
        <v>1601</v>
      </c>
    </row>
    <row r="136" s="2" customFormat="1" ht="21.75" customHeight="1">
      <c r="A136" s="35"/>
      <c r="B136" s="36"/>
      <c r="C136" s="235" t="s">
        <v>1152</v>
      </c>
      <c r="D136" s="235" t="s">
        <v>165</v>
      </c>
      <c r="E136" s="236" t="s">
        <v>1602</v>
      </c>
      <c r="F136" s="237" t="s">
        <v>1603</v>
      </c>
      <c r="G136" s="238" t="s">
        <v>451</v>
      </c>
      <c r="H136" s="239">
        <v>120</v>
      </c>
      <c r="I136" s="240"/>
      <c r="J136" s="241">
        <f>ROUND(I136*H136,2)</f>
        <v>0</v>
      </c>
      <c r="K136" s="242"/>
      <c r="L136" s="41"/>
      <c r="M136" s="243" t="s">
        <v>1</v>
      </c>
      <c r="N136" s="244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1246</v>
      </c>
      <c r="AT136" s="247" t="s">
        <v>165</v>
      </c>
      <c r="AU136" s="247" t="s">
        <v>76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1246</v>
      </c>
      <c r="BM136" s="247" t="s">
        <v>1604</v>
      </c>
    </row>
    <row r="137" s="2" customFormat="1" ht="21.75" customHeight="1">
      <c r="A137" s="35"/>
      <c r="B137" s="36"/>
      <c r="C137" s="235" t="s">
        <v>1156</v>
      </c>
      <c r="D137" s="235" t="s">
        <v>165</v>
      </c>
      <c r="E137" s="236" t="s">
        <v>1605</v>
      </c>
      <c r="F137" s="237" t="s">
        <v>1606</v>
      </c>
      <c r="G137" s="238" t="s">
        <v>451</v>
      </c>
      <c r="H137" s="239">
        <v>100</v>
      </c>
      <c r="I137" s="240"/>
      <c r="J137" s="241">
        <f>ROUND(I137*H137,2)</f>
        <v>0</v>
      </c>
      <c r="K137" s="242"/>
      <c r="L137" s="41"/>
      <c r="M137" s="243" t="s">
        <v>1</v>
      </c>
      <c r="N137" s="244" t="s">
        <v>41</v>
      </c>
      <c r="O137" s="8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179</v>
      </c>
      <c r="AT137" s="247" t="s">
        <v>165</v>
      </c>
      <c r="AU137" s="247" t="s">
        <v>76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179</v>
      </c>
      <c r="BM137" s="247" t="s">
        <v>1607</v>
      </c>
    </row>
    <row r="138" s="2" customFormat="1" ht="16.5" customHeight="1">
      <c r="A138" s="35"/>
      <c r="B138" s="36"/>
      <c r="C138" s="235" t="s">
        <v>1363</v>
      </c>
      <c r="D138" s="235" t="s">
        <v>165</v>
      </c>
      <c r="E138" s="236" t="s">
        <v>1608</v>
      </c>
      <c r="F138" s="237" t="s">
        <v>1609</v>
      </c>
      <c r="G138" s="238" t="s">
        <v>451</v>
      </c>
      <c r="H138" s="239">
        <v>20</v>
      </c>
      <c r="I138" s="240"/>
      <c r="J138" s="241">
        <f>ROUND(I138*H138,2)</f>
        <v>0</v>
      </c>
      <c r="K138" s="242"/>
      <c r="L138" s="41"/>
      <c r="M138" s="243" t="s">
        <v>1</v>
      </c>
      <c r="N138" s="244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179</v>
      </c>
      <c r="AT138" s="247" t="s">
        <v>165</v>
      </c>
      <c r="AU138" s="247" t="s">
        <v>76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179</v>
      </c>
      <c r="BM138" s="247" t="s">
        <v>1610</v>
      </c>
    </row>
    <row r="139" s="2" customFormat="1" ht="33" customHeight="1">
      <c r="A139" s="35"/>
      <c r="B139" s="36"/>
      <c r="C139" s="235" t="s">
        <v>1163</v>
      </c>
      <c r="D139" s="235" t="s">
        <v>165</v>
      </c>
      <c r="E139" s="236" t="s">
        <v>1611</v>
      </c>
      <c r="F139" s="237" t="s">
        <v>1612</v>
      </c>
      <c r="G139" s="238" t="s">
        <v>183</v>
      </c>
      <c r="H139" s="239">
        <v>2</v>
      </c>
      <c r="I139" s="240"/>
      <c r="J139" s="241">
        <f>ROUND(I139*H139,2)</f>
        <v>0</v>
      </c>
      <c r="K139" s="242"/>
      <c r="L139" s="41"/>
      <c r="M139" s="243" t="s">
        <v>1</v>
      </c>
      <c r="N139" s="244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179</v>
      </c>
      <c r="AT139" s="247" t="s">
        <v>165</v>
      </c>
      <c r="AU139" s="247" t="s">
        <v>76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179</v>
      </c>
      <c r="BM139" s="247" t="s">
        <v>1613</v>
      </c>
    </row>
    <row r="140" s="2" customFormat="1" ht="33" customHeight="1">
      <c r="A140" s="35"/>
      <c r="B140" s="36"/>
      <c r="C140" s="235" t="s">
        <v>7</v>
      </c>
      <c r="D140" s="235" t="s">
        <v>165</v>
      </c>
      <c r="E140" s="236" t="s">
        <v>1614</v>
      </c>
      <c r="F140" s="237" t="s">
        <v>1615</v>
      </c>
      <c r="G140" s="238" t="s">
        <v>183</v>
      </c>
      <c r="H140" s="239">
        <v>2</v>
      </c>
      <c r="I140" s="240"/>
      <c r="J140" s="241">
        <f>ROUND(I140*H140,2)</f>
        <v>0</v>
      </c>
      <c r="K140" s="242"/>
      <c r="L140" s="41"/>
      <c r="M140" s="243" t="s">
        <v>1</v>
      </c>
      <c r="N140" s="244" t="s">
        <v>41</v>
      </c>
      <c r="O140" s="8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179</v>
      </c>
      <c r="AT140" s="247" t="s">
        <v>165</v>
      </c>
      <c r="AU140" s="247" t="s">
        <v>76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179</v>
      </c>
      <c r="BM140" s="247" t="s">
        <v>1616</v>
      </c>
    </row>
    <row r="141" s="2" customFormat="1" ht="21.75" customHeight="1">
      <c r="A141" s="35"/>
      <c r="B141" s="36"/>
      <c r="C141" s="235" t="s">
        <v>1617</v>
      </c>
      <c r="D141" s="235" t="s">
        <v>165</v>
      </c>
      <c r="E141" s="236" t="s">
        <v>1618</v>
      </c>
      <c r="F141" s="237" t="s">
        <v>1619</v>
      </c>
      <c r="G141" s="238" t="s">
        <v>183</v>
      </c>
      <c r="H141" s="239">
        <v>1</v>
      </c>
      <c r="I141" s="240"/>
      <c r="J141" s="241">
        <f>ROUND(I141*H141,2)</f>
        <v>0</v>
      </c>
      <c r="K141" s="242"/>
      <c r="L141" s="41"/>
      <c r="M141" s="243" t="s">
        <v>1</v>
      </c>
      <c r="N141" s="244" t="s">
        <v>41</v>
      </c>
      <c r="O141" s="8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179</v>
      </c>
      <c r="AT141" s="247" t="s">
        <v>165</v>
      </c>
      <c r="AU141" s="247" t="s">
        <v>76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179</v>
      </c>
      <c r="BM141" s="247" t="s">
        <v>1620</v>
      </c>
    </row>
    <row r="142" s="2" customFormat="1" ht="21.75" customHeight="1">
      <c r="A142" s="35"/>
      <c r="B142" s="36"/>
      <c r="C142" s="235" t="s">
        <v>238</v>
      </c>
      <c r="D142" s="235" t="s">
        <v>165</v>
      </c>
      <c r="E142" s="236" t="s">
        <v>1621</v>
      </c>
      <c r="F142" s="237" t="s">
        <v>1622</v>
      </c>
      <c r="G142" s="238" t="s">
        <v>451</v>
      </c>
      <c r="H142" s="239">
        <v>150</v>
      </c>
      <c r="I142" s="240"/>
      <c r="J142" s="241">
        <f>ROUND(I142*H142,2)</f>
        <v>0</v>
      </c>
      <c r="K142" s="242"/>
      <c r="L142" s="41"/>
      <c r="M142" s="243" t="s">
        <v>1</v>
      </c>
      <c r="N142" s="244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179</v>
      </c>
      <c r="AT142" s="247" t="s">
        <v>165</v>
      </c>
      <c r="AU142" s="247" t="s">
        <v>76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179</v>
      </c>
      <c r="BM142" s="247" t="s">
        <v>1623</v>
      </c>
    </row>
    <row r="143" s="2" customFormat="1" ht="16.5" customHeight="1">
      <c r="A143" s="35"/>
      <c r="B143" s="36"/>
      <c r="C143" s="235" t="s">
        <v>1174</v>
      </c>
      <c r="D143" s="235" t="s">
        <v>165</v>
      </c>
      <c r="E143" s="236" t="s">
        <v>1624</v>
      </c>
      <c r="F143" s="237" t="s">
        <v>1625</v>
      </c>
      <c r="G143" s="238" t="s">
        <v>451</v>
      </c>
      <c r="H143" s="239">
        <v>150</v>
      </c>
      <c r="I143" s="240"/>
      <c r="J143" s="241">
        <f>ROUND(I143*H143,2)</f>
        <v>0</v>
      </c>
      <c r="K143" s="242"/>
      <c r="L143" s="41"/>
      <c r="M143" s="243" t="s">
        <v>1</v>
      </c>
      <c r="N143" s="244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179</v>
      </c>
      <c r="AT143" s="247" t="s">
        <v>165</v>
      </c>
      <c r="AU143" s="247" t="s">
        <v>76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179</v>
      </c>
      <c r="BM143" s="247" t="s">
        <v>1626</v>
      </c>
    </row>
    <row r="144" s="2" customFormat="1" ht="16.5" customHeight="1">
      <c r="A144" s="35"/>
      <c r="B144" s="36"/>
      <c r="C144" s="235" t="s">
        <v>1178</v>
      </c>
      <c r="D144" s="235" t="s">
        <v>165</v>
      </c>
      <c r="E144" s="236" t="s">
        <v>651</v>
      </c>
      <c r="F144" s="237" t="s">
        <v>652</v>
      </c>
      <c r="G144" s="238" t="s">
        <v>183</v>
      </c>
      <c r="H144" s="239">
        <v>2</v>
      </c>
      <c r="I144" s="240"/>
      <c r="J144" s="241">
        <f>ROUND(I144*H144,2)</f>
        <v>0</v>
      </c>
      <c r="K144" s="242"/>
      <c r="L144" s="41"/>
      <c r="M144" s="243" t="s">
        <v>1</v>
      </c>
      <c r="N144" s="244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179</v>
      </c>
      <c r="AT144" s="247" t="s">
        <v>165</v>
      </c>
      <c r="AU144" s="247" t="s">
        <v>76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179</v>
      </c>
      <c r="BM144" s="247" t="s">
        <v>1627</v>
      </c>
    </row>
    <row r="145" s="2" customFormat="1" ht="16.5" customHeight="1">
      <c r="A145" s="35"/>
      <c r="B145" s="36"/>
      <c r="C145" s="235" t="s">
        <v>1210</v>
      </c>
      <c r="D145" s="235" t="s">
        <v>165</v>
      </c>
      <c r="E145" s="236" t="s">
        <v>1628</v>
      </c>
      <c r="F145" s="237" t="s">
        <v>1629</v>
      </c>
      <c r="G145" s="238" t="s">
        <v>451</v>
      </c>
      <c r="H145" s="239">
        <v>200</v>
      </c>
      <c r="I145" s="240"/>
      <c r="J145" s="241">
        <f>ROUND(I145*H145,2)</f>
        <v>0</v>
      </c>
      <c r="K145" s="242"/>
      <c r="L145" s="41"/>
      <c r="M145" s="243" t="s">
        <v>1</v>
      </c>
      <c r="N145" s="244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179</v>
      </c>
      <c r="AT145" s="247" t="s">
        <v>165</v>
      </c>
      <c r="AU145" s="247" t="s">
        <v>76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179</v>
      </c>
      <c r="BM145" s="247" t="s">
        <v>1630</v>
      </c>
    </row>
    <row r="146" s="2" customFormat="1" ht="55.5" customHeight="1">
      <c r="A146" s="35"/>
      <c r="B146" s="36"/>
      <c r="C146" s="235" t="s">
        <v>1194</v>
      </c>
      <c r="D146" s="235" t="s">
        <v>165</v>
      </c>
      <c r="E146" s="236" t="s">
        <v>1631</v>
      </c>
      <c r="F146" s="237" t="s">
        <v>1632</v>
      </c>
      <c r="G146" s="238" t="s">
        <v>183</v>
      </c>
      <c r="H146" s="239">
        <v>1</v>
      </c>
      <c r="I146" s="240"/>
      <c r="J146" s="241">
        <f>ROUND(I146*H146,2)</f>
        <v>0</v>
      </c>
      <c r="K146" s="242"/>
      <c r="L146" s="41"/>
      <c r="M146" s="243" t="s">
        <v>1</v>
      </c>
      <c r="N146" s="244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179</v>
      </c>
      <c r="AT146" s="247" t="s">
        <v>165</v>
      </c>
      <c r="AU146" s="247" t="s">
        <v>76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179</v>
      </c>
      <c r="BM146" s="247" t="s">
        <v>1633</v>
      </c>
    </row>
    <row r="147" s="2" customFormat="1" ht="33" customHeight="1">
      <c r="A147" s="35"/>
      <c r="B147" s="36"/>
      <c r="C147" s="235" t="s">
        <v>1206</v>
      </c>
      <c r="D147" s="235" t="s">
        <v>165</v>
      </c>
      <c r="E147" s="236" t="s">
        <v>1634</v>
      </c>
      <c r="F147" s="237" t="s">
        <v>1635</v>
      </c>
      <c r="G147" s="238" t="s">
        <v>183</v>
      </c>
      <c r="H147" s="239">
        <v>1</v>
      </c>
      <c r="I147" s="240"/>
      <c r="J147" s="241">
        <f>ROUND(I147*H147,2)</f>
        <v>0</v>
      </c>
      <c r="K147" s="242"/>
      <c r="L147" s="41"/>
      <c r="M147" s="243" t="s">
        <v>1</v>
      </c>
      <c r="N147" s="244" t="s">
        <v>41</v>
      </c>
      <c r="O147" s="8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7" t="s">
        <v>179</v>
      </c>
      <c r="AT147" s="247" t="s">
        <v>165</v>
      </c>
      <c r="AU147" s="247" t="s">
        <v>76</v>
      </c>
      <c r="AY147" s="14" t="s">
        <v>164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4" t="s">
        <v>83</v>
      </c>
      <c r="BK147" s="248">
        <f>ROUND(I147*H147,2)</f>
        <v>0</v>
      </c>
      <c r="BL147" s="14" t="s">
        <v>179</v>
      </c>
      <c r="BM147" s="247" t="s">
        <v>1636</v>
      </c>
    </row>
    <row r="148" s="2" customFormat="1" ht="16.5" customHeight="1">
      <c r="A148" s="35"/>
      <c r="B148" s="36"/>
      <c r="C148" s="235" t="s">
        <v>242</v>
      </c>
      <c r="D148" s="235" t="s">
        <v>165</v>
      </c>
      <c r="E148" s="236" t="s">
        <v>1637</v>
      </c>
      <c r="F148" s="237" t="s">
        <v>1638</v>
      </c>
      <c r="G148" s="238" t="s">
        <v>183</v>
      </c>
      <c r="H148" s="239">
        <v>1</v>
      </c>
      <c r="I148" s="240"/>
      <c r="J148" s="241">
        <f>ROUND(I148*H148,2)</f>
        <v>0</v>
      </c>
      <c r="K148" s="242"/>
      <c r="L148" s="41"/>
      <c r="M148" s="243" t="s">
        <v>1</v>
      </c>
      <c r="N148" s="244" t="s">
        <v>41</v>
      </c>
      <c r="O148" s="8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179</v>
      </c>
      <c r="AT148" s="247" t="s">
        <v>165</v>
      </c>
      <c r="AU148" s="247" t="s">
        <v>76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179</v>
      </c>
      <c r="BM148" s="247" t="s">
        <v>1639</v>
      </c>
    </row>
    <row r="149" s="2" customFormat="1" ht="16.5" customHeight="1">
      <c r="A149" s="35"/>
      <c r="B149" s="36"/>
      <c r="C149" s="235" t="s">
        <v>246</v>
      </c>
      <c r="D149" s="235" t="s">
        <v>165</v>
      </c>
      <c r="E149" s="236" t="s">
        <v>1640</v>
      </c>
      <c r="F149" s="237" t="s">
        <v>1641</v>
      </c>
      <c r="G149" s="238" t="s">
        <v>183</v>
      </c>
      <c r="H149" s="239">
        <v>2</v>
      </c>
      <c r="I149" s="240"/>
      <c r="J149" s="241">
        <f>ROUND(I149*H149,2)</f>
        <v>0</v>
      </c>
      <c r="K149" s="242"/>
      <c r="L149" s="41"/>
      <c r="M149" s="243" t="s">
        <v>1</v>
      </c>
      <c r="N149" s="244" t="s">
        <v>41</v>
      </c>
      <c r="O149" s="8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7" t="s">
        <v>179</v>
      </c>
      <c r="AT149" s="247" t="s">
        <v>165</v>
      </c>
      <c r="AU149" s="247" t="s">
        <v>76</v>
      </c>
      <c r="AY149" s="14" t="s">
        <v>164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4" t="s">
        <v>83</v>
      </c>
      <c r="BK149" s="248">
        <f>ROUND(I149*H149,2)</f>
        <v>0</v>
      </c>
      <c r="BL149" s="14" t="s">
        <v>179</v>
      </c>
      <c r="BM149" s="247" t="s">
        <v>1642</v>
      </c>
    </row>
    <row r="150" s="2" customFormat="1" ht="33" customHeight="1">
      <c r="A150" s="35"/>
      <c r="B150" s="36"/>
      <c r="C150" s="235" t="s">
        <v>250</v>
      </c>
      <c r="D150" s="235" t="s">
        <v>165</v>
      </c>
      <c r="E150" s="236" t="s">
        <v>1643</v>
      </c>
      <c r="F150" s="237" t="s">
        <v>1644</v>
      </c>
      <c r="G150" s="238" t="s">
        <v>183</v>
      </c>
      <c r="H150" s="239">
        <v>1</v>
      </c>
      <c r="I150" s="240"/>
      <c r="J150" s="241">
        <f>ROUND(I150*H150,2)</f>
        <v>0</v>
      </c>
      <c r="K150" s="242"/>
      <c r="L150" s="41"/>
      <c r="M150" s="243" t="s">
        <v>1</v>
      </c>
      <c r="N150" s="244" t="s">
        <v>41</v>
      </c>
      <c r="O150" s="8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7" t="s">
        <v>179</v>
      </c>
      <c r="AT150" s="247" t="s">
        <v>165</v>
      </c>
      <c r="AU150" s="247" t="s">
        <v>76</v>
      </c>
      <c r="AY150" s="14" t="s">
        <v>164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4" t="s">
        <v>83</v>
      </c>
      <c r="BK150" s="248">
        <f>ROUND(I150*H150,2)</f>
        <v>0</v>
      </c>
      <c r="BL150" s="14" t="s">
        <v>179</v>
      </c>
      <c r="BM150" s="247" t="s">
        <v>1645</v>
      </c>
    </row>
    <row r="151" s="2" customFormat="1" ht="21.75" customHeight="1">
      <c r="A151" s="35"/>
      <c r="B151" s="36"/>
      <c r="C151" s="235" t="s">
        <v>258</v>
      </c>
      <c r="D151" s="235" t="s">
        <v>165</v>
      </c>
      <c r="E151" s="236" t="s">
        <v>1646</v>
      </c>
      <c r="F151" s="237" t="s">
        <v>1647</v>
      </c>
      <c r="G151" s="238" t="s">
        <v>183</v>
      </c>
      <c r="H151" s="239">
        <v>1</v>
      </c>
      <c r="I151" s="240"/>
      <c r="J151" s="241">
        <f>ROUND(I151*H151,2)</f>
        <v>0</v>
      </c>
      <c r="K151" s="242"/>
      <c r="L151" s="41"/>
      <c r="M151" s="243" t="s">
        <v>1</v>
      </c>
      <c r="N151" s="244" t="s">
        <v>41</v>
      </c>
      <c r="O151" s="88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7" t="s">
        <v>179</v>
      </c>
      <c r="AT151" s="247" t="s">
        <v>165</v>
      </c>
      <c r="AU151" s="247" t="s">
        <v>76</v>
      </c>
      <c r="AY151" s="14" t="s">
        <v>164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4" t="s">
        <v>83</v>
      </c>
      <c r="BK151" s="248">
        <f>ROUND(I151*H151,2)</f>
        <v>0</v>
      </c>
      <c r="BL151" s="14" t="s">
        <v>179</v>
      </c>
      <c r="BM151" s="247" t="s">
        <v>1648</v>
      </c>
    </row>
    <row r="152" s="2" customFormat="1" ht="16.5" customHeight="1">
      <c r="A152" s="35"/>
      <c r="B152" s="36"/>
      <c r="C152" s="235" t="s">
        <v>254</v>
      </c>
      <c r="D152" s="235" t="s">
        <v>165</v>
      </c>
      <c r="E152" s="236" t="s">
        <v>764</v>
      </c>
      <c r="F152" s="237" t="s">
        <v>765</v>
      </c>
      <c r="G152" s="238" t="s">
        <v>766</v>
      </c>
      <c r="H152" s="239">
        <v>80</v>
      </c>
      <c r="I152" s="240"/>
      <c r="J152" s="241">
        <f>ROUND(I152*H152,2)</f>
        <v>0</v>
      </c>
      <c r="K152" s="242"/>
      <c r="L152" s="41"/>
      <c r="M152" s="243" t="s">
        <v>1</v>
      </c>
      <c r="N152" s="244" t="s">
        <v>41</v>
      </c>
      <c r="O152" s="8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7" t="s">
        <v>179</v>
      </c>
      <c r="AT152" s="247" t="s">
        <v>165</v>
      </c>
      <c r="AU152" s="247" t="s">
        <v>76</v>
      </c>
      <c r="AY152" s="14" t="s">
        <v>164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4" t="s">
        <v>83</v>
      </c>
      <c r="BK152" s="248">
        <f>ROUND(I152*H152,2)</f>
        <v>0</v>
      </c>
      <c r="BL152" s="14" t="s">
        <v>179</v>
      </c>
      <c r="BM152" s="247" t="s">
        <v>1649</v>
      </c>
    </row>
    <row r="153" s="2" customFormat="1" ht="21.75" customHeight="1">
      <c r="A153" s="35"/>
      <c r="B153" s="36"/>
      <c r="C153" s="235" t="s">
        <v>1198</v>
      </c>
      <c r="D153" s="235" t="s">
        <v>165</v>
      </c>
      <c r="E153" s="236" t="s">
        <v>1650</v>
      </c>
      <c r="F153" s="237" t="s">
        <v>1651</v>
      </c>
      <c r="G153" s="238" t="s">
        <v>766</v>
      </c>
      <c r="H153" s="239">
        <v>40</v>
      </c>
      <c r="I153" s="240"/>
      <c r="J153" s="241">
        <f>ROUND(I153*H153,2)</f>
        <v>0</v>
      </c>
      <c r="K153" s="242"/>
      <c r="L153" s="41"/>
      <c r="M153" s="243" t="s">
        <v>1</v>
      </c>
      <c r="N153" s="244" t="s">
        <v>41</v>
      </c>
      <c r="O153" s="8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7" t="s">
        <v>179</v>
      </c>
      <c r="AT153" s="247" t="s">
        <v>165</v>
      </c>
      <c r="AU153" s="247" t="s">
        <v>76</v>
      </c>
      <c r="AY153" s="14" t="s">
        <v>164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4" t="s">
        <v>83</v>
      </c>
      <c r="BK153" s="248">
        <f>ROUND(I153*H153,2)</f>
        <v>0</v>
      </c>
      <c r="BL153" s="14" t="s">
        <v>179</v>
      </c>
      <c r="BM153" s="247" t="s">
        <v>1652</v>
      </c>
    </row>
    <row r="154" s="2" customFormat="1" ht="16.5" customHeight="1">
      <c r="A154" s="35"/>
      <c r="B154" s="36"/>
      <c r="C154" s="235" t="s">
        <v>191</v>
      </c>
      <c r="D154" s="235" t="s">
        <v>165</v>
      </c>
      <c r="E154" s="236" t="s">
        <v>769</v>
      </c>
      <c r="F154" s="237" t="s">
        <v>770</v>
      </c>
      <c r="G154" s="238" t="s">
        <v>766</v>
      </c>
      <c r="H154" s="239">
        <v>8</v>
      </c>
      <c r="I154" s="240"/>
      <c r="J154" s="241">
        <f>ROUND(I154*H154,2)</f>
        <v>0</v>
      </c>
      <c r="K154" s="242"/>
      <c r="L154" s="41"/>
      <c r="M154" s="243" t="s">
        <v>1</v>
      </c>
      <c r="N154" s="244" t="s">
        <v>41</v>
      </c>
      <c r="O154" s="88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7" t="s">
        <v>179</v>
      </c>
      <c r="AT154" s="247" t="s">
        <v>165</v>
      </c>
      <c r="AU154" s="247" t="s">
        <v>76</v>
      </c>
      <c r="AY154" s="14" t="s">
        <v>164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4" t="s">
        <v>83</v>
      </c>
      <c r="BK154" s="248">
        <f>ROUND(I154*H154,2)</f>
        <v>0</v>
      </c>
      <c r="BL154" s="14" t="s">
        <v>179</v>
      </c>
      <c r="BM154" s="247" t="s">
        <v>1653</v>
      </c>
    </row>
    <row r="155" s="2" customFormat="1" ht="21.75" customHeight="1">
      <c r="A155" s="35"/>
      <c r="B155" s="36"/>
      <c r="C155" s="235" t="s">
        <v>819</v>
      </c>
      <c r="D155" s="235" t="s">
        <v>165</v>
      </c>
      <c r="E155" s="236" t="s">
        <v>1654</v>
      </c>
      <c r="F155" s="237" t="s">
        <v>1655</v>
      </c>
      <c r="G155" s="238" t="s">
        <v>766</v>
      </c>
      <c r="H155" s="239">
        <v>24</v>
      </c>
      <c r="I155" s="240"/>
      <c r="J155" s="241">
        <f>ROUND(I155*H155,2)</f>
        <v>0</v>
      </c>
      <c r="K155" s="242"/>
      <c r="L155" s="41"/>
      <c r="M155" s="243" t="s">
        <v>1</v>
      </c>
      <c r="N155" s="244" t="s">
        <v>41</v>
      </c>
      <c r="O155" s="8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7" t="s">
        <v>179</v>
      </c>
      <c r="AT155" s="247" t="s">
        <v>165</v>
      </c>
      <c r="AU155" s="247" t="s">
        <v>76</v>
      </c>
      <c r="AY155" s="14" t="s">
        <v>164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4" t="s">
        <v>83</v>
      </c>
      <c r="BK155" s="248">
        <f>ROUND(I155*H155,2)</f>
        <v>0</v>
      </c>
      <c r="BL155" s="14" t="s">
        <v>179</v>
      </c>
      <c r="BM155" s="247" t="s">
        <v>1656</v>
      </c>
    </row>
    <row r="156" s="2" customFormat="1" ht="16.5" customHeight="1">
      <c r="A156" s="35"/>
      <c r="B156" s="36"/>
      <c r="C156" s="235" t="s">
        <v>823</v>
      </c>
      <c r="D156" s="235" t="s">
        <v>165</v>
      </c>
      <c r="E156" s="236" t="s">
        <v>1657</v>
      </c>
      <c r="F156" s="237" t="s">
        <v>1658</v>
      </c>
      <c r="G156" s="238" t="s">
        <v>1659</v>
      </c>
      <c r="H156" s="275"/>
      <c r="I156" s="240"/>
      <c r="J156" s="241">
        <f>ROUND(I156*H156,2)</f>
        <v>0</v>
      </c>
      <c r="K156" s="242"/>
      <c r="L156" s="41"/>
      <c r="M156" s="243" t="s">
        <v>1</v>
      </c>
      <c r="N156" s="244" t="s">
        <v>41</v>
      </c>
      <c r="O156" s="8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7" t="s">
        <v>106</v>
      </c>
      <c r="AT156" s="247" t="s">
        <v>165</v>
      </c>
      <c r="AU156" s="247" t="s">
        <v>76</v>
      </c>
      <c r="AY156" s="14" t="s">
        <v>164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4" t="s">
        <v>83</v>
      </c>
      <c r="BK156" s="248">
        <f>ROUND(I156*H156,2)</f>
        <v>0</v>
      </c>
      <c r="BL156" s="14" t="s">
        <v>106</v>
      </c>
      <c r="BM156" s="247" t="s">
        <v>1660</v>
      </c>
    </row>
    <row r="157" s="2" customFormat="1" ht="21.75" customHeight="1">
      <c r="A157" s="35"/>
      <c r="B157" s="36"/>
      <c r="C157" s="235" t="s">
        <v>210</v>
      </c>
      <c r="D157" s="235" t="s">
        <v>165</v>
      </c>
      <c r="E157" s="236" t="s">
        <v>1661</v>
      </c>
      <c r="F157" s="237" t="s">
        <v>1662</v>
      </c>
      <c r="G157" s="238" t="s">
        <v>1659</v>
      </c>
      <c r="H157" s="275"/>
      <c r="I157" s="240"/>
      <c r="J157" s="241">
        <f>ROUND(I157*H157,2)</f>
        <v>0</v>
      </c>
      <c r="K157" s="242"/>
      <c r="L157" s="41"/>
      <c r="M157" s="243" t="s">
        <v>1</v>
      </c>
      <c r="N157" s="244" t="s">
        <v>41</v>
      </c>
      <c r="O157" s="8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7" t="s">
        <v>106</v>
      </c>
      <c r="AT157" s="247" t="s">
        <v>165</v>
      </c>
      <c r="AU157" s="247" t="s">
        <v>76</v>
      </c>
      <c r="AY157" s="14" t="s">
        <v>164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4" t="s">
        <v>83</v>
      </c>
      <c r="BK157" s="248">
        <f>ROUND(I157*H157,2)</f>
        <v>0</v>
      </c>
      <c r="BL157" s="14" t="s">
        <v>106</v>
      </c>
      <c r="BM157" s="247" t="s">
        <v>1663</v>
      </c>
    </row>
    <row r="158" s="2" customFormat="1" ht="21.75" customHeight="1">
      <c r="A158" s="35"/>
      <c r="B158" s="36"/>
      <c r="C158" s="235" t="s">
        <v>206</v>
      </c>
      <c r="D158" s="235" t="s">
        <v>165</v>
      </c>
      <c r="E158" s="236" t="s">
        <v>1664</v>
      </c>
      <c r="F158" s="237" t="s">
        <v>1665</v>
      </c>
      <c r="G158" s="238" t="s">
        <v>1659</v>
      </c>
      <c r="H158" s="275"/>
      <c r="I158" s="240"/>
      <c r="J158" s="241">
        <f>ROUND(I158*H158,2)</f>
        <v>0</v>
      </c>
      <c r="K158" s="242"/>
      <c r="L158" s="41"/>
      <c r="M158" s="243" t="s">
        <v>1</v>
      </c>
      <c r="N158" s="244" t="s">
        <v>41</v>
      </c>
      <c r="O158" s="8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7" t="s">
        <v>179</v>
      </c>
      <c r="AT158" s="247" t="s">
        <v>165</v>
      </c>
      <c r="AU158" s="247" t="s">
        <v>76</v>
      </c>
      <c r="AY158" s="14" t="s">
        <v>164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4" t="s">
        <v>83</v>
      </c>
      <c r="BK158" s="248">
        <f>ROUND(I158*H158,2)</f>
        <v>0</v>
      </c>
      <c r="BL158" s="14" t="s">
        <v>179</v>
      </c>
      <c r="BM158" s="247" t="s">
        <v>1666</v>
      </c>
    </row>
    <row r="159" s="2" customFormat="1" ht="21.75" customHeight="1">
      <c r="A159" s="35"/>
      <c r="B159" s="36"/>
      <c r="C159" s="235" t="s">
        <v>214</v>
      </c>
      <c r="D159" s="235" t="s">
        <v>165</v>
      </c>
      <c r="E159" s="236" t="s">
        <v>1667</v>
      </c>
      <c r="F159" s="237" t="s">
        <v>1668</v>
      </c>
      <c r="G159" s="238" t="s">
        <v>795</v>
      </c>
      <c r="H159" s="239">
        <v>10</v>
      </c>
      <c r="I159" s="240"/>
      <c r="J159" s="241">
        <f>ROUND(I159*H159,2)</f>
        <v>0</v>
      </c>
      <c r="K159" s="242"/>
      <c r="L159" s="41"/>
      <c r="M159" s="243" t="s">
        <v>1</v>
      </c>
      <c r="N159" s="244" t="s">
        <v>41</v>
      </c>
      <c r="O159" s="8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7" t="s">
        <v>106</v>
      </c>
      <c r="AT159" s="247" t="s">
        <v>165</v>
      </c>
      <c r="AU159" s="247" t="s">
        <v>76</v>
      </c>
      <c r="AY159" s="14" t="s">
        <v>164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4" t="s">
        <v>83</v>
      </c>
      <c r="BK159" s="248">
        <f>ROUND(I159*H159,2)</f>
        <v>0</v>
      </c>
      <c r="BL159" s="14" t="s">
        <v>106</v>
      </c>
      <c r="BM159" s="247" t="s">
        <v>1669</v>
      </c>
    </row>
    <row r="160" s="2" customFormat="1" ht="16.5" customHeight="1">
      <c r="A160" s="35"/>
      <c r="B160" s="36"/>
      <c r="C160" s="235" t="s">
        <v>222</v>
      </c>
      <c r="D160" s="235" t="s">
        <v>165</v>
      </c>
      <c r="E160" s="236" t="s">
        <v>1670</v>
      </c>
      <c r="F160" s="237" t="s">
        <v>1671</v>
      </c>
      <c r="G160" s="238" t="s">
        <v>795</v>
      </c>
      <c r="H160" s="239">
        <v>10</v>
      </c>
      <c r="I160" s="240"/>
      <c r="J160" s="241">
        <f>ROUND(I160*H160,2)</f>
        <v>0</v>
      </c>
      <c r="K160" s="242"/>
      <c r="L160" s="41"/>
      <c r="M160" s="243" t="s">
        <v>1</v>
      </c>
      <c r="N160" s="244" t="s">
        <v>41</v>
      </c>
      <c r="O160" s="8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7" t="s">
        <v>179</v>
      </c>
      <c r="AT160" s="247" t="s">
        <v>165</v>
      </c>
      <c r="AU160" s="247" t="s">
        <v>76</v>
      </c>
      <c r="AY160" s="14" t="s">
        <v>164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4" t="s">
        <v>83</v>
      </c>
      <c r="BK160" s="248">
        <f>ROUND(I160*H160,2)</f>
        <v>0</v>
      </c>
      <c r="BL160" s="14" t="s">
        <v>179</v>
      </c>
      <c r="BM160" s="247" t="s">
        <v>1672</v>
      </c>
    </row>
    <row r="161" s="2" customFormat="1" ht="21.75" customHeight="1">
      <c r="A161" s="35"/>
      <c r="B161" s="36"/>
      <c r="C161" s="235" t="s">
        <v>218</v>
      </c>
      <c r="D161" s="235" t="s">
        <v>165</v>
      </c>
      <c r="E161" s="236" t="s">
        <v>1673</v>
      </c>
      <c r="F161" s="237" t="s">
        <v>1674</v>
      </c>
      <c r="G161" s="238" t="s">
        <v>183</v>
      </c>
      <c r="H161" s="239">
        <v>4</v>
      </c>
      <c r="I161" s="240"/>
      <c r="J161" s="241">
        <f>ROUND(I161*H161,2)</f>
        <v>0</v>
      </c>
      <c r="K161" s="242"/>
      <c r="L161" s="41"/>
      <c r="M161" s="243" t="s">
        <v>1</v>
      </c>
      <c r="N161" s="244" t="s">
        <v>41</v>
      </c>
      <c r="O161" s="8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7" t="s">
        <v>106</v>
      </c>
      <c r="AT161" s="247" t="s">
        <v>165</v>
      </c>
      <c r="AU161" s="247" t="s">
        <v>76</v>
      </c>
      <c r="AY161" s="14" t="s">
        <v>164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4" t="s">
        <v>83</v>
      </c>
      <c r="BK161" s="248">
        <f>ROUND(I161*H161,2)</f>
        <v>0</v>
      </c>
      <c r="BL161" s="14" t="s">
        <v>106</v>
      </c>
      <c r="BM161" s="247" t="s">
        <v>1675</v>
      </c>
    </row>
    <row r="162" s="11" customFormat="1" ht="25.92" customHeight="1">
      <c r="A162" s="11"/>
      <c r="B162" s="221"/>
      <c r="C162" s="222"/>
      <c r="D162" s="223" t="s">
        <v>75</v>
      </c>
      <c r="E162" s="224" t="s">
        <v>983</v>
      </c>
      <c r="F162" s="224" t="s">
        <v>1371</v>
      </c>
      <c r="G162" s="222"/>
      <c r="H162" s="222"/>
      <c r="I162" s="225"/>
      <c r="J162" s="226">
        <f>BK162</f>
        <v>0</v>
      </c>
      <c r="K162" s="222"/>
      <c r="L162" s="227"/>
      <c r="M162" s="276"/>
      <c r="N162" s="277"/>
      <c r="O162" s="277"/>
      <c r="P162" s="278">
        <v>0</v>
      </c>
      <c r="Q162" s="277"/>
      <c r="R162" s="278">
        <v>0</v>
      </c>
      <c r="S162" s="277"/>
      <c r="T162" s="279"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32" t="s">
        <v>106</v>
      </c>
      <c r="AT162" s="233" t="s">
        <v>75</v>
      </c>
      <c r="AU162" s="233" t="s">
        <v>76</v>
      </c>
      <c r="AY162" s="232" t="s">
        <v>164</v>
      </c>
      <c r="BK162" s="234">
        <v>0</v>
      </c>
    </row>
    <row r="163" s="2" customFormat="1" ht="6.96" customHeight="1">
      <c r="A163" s="35"/>
      <c r="B163" s="63"/>
      <c r="C163" s="64"/>
      <c r="D163" s="64"/>
      <c r="E163" s="64"/>
      <c r="F163" s="64"/>
      <c r="G163" s="64"/>
      <c r="H163" s="64"/>
      <c r="I163" s="190"/>
      <c r="J163" s="64"/>
      <c r="K163" s="64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UnQqSJuogZmNK2WNq1BrhtQOdv2xjezG/02s1jLRWUsinaQEYm1q8gcrJT+9GPjfqf3goTm0cJOuqOa7wV/O/g==" hashValue="eHXNPcJIfwWTE9e8WRCrhNQDKc7Pya0fPPmO+UHoLJlp10TOvhT+4NajgCWFIntkOApJafOGC/LrI0Pkakp+Xg==" algorithmName="SHA-512" password="CC35"/>
  <autoFilter ref="C120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 s="1" customFormat="1" ht="12" customHeight="1">
      <c r="B8" s="17"/>
      <c r="D8" s="150" t="s">
        <v>134</v>
      </c>
      <c r="I8" s="144"/>
      <c r="L8" s="17"/>
    </row>
    <row r="9" s="2" customFormat="1" ht="16.5" customHeight="1">
      <c r="A9" s="35"/>
      <c r="B9" s="41"/>
      <c r="C9" s="35"/>
      <c r="D9" s="35"/>
      <c r="E9" s="151" t="s">
        <v>135</v>
      </c>
      <c r="F9" s="35"/>
      <c r="G9" s="35"/>
      <c r="H9" s="35"/>
      <c r="I9" s="153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0" t="s">
        <v>136</v>
      </c>
      <c r="E10" s="35"/>
      <c r="F10" s="35"/>
      <c r="G10" s="35"/>
      <c r="H10" s="35"/>
      <c r="I10" s="153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4" t="s">
        <v>1676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0" t="s">
        <v>18</v>
      </c>
      <c r="E13" s="35"/>
      <c r="F13" s="138" t="s">
        <v>1</v>
      </c>
      <c r="G13" s="35"/>
      <c r="H13" s="35"/>
      <c r="I13" s="155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0" t="s">
        <v>20</v>
      </c>
      <c r="E14" s="35"/>
      <c r="F14" s="138" t="s">
        <v>21</v>
      </c>
      <c r="G14" s="35"/>
      <c r="H14" s="35"/>
      <c r="I14" s="155" t="s">
        <v>22</v>
      </c>
      <c r="J14" s="156" t="str">
        <f>'Rekapitulace stavby'!AN8</f>
        <v>9. 4. 2020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3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24</v>
      </c>
      <c r="E16" s="35"/>
      <c r="F16" s="35"/>
      <c r="G16" s="35"/>
      <c r="H16" s="35"/>
      <c r="I16" s="155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5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3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0" t="s">
        <v>28</v>
      </c>
      <c r="E19" s="35"/>
      <c r="F19" s="35"/>
      <c r="G19" s="35"/>
      <c r="H19" s="35"/>
      <c r="I19" s="155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5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3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0" t="s">
        <v>30</v>
      </c>
      <c r="E22" s="35"/>
      <c r="F22" s="35"/>
      <c r="G22" s="35"/>
      <c r="H22" s="35"/>
      <c r="I22" s="155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5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3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0" t="s">
        <v>33</v>
      </c>
      <c r="E25" s="35"/>
      <c r="F25" s="35"/>
      <c r="G25" s="35"/>
      <c r="H25" s="35"/>
      <c r="I25" s="155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34</v>
      </c>
      <c r="F26" s="35"/>
      <c r="G26" s="35"/>
      <c r="H26" s="35"/>
      <c r="I26" s="155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3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0" t="s">
        <v>35</v>
      </c>
      <c r="E28" s="35"/>
      <c r="F28" s="35"/>
      <c r="G28" s="35"/>
      <c r="H28" s="35"/>
      <c r="I28" s="153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60"/>
      <c r="J29" s="157"/>
      <c r="K29" s="157"/>
      <c r="L29" s="161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2"/>
      <c r="E31" s="162"/>
      <c r="F31" s="162"/>
      <c r="G31" s="162"/>
      <c r="H31" s="162"/>
      <c r="I31" s="163"/>
      <c r="J31" s="162"/>
      <c r="K31" s="16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4" t="s">
        <v>36</v>
      </c>
      <c r="E32" s="35"/>
      <c r="F32" s="35"/>
      <c r="G32" s="35"/>
      <c r="H32" s="35"/>
      <c r="I32" s="153"/>
      <c r="J32" s="165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6" t="s">
        <v>38</v>
      </c>
      <c r="G34" s="35"/>
      <c r="H34" s="35"/>
      <c r="I34" s="167" t="s">
        <v>37</v>
      </c>
      <c r="J34" s="166" t="s">
        <v>39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40</v>
      </c>
      <c r="E35" s="150" t="s">
        <v>41</v>
      </c>
      <c r="F35" s="168">
        <f>ROUND((SUM(BE125:BE148)),  2)</f>
        <v>0</v>
      </c>
      <c r="G35" s="35"/>
      <c r="H35" s="35"/>
      <c r="I35" s="169">
        <v>0.20999999999999999</v>
      </c>
      <c r="J35" s="168">
        <f>ROUND(((SUM(BE125:BE148))*I35),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50" t="s">
        <v>42</v>
      </c>
      <c r="F36" s="168">
        <f>ROUND((SUM(BF125:BF148)),  2)</f>
        <v>0</v>
      </c>
      <c r="G36" s="35"/>
      <c r="H36" s="35"/>
      <c r="I36" s="169">
        <v>0.14999999999999999</v>
      </c>
      <c r="J36" s="168">
        <f>ROUND(((SUM(BF125:BF148))*I36),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0" t="s">
        <v>43</v>
      </c>
      <c r="F37" s="168">
        <f>ROUND((SUM(BG125:BG148)),  2)</f>
        <v>0</v>
      </c>
      <c r="G37" s="35"/>
      <c r="H37" s="35"/>
      <c r="I37" s="169">
        <v>0.20999999999999999</v>
      </c>
      <c r="J37" s="16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0" t="s">
        <v>44</v>
      </c>
      <c r="F38" s="168">
        <f>ROUND((SUM(BH125:BH148)),  2)</f>
        <v>0</v>
      </c>
      <c r="G38" s="35"/>
      <c r="H38" s="35"/>
      <c r="I38" s="169">
        <v>0.14999999999999999</v>
      </c>
      <c r="J38" s="168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45</v>
      </c>
      <c r="F39" s="168">
        <f>ROUND((SUM(BI125:BI148)),  2)</f>
        <v>0</v>
      </c>
      <c r="G39" s="35"/>
      <c r="H39" s="35"/>
      <c r="I39" s="169">
        <v>0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3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0"/>
      <c r="D41" s="171" t="s">
        <v>46</v>
      </c>
      <c r="E41" s="172"/>
      <c r="F41" s="172"/>
      <c r="G41" s="173" t="s">
        <v>47</v>
      </c>
      <c r="H41" s="174" t="s">
        <v>48</v>
      </c>
      <c r="I41" s="175"/>
      <c r="J41" s="176">
        <f>SUM(J32:J39)</f>
        <v>0</v>
      </c>
      <c r="K41" s="177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4"/>
      <c r="L43" s="17"/>
    </row>
    <row r="44" s="1" customFormat="1" ht="14.4" customHeight="1">
      <c r="B44" s="17"/>
      <c r="I44" s="144"/>
      <c r="L44" s="17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4" t="s">
        <v>135</v>
      </c>
      <c r="F87" s="37"/>
      <c r="G87" s="37"/>
      <c r="H87" s="37"/>
      <c r="I87" s="153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136</v>
      </c>
      <c r="D88" s="37"/>
      <c r="E88" s="37"/>
      <c r="F88" s="37"/>
      <c r="G88" s="37"/>
      <c r="H88" s="37"/>
      <c r="I88" s="153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52-05 - VRN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Noutonice</v>
      </c>
      <c r="G91" s="37"/>
      <c r="H91" s="37"/>
      <c r="I91" s="155" t="s">
        <v>22</v>
      </c>
      <c r="J91" s="76" t="str">
        <f>IF(J14="","",J14)</f>
        <v>9. 4. 2020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Jiří Kejkula</v>
      </c>
      <c r="G93" s="37"/>
      <c r="H93" s="37"/>
      <c r="I93" s="155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5" t="s">
        <v>33</v>
      </c>
      <c r="J94" s="33" t="str">
        <f>E26</f>
        <v>Milan Bělehrad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3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6" t="s">
        <v>141</v>
      </c>
      <c r="D96" s="197"/>
      <c r="E96" s="197"/>
      <c r="F96" s="197"/>
      <c r="G96" s="197"/>
      <c r="H96" s="197"/>
      <c r="I96" s="198"/>
      <c r="J96" s="199" t="s">
        <v>142</v>
      </c>
      <c r="K96" s="19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200" t="s">
        <v>143</v>
      </c>
      <c r="D98" s="37"/>
      <c r="E98" s="37"/>
      <c r="F98" s="37"/>
      <c r="G98" s="37"/>
      <c r="H98" s="37"/>
      <c r="I98" s="153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144</v>
      </c>
    </row>
    <row r="99" s="9" customFormat="1" ht="24.96" customHeight="1">
      <c r="A99" s="9"/>
      <c r="B99" s="201"/>
      <c r="C99" s="202"/>
      <c r="D99" s="203" t="s">
        <v>1677</v>
      </c>
      <c r="E99" s="204"/>
      <c r="F99" s="204"/>
      <c r="G99" s="204"/>
      <c r="H99" s="204"/>
      <c r="I99" s="205"/>
      <c r="J99" s="206">
        <f>J126</f>
        <v>0</v>
      </c>
      <c r="K99" s="202"/>
      <c r="L99" s="20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1"/>
      <c r="C100" s="202"/>
      <c r="D100" s="203" t="s">
        <v>1370</v>
      </c>
      <c r="E100" s="204"/>
      <c r="F100" s="204"/>
      <c r="G100" s="204"/>
      <c r="H100" s="204"/>
      <c r="I100" s="205"/>
      <c r="J100" s="206">
        <f>J130</f>
        <v>0</v>
      </c>
      <c r="K100" s="202"/>
      <c r="L100" s="20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1"/>
      <c r="C101" s="202"/>
      <c r="D101" s="203" t="s">
        <v>1678</v>
      </c>
      <c r="E101" s="204"/>
      <c r="F101" s="204"/>
      <c r="G101" s="204"/>
      <c r="H101" s="204"/>
      <c r="I101" s="205"/>
      <c r="J101" s="206">
        <f>J140</f>
        <v>0</v>
      </c>
      <c r="K101" s="202"/>
      <c r="L101" s="20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67"/>
      <c r="C102" s="129"/>
      <c r="D102" s="268" t="s">
        <v>1679</v>
      </c>
      <c r="E102" s="269"/>
      <c r="F102" s="269"/>
      <c r="G102" s="269"/>
      <c r="H102" s="269"/>
      <c r="I102" s="270"/>
      <c r="J102" s="271">
        <f>J143</f>
        <v>0</v>
      </c>
      <c r="K102" s="129"/>
      <c r="L102" s="27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67"/>
      <c r="C103" s="129"/>
      <c r="D103" s="268" t="s">
        <v>1680</v>
      </c>
      <c r="E103" s="269"/>
      <c r="F103" s="269"/>
      <c r="G103" s="269"/>
      <c r="H103" s="269"/>
      <c r="I103" s="270"/>
      <c r="J103" s="271">
        <f>J147</f>
        <v>0</v>
      </c>
      <c r="K103" s="129"/>
      <c r="L103" s="27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53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9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9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149</v>
      </c>
      <c r="D110" s="37"/>
      <c r="E110" s="37"/>
      <c r="F110" s="37"/>
      <c r="G110" s="37"/>
      <c r="H110" s="37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53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94" t="str">
        <f>E7</f>
        <v xml:space="preserve">Oprava zabezpečovacího zařízení v ŽST  Noutonice</v>
      </c>
      <c r="F113" s="29"/>
      <c r="G113" s="29"/>
      <c r="H113" s="29"/>
      <c r="I113" s="153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134</v>
      </c>
      <c r="D114" s="19"/>
      <c r="E114" s="19"/>
      <c r="F114" s="19"/>
      <c r="G114" s="19"/>
      <c r="H114" s="19"/>
      <c r="I114" s="144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94" t="s">
        <v>135</v>
      </c>
      <c r="F115" s="37"/>
      <c r="G115" s="37"/>
      <c r="H115" s="37"/>
      <c r="I115" s="153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136</v>
      </c>
      <c r="D116" s="37"/>
      <c r="E116" s="37"/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52-05 - VRN</v>
      </c>
      <c r="F117" s="37"/>
      <c r="G117" s="37"/>
      <c r="H117" s="37"/>
      <c r="I117" s="153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3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Noutonice</v>
      </c>
      <c r="G119" s="37"/>
      <c r="H119" s="37"/>
      <c r="I119" s="155" t="s">
        <v>22</v>
      </c>
      <c r="J119" s="76" t="str">
        <f>IF(J14="","",J14)</f>
        <v>9. 4. 2020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3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>Jiří Kejkula</v>
      </c>
      <c r="G121" s="37"/>
      <c r="H121" s="37"/>
      <c r="I121" s="155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155" t="s">
        <v>33</v>
      </c>
      <c r="J122" s="33" t="str">
        <f>E26</f>
        <v>Milan Bělehrad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3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208"/>
      <c r="B124" s="209"/>
      <c r="C124" s="210" t="s">
        <v>150</v>
      </c>
      <c r="D124" s="211" t="s">
        <v>61</v>
      </c>
      <c r="E124" s="211" t="s">
        <v>57</v>
      </c>
      <c r="F124" s="211" t="s">
        <v>58</v>
      </c>
      <c r="G124" s="211" t="s">
        <v>151</v>
      </c>
      <c r="H124" s="211" t="s">
        <v>152</v>
      </c>
      <c r="I124" s="212" t="s">
        <v>153</v>
      </c>
      <c r="J124" s="213" t="s">
        <v>142</v>
      </c>
      <c r="K124" s="214" t="s">
        <v>154</v>
      </c>
      <c r="L124" s="215"/>
      <c r="M124" s="97" t="s">
        <v>1</v>
      </c>
      <c r="N124" s="98" t="s">
        <v>40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153"/>
      <c r="J125" s="216">
        <f>BK125</f>
        <v>0</v>
      </c>
      <c r="K125" s="37"/>
      <c r="L125" s="41"/>
      <c r="M125" s="100"/>
      <c r="N125" s="217"/>
      <c r="O125" s="101"/>
      <c r="P125" s="218">
        <f>P126+P130+P140</f>
        <v>0</v>
      </c>
      <c r="Q125" s="101"/>
      <c r="R125" s="218">
        <f>R126+R130+R140</f>
        <v>0</v>
      </c>
      <c r="S125" s="101"/>
      <c r="T125" s="219">
        <f>T126+T130+T140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144</v>
      </c>
      <c r="BK125" s="220">
        <f>BK126+BK130+BK140</f>
        <v>0</v>
      </c>
    </row>
    <row r="126" s="11" customFormat="1" ht="25.92" customHeight="1">
      <c r="A126" s="11"/>
      <c r="B126" s="221"/>
      <c r="C126" s="222"/>
      <c r="D126" s="223" t="s">
        <v>75</v>
      </c>
      <c r="E126" s="224" t="s">
        <v>1125</v>
      </c>
      <c r="F126" s="224" t="s">
        <v>1371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SUM(P127:P129)</f>
        <v>0</v>
      </c>
      <c r="Q126" s="229"/>
      <c r="R126" s="230">
        <f>SUM(R127:R129)</f>
        <v>0</v>
      </c>
      <c r="S126" s="229"/>
      <c r="T126" s="231">
        <f>SUM(T127:T129)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2" t="s">
        <v>83</v>
      </c>
      <c r="AT126" s="233" t="s">
        <v>75</v>
      </c>
      <c r="AU126" s="233" t="s">
        <v>76</v>
      </c>
      <c r="AY126" s="232" t="s">
        <v>164</v>
      </c>
      <c r="BK126" s="234">
        <f>SUM(BK127:BK129)</f>
        <v>0</v>
      </c>
    </row>
    <row r="127" s="2" customFormat="1" ht="21.75" customHeight="1">
      <c r="A127" s="35"/>
      <c r="B127" s="36"/>
      <c r="C127" s="235" t="s">
        <v>1125</v>
      </c>
      <c r="D127" s="235" t="s">
        <v>165</v>
      </c>
      <c r="E127" s="236" t="s">
        <v>1681</v>
      </c>
      <c r="F127" s="237" t="s">
        <v>1682</v>
      </c>
      <c r="G127" s="238" t="s">
        <v>795</v>
      </c>
      <c r="H127" s="239">
        <v>3.5</v>
      </c>
      <c r="I127" s="240"/>
      <c r="J127" s="241">
        <f>ROUND(I127*H127,2)</f>
        <v>0</v>
      </c>
      <c r="K127" s="242"/>
      <c r="L127" s="41"/>
      <c r="M127" s="243" t="s">
        <v>1</v>
      </c>
      <c r="N127" s="244" t="s">
        <v>41</v>
      </c>
      <c r="O127" s="8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106</v>
      </c>
      <c r="AT127" s="247" t="s">
        <v>165</v>
      </c>
      <c r="AU127" s="247" t="s">
        <v>83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106</v>
      </c>
      <c r="BM127" s="247" t="s">
        <v>1683</v>
      </c>
    </row>
    <row r="128" s="2" customFormat="1" ht="21.75" customHeight="1">
      <c r="A128" s="35"/>
      <c r="B128" s="36"/>
      <c r="C128" s="235" t="s">
        <v>1129</v>
      </c>
      <c r="D128" s="235" t="s">
        <v>165</v>
      </c>
      <c r="E128" s="236" t="s">
        <v>1684</v>
      </c>
      <c r="F128" s="237" t="s">
        <v>1685</v>
      </c>
      <c r="G128" s="238" t="s">
        <v>795</v>
      </c>
      <c r="H128" s="239">
        <v>1.2</v>
      </c>
      <c r="I128" s="240"/>
      <c r="J128" s="241">
        <f>ROUND(I128*H128,2)</f>
        <v>0</v>
      </c>
      <c r="K128" s="242"/>
      <c r="L128" s="41"/>
      <c r="M128" s="243" t="s">
        <v>1</v>
      </c>
      <c r="N128" s="244" t="s">
        <v>41</v>
      </c>
      <c r="O128" s="8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106</v>
      </c>
      <c r="AT128" s="247" t="s">
        <v>165</v>
      </c>
      <c r="AU128" s="247" t="s">
        <v>83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106</v>
      </c>
      <c r="BM128" s="247" t="s">
        <v>1686</v>
      </c>
    </row>
    <row r="129" s="2" customFormat="1" ht="21.75" customHeight="1">
      <c r="A129" s="35"/>
      <c r="B129" s="36"/>
      <c r="C129" s="235" t="s">
        <v>1332</v>
      </c>
      <c r="D129" s="235" t="s">
        <v>165</v>
      </c>
      <c r="E129" s="236" t="s">
        <v>810</v>
      </c>
      <c r="F129" s="237" t="s">
        <v>1687</v>
      </c>
      <c r="G129" s="238" t="s">
        <v>795</v>
      </c>
      <c r="H129" s="239">
        <v>0.69999999999999996</v>
      </c>
      <c r="I129" s="240"/>
      <c r="J129" s="241">
        <f>ROUND(I129*H129,2)</f>
        <v>0</v>
      </c>
      <c r="K129" s="242"/>
      <c r="L129" s="41"/>
      <c r="M129" s="243" t="s">
        <v>1</v>
      </c>
      <c r="N129" s="244" t="s">
        <v>41</v>
      </c>
      <c r="O129" s="8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106</v>
      </c>
      <c r="AT129" s="247" t="s">
        <v>165</v>
      </c>
      <c r="AU129" s="247" t="s">
        <v>83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106</v>
      </c>
      <c r="BM129" s="247" t="s">
        <v>1688</v>
      </c>
    </row>
    <row r="130" s="11" customFormat="1" ht="25.92" customHeight="1">
      <c r="A130" s="11"/>
      <c r="B130" s="221"/>
      <c r="C130" s="222"/>
      <c r="D130" s="223" t="s">
        <v>75</v>
      </c>
      <c r="E130" s="224" t="s">
        <v>983</v>
      </c>
      <c r="F130" s="224" t="s">
        <v>1371</v>
      </c>
      <c r="G130" s="222"/>
      <c r="H130" s="222"/>
      <c r="I130" s="225"/>
      <c r="J130" s="226">
        <f>BK130</f>
        <v>0</v>
      </c>
      <c r="K130" s="222"/>
      <c r="L130" s="227"/>
      <c r="M130" s="228"/>
      <c r="N130" s="229"/>
      <c r="O130" s="229"/>
      <c r="P130" s="230">
        <f>SUM(P131:P139)</f>
        <v>0</v>
      </c>
      <c r="Q130" s="229"/>
      <c r="R130" s="230">
        <f>SUM(R131:R139)</f>
        <v>0</v>
      </c>
      <c r="S130" s="229"/>
      <c r="T130" s="231">
        <f>SUM(T131:T139)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32" t="s">
        <v>106</v>
      </c>
      <c r="AT130" s="233" t="s">
        <v>75</v>
      </c>
      <c r="AU130" s="233" t="s">
        <v>76</v>
      </c>
      <c r="AY130" s="232" t="s">
        <v>164</v>
      </c>
      <c r="BK130" s="234">
        <f>SUM(BK131:BK139)</f>
        <v>0</v>
      </c>
    </row>
    <row r="131" s="2" customFormat="1" ht="21.75" customHeight="1">
      <c r="A131" s="35"/>
      <c r="B131" s="36"/>
      <c r="C131" s="235" t="s">
        <v>1137</v>
      </c>
      <c r="D131" s="235" t="s">
        <v>165</v>
      </c>
      <c r="E131" s="236" t="s">
        <v>1667</v>
      </c>
      <c r="F131" s="237" t="s">
        <v>1668</v>
      </c>
      <c r="G131" s="238" t="s">
        <v>795</v>
      </c>
      <c r="H131" s="239">
        <v>5</v>
      </c>
      <c r="I131" s="240"/>
      <c r="J131" s="241">
        <f>ROUND(I131*H131,2)</f>
        <v>0</v>
      </c>
      <c r="K131" s="242"/>
      <c r="L131" s="41"/>
      <c r="M131" s="243" t="s">
        <v>1</v>
      </c>
      <c r="N131" s="244" t="s">
        <v>41</v>
      </c>
      <c r="O131" s="8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179</v>
      </c>
      <c r="AT131" s="247" t="s">
        <v>165</v>
      </c>
      <c r="AU131" s="247" t="s">
        <v>83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179</v>
      </c>
      <c r="BM131" s="247" t="s">
        <v>1689</v>
      </c>
    </row>
    <row r="132" s="2" customFormat="1" ht="21.75" customHeight="1">
      <c r="A132" s="35"/>
      <c r="B132" s="36"/>
      <c r="C132" s="235" t="s">
        <v>1141</v>
      </c>
      <c r="D132" s="235" t="s">
        <v>165</v>
      </c>
      <c r="E132" s="236" t="s">
        <v>1690</v>
      </c>
      <c r="F132" s="237" t="s">
        <v>1691</v>
      </c>
      <c r="G132" s="238" t="s">
        <v>795</v>
      </c>
      <c r="H132" s="239">
        <v>25.600000000000001</v>
      </c>
      <c r="I132" s="240"/>
      <c r="J132" s="241">
        <f>ROUND(I132*H132,2)</f>
        <v>0</v>
      </c>
      <c r="K132" s="242"/>
      <c r="L132" s="41"/>
      <c r="M132" s="243" t="s">
        <v>1</v>
      </c>
      <c r="N132" s="244" t="s">
        <v>41</v>
      </c>
      <c r="O132" s="8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179</v>
      </c>
      <c r="AT132" s="247" t="s">
        <v>165</v>
      </c>
      <c r="AU132" s="247" t="s">
        <v>83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179</v>
      </c>
      <c r="BM132" s="247" t="s">
        <v>1692</v>
      </c>
    </row>
    <row r="133" s="2" customFormat="1" ht="33" customHeight="1">
      <c r="A133" s="35"/>
      <c r="B133" s="36"/>
      <c r="C133" s="235" t="s">
        <v>1145</v>
      </c>
      <c r="D133" s="235" t="s">
        <v>165</v>
      </c>
      <c r="E133" s="236" t="s">
        <v>1693</v>
      </c>
      <c r="F133" s="237" t="s">
        <v>1694</v>
      </c>
      <c r="G133" s="238" t="s">
        <v>795</v>
      </c>
      <c r="H133" s="239">
        <v>3.6000000000000001</v>
      </c>
      <c r="I133" s="240"/>
      <c r="J133" s="241">
        <f>ROUND(I133*H133,2)</f>
        <v>0</v>
      </c>
      <c r="K133" s="242"/>
      <c r="L133" s="41"/>
      <c r="M133" s="243" t="s">
        <v>1</v>
      </c>
      <c r="N133" s="244" t="s">
        <v>41</v>
      </c>
      <c r="O133" s="8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179</v>
      </c>
      <c r="AT133" s="247" t="s">
        <v>165</v>
      </c>
      <c r="AU133" s="247" t="s">
        <v>83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179</v>
      </c>
      <c r="BM133" s="247" t="s">
        <v>1695</v>
      </c>
    </row>
    <row r="134" s="2" customFormat="1" ht="33" customHeight="1">
      <c r="A134" s="35"/>
      <c r="B134" s="36"/>
      <c r="C134" s="235" t="s">
        <v>8</v>
      </c>
      <c r="D134" s="235" t="s">
        <v>165</v>
      </c>
      <c r="E134" s="236" t="s">
        <v>1696</v>
      </c>
      <c r="F134" s="237" t="s">
        <v>1697</v>
      </c>
      <c r="G134" s="238" t="s">
        <v>795</v>
      </c>
      <c r="H134" s="239">
        <v>10.199999999999999</v>
      </c>
      <c r="I134" s="240"/>
      <c r="J134" s="241">
        <f>ROUND(I134*H134,2)</f>
        <v>0</v>
      </c>
      <c r="K134" s="242"/>
      <c r="L134" s="41"/>
      <c r="M134" s="243" t="s">
        <v>1</v>
      </c>
      <c r="N134" s="244" t="s">
        <v>41</v>
      </c>
      <c r="O134" s="8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179</v>
      </c>
      <c r="AT134" s="247" t="s">
        <v>165</v>
      </c>
      <c r="AU134" s="247" t="s">
        <v>83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179</v>
      </c>
      <c r="BM134" s="247" t="s">
        <v>1698</v>
      </c>
    </row>
    <row r="135" s="2" customFormat="1" ht="33" customHeight="1">
      <c r="A135" s="35"/>
      <c r="B135" s="36"/>
      <c r="C135" s="235" t="s">
        <v>226</v>
      </c>
      <c r="D135" s="235" t="s">
        <v>165</v>
      </c>
      <c r="E135" s="236" t="s">
        <v>1699</v>
      </c>
      <c r="F135" s="237" t="s">
        <v>1700</v>
      </c>
      <c r="G135" s="238" t="s">
        <v>795</v>
      </c>
      <c r="H135" s="239">
        <v>3.2000000000000002</v>
      </c>
      <c r="I135" s="240"/>
      <c r="J135" s="241">
        <f>ROUND(I135*H135,2)</f>
        <v>0</v>
      </c>
      <c r="K135" s="242"/>
      <c r="L135" s="41"/>
      <c r="M135" s="243" t="s">
        <v>1</v>
      </c>
      <c r="N135" s="244" t="s">
        <v>41</v>
      </c>
      <c r="O135" s="8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179</v>
      </c>
      <c r="AT135" s="247" t="s">
        <v>165</v>
      </c>
      <c r="AU135" s="247" t="s">
        <v>83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179</v>
      </c>
      <c r="BM135" s="247" t="s">
        <v>1701</v>
      </c>
    </row>
    <row r="136" s="2" customFormat="1" ht="33" customHeight="1">
      <c r="A136" s="35"/>
      <c r="B136" s="36"/>
      <c r="C136" s="235" t="s">
        <v>1152</v>
      </c>
      <c r="D136" s="235" t="s">
        <v>165</v>
      </c>
      <c r="E136" s="236" t="s">
        <v>1702</v>
      </c>
      <c r="F136" s="237" t="s">
        <v>1703</v>
      </c>
      <c r="G136" s="238" t="s">
        <v>795</v>
      </c>
      <c r="H136" s="239">
        <v>0.20000000000000001</v>
      </c>
      <c r="I136" s="240"/>
      <c r="J136" s="241">
        <f>ROUND(I136*H136,2)</f>
        <v>0</v>
      </c>
      <c r="K136" s="242"/>
      <c r="L136" s="41"/>
      <c r="M136" s="243" t="s">
        <v>1</v>
      </c>
      <c r="N136" s="244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179</v>
      </c>
      <c r="AT136" s="247" t="s">
        <v>165</v>
      </c>
      <c r="AU136" s="247" t="s">
        <v>83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179</v>
      </c>
      <c r="BM136" s="247" t="s">
        <v>1704</v>
      </c>
    </row>
    <row r="137" s="2" customFormat="1" ht="33" customHeight="1">
      <c r="A137" s="35"/>
      <c r="B137" s="36"/>
      <c r="C137" s="235" t="s">
        <v>1156</v>
      </c>
      <c r="D137" s="235" t="s">
        <v>165</v>
      </c>
      <c r="E137" s="236" t="s">
        <v>1705</v>
      </c>
      <c r="F137" s="237" t="s">
        <v>1706</v>
      </c>
      <c r="G137" s="238" t="s">
        <v>795</v>
      </c>
      <c r="H137" s="239">
        <v>2.3999999999999999</v>
      </c>
      <c r="I137" s="240"/>
      <c r="J137" s="241">
        <f>ROUND(I137*H137,2)</f>
        <v>0</v>
      </c>
      <c r="K137" s="242"/>
      <c r="L137" s="41"/>
      <c r="M137" s="243" t="s">
        <v>1</v>
      </c>
      <c r="N137" s="244" t="s">
        <v>41</v>
      </c>
      <c r="O137" s="8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179</v>
      </c>
      <c r="AT137" s="247" t="s">
        <v>165</v>
      </c>
      <c r="AU137" s="247" t="s">
        <v>83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179</v>
      </c>
      <c r="BM137" s="247" t="s">
        <v>1707</v>
      </c>
    </row>
    <row r="138" s="2" customFormat="1" ht="21.75" customHeight="1">
      <c r="A138" s="35"/>
      <c r="B138" s="36"/>
      <c r="C138" s="235" t="s">
        <v>1363</v>
      </c>
      <c r="D138" s="235" t="s">
        <v>165</v>
      </c>
      <c r="E138" s="236" t="s">
        <v>1708</v>
      </c>
      <c r="F138" s="237" t="s">
        <v>1709</v>
      </c>
      <c r="G138" s="238" t="s">
        <v>795</v>
      </c>
      <c r="H138" s="239">
        <v>7.258</v>
      </c>
      <c r="I138" s="240"/>
      <c r="J138" s="241">
        <f>ROUND(I138*H138,2)</f>
        <v>0</v>
      </c>
      <c r="K138" s="242"/>
      <c r="L138" s="41"/>
      <c r="M138" s="243" t="s">
        <v>1</v>
      </c>
      <c r="N138" s="244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179</v>
      </c>
      <c r="AT138" s="247" t="s">
        <v>165</v>
      </c>
      <c r="AU138" s="247" t="s">
        <v>83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179</v>
      </c>
      <c r="BM138" s="247" t="s">
        <v>1710</v>
      </c>
    </row>
    <row r="139" s="2" customFormat="1" ht="21.75" customHeight="1">
      <c r="A139" s="35"/>
      <c r="B139" s="36"/>
      <c r="C139" s="235" t="s">
        <v>1163</v>
      </c>
      <c r="D139" s="235" t="s">
        <v>165</v>
      </c>
      <c r="E139" s="236" t="s">
        <v>1711</v>
      </c>
      <c r="F139" s="237" t="s">
        <v>1712</v>
      </c>
      <c r="G139" s="238" t="s">
        <v>183</v>
      </c>
      <c r="H139" s="239">
        <v>4</v>
      </c>
      <c r="I139" s="240"/>
      <c r="J139" s="241">
        <f>ROUND(I139*H139,2)</f>
        <v>0</v>
      </c>
      <c r="K139" s="242"/>
      <c r="L139" s="41"/>
      <c r="M139" s="243" t="s">
        <v>1</v>
      </c>
      <c r="N139" s="244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179</v>
      </c>
      <c r="AT139" s="247" t="s">
        <v>165</v>
      </c>
      <c r="AU139" s="247" t="s">
        <v>83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179</v>
      </c>
      <c r="BM139" s="247" t="s">
        <v>1713</v>
      </c>
    </row>
    <row r="140" s="11" customFormat="1" ht="25.92" customHeight="1">
      <c r="A140" s="11"/>
      <c r="B140" s="221"/>
      <c r="C140" s="222"/>
      <c r="D140" s="223" t="s">
        <v>75</v>
      </c>
      <c r="E140" s="224" t="s">
        <v>117</v>
      </c>
      <c r="F140" s="224" t="s">
        <v>1714</v>
      </c>
      <c r="G140" s="222"/>
      <c r="H140" s="222"/>
      <c r="I140" s="225"/>
      <c r="J140" s="226">
        <f>BK140</f>
        <v>0</v>
      </c>
      <c r="K140" s="222"/>
      <c r="L140" s="227"/>
      <c r="M140" s="228"/>
      <c r="N140" s="229"/>
      <c r="O140" s="229"/>
      <c r="P140" s="230">
        <f>P141+P142+P143+P147</f>
        <v>0</v>
      </c>
      <c r="Q140" s="229"/>
      <c r="R140" s="230">
        <f>R141+R142+R143+R147</f>
        <v>0</v>
      </c>
      <c r="S140" s="229"/>
      <c r="T140" s="231">
        <f>T141+T142+T143+T147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32" t="s">
        <v>170</v>
      </c>
      <c r="AT140" s="233" t="s">
        <v>75</v>
      </c>
      <c r="AU140" s="233" t="s">
        <v>76</v>
      </c>
      <c r="AY140" s="232" t="s">
        <v>164</v>
      </c>
      <c r="BK140" s="234">
        <f>BK141+BK142+BK143+BK147</f>
        <v>0</v>
      </c>
    </row>
    <row r="141" s="2" customFormat="1" ht="16.5" customHeight="1">
      <c r="A141" s="35"/>
      <c r="B141" s="36"/>
      <c r="C141" s="235" t="s">
        <v>93</v>
      </c>
      <c r="D141" s="235" t="s">
        <v>165</v>
      </c>
      <c r="E141" s="236" t="s">
        <v>1715</v>
      </c>
      <c r="F141" s="237" t="s">
        <v>1716</v>
      </c>
      <c r="G141" s="238" t="s">
        <v>1659</v>
      </c>
      <c r="H141" s="275"/>
      <c r="I141" s="240"/>
      <c r="J141" s="241">
        <f>ROUND(I141*H141,2)</f>
        <v>0</v>
      </c>
      <c r="K141" s="242"/>
      <c r="L141" s="41"/>
      <c r="M141" s="243" t="s">
        <v>1</v>
      </c>
      <c r="N141" s="244" t="s">
        <v>41</v>
      </c>
      <c r="O141" s="8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106</v>
      </c>
      <c r="AT141" s="247" t="s">
        <v>165</v>
      </c>
      <c r="AU141" s="247" t="s">
        <v>83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106</v>
      </c>
      <c r="BM141" s="247" t="s">
        <v>1717</v>
      </c>
    </row>
    <row r="142" s="2" customFormat="1" ht="33" customHeight="1">
      <c r="A142" s="35"/>
      <c r="B142" s="36"/>
      <c r="C142" s="235" t="s">
        <v>106</v>
      </c>
      <c r="D142" s="235" t="s">
        <v>165</v>
      </c>
      <c r="E142" s="236" t="s">
        <v>1718</v>
      </c>
      <c r="F142" s="237" t="s">
        <v>1719</v>
      </c>
      <c r="G142" s="238" t="s">
        <v>1659</v>
      </c>
      <c r="H142" s="275"/>
      <c r="I142" s="240"/>
      <c r="J142" s="241">
        <f>ROUND(I142*H142,2)</f>
        <v>0</v>
      </c>
      <c r="K142" s="242"/>
      <c r="L142" s="41"/>
      <c r="M142" s="243" t="s">
        <v>1</v>
      </c>
      <c r="N142" s="244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106</v>
      </c>
      <c r="AT142" s="247" t="s">
        <v>165</v>
      </c>
      <c r="AU142" s="247" t="s">
        <v>83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106</v>
      </c>
      <c r="BM142" s="247" t="s">
        <v>1720</v>
      </c>
    </row>
    <row r="143" s="11" customFormat="1" ht="22.8" customHeight="1">
      <c r="A143" s="11"/>
      <c r="B143" s="221"/>
      <c r="C143" s="222"/>
      <c r="D143" s="223" t="s">
        <v>75</v>
      </c>
      <c r="E143" s="273" t="s">
        <v>1721</v>
      </c>
      <c r="F143" s="273" t="s">
        <v>1722</v>
      </c>
      <c r="G143" s="222"/>
      <c r="H143" s="222"/>
      <c r="I143" s="225"/>
      <c r="J143" s="274">
        <f>BK143</f>
        <v>0</v>
      </c>
      <c r="K143" s="222"/>
      <c r="L143" s="227"/>
      <c r="M143" s="228"/>
      <c r="N143" s="229"/>
      <c r="O143" s="229"/>
      <c r="P143" s="230">
        <f>SUM(P144:P146)</f>
        <v>0</v>
      </c>
      <c r="Q143" s="229"/>
      <c r="R143" s="230">
        <f>SUM(R144:R146)</f>
        <v>0</v>
      </c>
      <c r="S143" s="229"/>
      <c r="T143" s="231">
        <f>SUM(T144:T146)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32" t="s">
        <v>170</v>
      </c>
      <c r="AT143" s="233" t="s">
        <v>75</v>
      </c>
      <c r="AU143" s="233" t="s">
        <v>83</v>
      </c>
      <c r="AY143" s="232" t="s">
        <v>164</v>
      </c>
      <c r="BK143" s="234">
        <f>SUM(BK144:BK146)</f>
        <v>0</v>
      </c>
    </row>
    <row r="144" s="2" customFormat="1" ht="16.5" customHeight="1">
      <c r="A144" s="35"/>
      <c r="B144" s="36"/>
      <c r="C144" s="235" t="s">
        <v>170</v>
      </c>
      <c r="D144" s="235" t="s">
        <v>165</v>
      </c>
      <c r="E144" s="236" t="s">
        <v>1723</v>
      </c>
      <c r="F144" s="237" t="s">
        <v>1724</v>
      </c>
      <c r="G144" s="238" t="s">
        <v>183</v>
      </c>
      <c r="H144" s="239">
        <v>1</v>
      </c>
      <c r="I144" s="240"/>
      <c r="J144" s="241">
        <f>ROUND(I144*H144,2)</f>
        <v>0</v>
      </c>
      <c r="K144" s="242"/>
      <c r="L144" s="41"/>
      <c r="M144" s="243" t="s">
        <v>1</v>
      </c>
      <c r="N144" s="244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83</v>
      </c>
      <c r="AT144" s="247" t="s">
        <v>165</v>
      </c>
      <c r="AU144" s="247" t="s">
        <v>85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83</v>
      </c>
      <c r="BM144" s="247" t="s">
        <v>1725</v>
      </c>
    </row>
    <row r="145" s="2" customFormat="1" ht="16.5" customHeight="1">
      <c r="A145" s="35"/>
      <c r="B145" s="36"/>
      <c r="C145" s="235" t="s">
        <v>174</v>
      </c>
      <c r="D145" s="235" t="s">
        <v>165</v>
      </c>
      <c r="E145" s="236" t="s">
        <v>1726</v>
      </c>
      <c r="F145" s="237" t="s">
        <v>1727</v>
      </c>
      <c r="G145" s="238" t="s">
        <v>183</v>
      </c>
      <c r="H145" s="239">
        <v>1</v>
      </c>
      <c r="I145" s="240"/>
      <c r="J145" s="241">
        <f>ROUND(I145*H145,2)</f>
        <v>0</v>
      </c>
      <c r="K145" s="242"/>
      <c r="L145" s="41"/>
      <c r="M145" s="243" t="s">
        <v>1</v>
      </c>
      <c r="N145" s="244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83</v>
      </c>
      <c r="AT145" s="247" t="s">
        <v>165</v>
      </c>
      <c r="AU145" s="247" t="s">
        <v>85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83</v>
      </c>
      <c r="BM145" s="247" t="s">
        <v>1728</v>
      </c>
    </row>
    <row r="146" s="2" customFormat="1" ht="16.5" customHeight="1">
      <c r="A146" s="35"/>
      <c r="B146" s="36"/>
      <c r="C146" s="235" t="s">
        <v>7</v>
      </c>
      <c r="D146" s="235" t="s">
        <v>165</v>
      </c>
      <c r="E146" s="236" t="s">
        <v>1729</v>
      </c>
      <c r="F146" s="237" t="s">
        <v>1730</v>
      </c>
      <c r="G146" s="238" t="s">
        <v>1731</v>
      </c>
      <c r="H146" s="239">
        <v>1</v>
      </c>
      <c r="I146" s="240"/>
      <c r="J146" s="241">
        <f>ROUND(I146*H146,2)</f>
        <v>0</v>
      </c>
      <c r="K146" s="242"/>
      <c r="L146" s="41"/>
      <c r="M146" s="243" t="s">
        <v>1</v>
      </c>
      <c r="N146" s="244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1732</v>
      </c>
      <c r="AT146" s="247" t="s">
        <v>165</v>
      </c>
      <c r="AU146" s="247" t="s">
        <v>85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1732</v>
      </c>
      <c r="BM146" s="247" t="s">
        <v>1733</v>
      </c>
    </row>
    <row r="147" s="11" customFormat="1" ht="22.8" customHeight="1">
      <c r="A147" s="11"/>
      <c r="B147" s="221"/>
      <c r="C147" s="222"/>
      <c r="D147" s="223" t="s">
        <v>75</v>
      </c>
      <c r="E147" s="273" t="s">
        <v>1734</v>
      </c>
      <c r="F147" s="273" t="s">
        <v>1735</v>
      </c>
      <c r="G147" s="222"/>
      <c r="H147" s="222"/>
      <c r="I147" s="225"/>
      <c r="J147" s="274">
        <f>BK147</f>
        <v>0</v>
      </c>
      <c r="K147" s="222"/>
      <c r="L147" s="227"/>
      <c r="M147" s="228"/>
      <c r="N147" s="229"/>
      <c r="O147" s="229"/>
      <c r="P147" s="230">
        <f>P148</f>
        <v>0</v>
      </c>
      <c r="Q147" s="229"/>
      <c r="R147" s="230">
        <f>R148</f>
        <v>0</v>
      </c>
      <c r="S147" s="229"/>
      <c r="T147" s="231">
        <f>T148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32" t="s">
        <v>170</v>
      </c>
      <c r="AT147" s="233" t="s">
        <v>75</v>
      </c>
      <c r="AU147" s="233" t="s">
        <v>83</v>
      </c>
      <c r="AY147" s="232" t="s">
        <v>164</v>
      </c>
      <c r="BK147" s="234">
        <f>BK148</f>
        <v>0</v>
      </c>
    </row>
    <row r="148" s="2" customFormat="1" ht="16.5" customHeight="1">
      <c r="A148" s="35"/>
      <c r="B148" s="36"/>
      <c r="C148" s="235" t="s">
        <v>1118</v>
      </c>
      <c r="D148" s="235" t="s">
        <v>165</v>
      </c>
      <c r="E148" s="236" t="s">
        <v>1736</v>
      </c>
      <c r="F148" s="237" t="s">
        <v>1737</v>
      </c>
      <c r="G148" s="238" t="s">
        <v>183</v>
      </c>
      <c r="H148" s="239">
        <v>1</v>
      </c>
      <c r="I148" s="240"/>
      <c r="J148" s="241">
        <f>ROUND(I148*H148,2)</f>
        <v>0</v>
      </c>
      <c r="K148" s="242"/>
      <c r="L148" s="41"/>
      <c r="M148" s="260" t="s">
        <v>1</v>
      </c>
      <c r="N148" s="261" t="s">
        <v>41</v>
      </c>
      <c r="O148" s="262"/>
      <c r="P148" s="263">
        <f>O148*H148</f>
        <v>0</v>
      </c>
      <c r="Q148" s="263">
        <v>0</v>
      </c>
      <c r="R148" s="263">
        <f>Q148*H148</f>
        <v>0</v>
      </c>
      <c r="S148" s="263">
        <v>0</v>
      </c>
      <c r="T148" s="26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83</v>
      </c>
      <c r="AT148" s="247" t="s">
        <v>165</v>
      </c>
      <c r="AU148" s="247" t="s">
        <v>85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83</v>
      </c>
      <c r="BM148" s="247" t="s">
        <v>1738</v>
      </c>
    </row>
    <row r="149" s="2" customFormat="1" ht="6.96" customHeight="1">
      <c r="A149" s="35"/>
      <c r="B149" s="63"/>
      <c r="C149" s="64"/>
      <c r="D149" s="64"/>
      <c r="E149" s="64"/>
      <c r="F149" s="64"/>
      <c r="G149" s="64"/>
      <c r="H149" s="64"/>
      <c r="I149" s="190"/>
      <c r="J149" s="64"/>
      <c r="K149" s="64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HK/GQzHPbJfu4yqhuln6IHS7IGUQgF80mKQaVrWZCeOj7LqacjlkpTeFeMGPvKid5C2aycBt6Sje5ZDHqEmb4g==" hashValue="CmTVhlaBqGGwWe//dO1eyt6SuJLr+YczqZMmZXIvwDnJ/yWGylYw6o55Khez5YEm8UqM9uf/RAuVHQ7osBxl9g==" algorithmName="SHA-512" password="CC35"/>
  <autoFilter ref="C124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85</v>
      </c>
    </row>
    <row r="4" s="1" customFormat="1" ht="24.96" customHeight="1">
      <c r="B4" s="17"/>
      <c r="D4" s="148" t="s">
        <v>133</v>
      </c>
      <c r="I4" s="144"/>
      <c r="L4" s="17"/>
      <c r="M4" s="149" t="s">
        <v>10</v>
      </c>
      <c r="AT4" s="14" t="s">
        <v>4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 xml:space="preserve">Oprava zabezpečovacího zařízení v ŽST  Noutonice</v>
      </c>
      <c r="F7" s="150"/>
      <c r="G7" s="150"/>
      <c r="H7" s="150"/>
      <c r="I7" s="144"/>
      <c r="L7" s="17"/>
    </row>
    <row r="8">
      <c r="B8" s="17"/>
      <c r="D8" s="150" t="s">
        <v>134</v>
      </c>
      <c r="L8" s="17"/>
    </row>
    <row r="9" s="1" customFormat="1" ht="16.5" customHeight="1">
      <c r="B9" s="17"/>
      <c r="E9" s="151" t="s">
        <v>1739</v>
      </c>
      <c r="F9" s="1"/>
      <c r="G9" s="1"/>
      <c r="H9" s="1"/>
      <c r="I9" s="144"/>
      <c r="L9" s="17"/>
    </row>
    <row r="10" s="1" customFormat="1" ht="12" customHeight="1">
      <c r="B10" s="17"/>
      <c r="D10" s="150" t="s">
        <v>136</v>
      </c>
      <c r="I10" s="144"/>
      <c r="L10" s="17"/>
    </row>
    <row r="11" s="2" customFormat="1" ht="16.5" customHeight="1">
      <c r="A11" s="35"/>
      <c r="B11" s="41"/>
      <c r="C11" s="35"/>
      <c r="D11" s="35"/>
      <c r="E11" s="152" t="s">
        <v>1740</v>
      </c>
      <c r="F11" s="35"/>
      <c r="G11" s="35"/>
      <c r="H11" s="35"/>
      <c r="I11" s="153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138</v>
      </c>
      <c r="E12" s="35"/>
      <c r="F12" s="35"/>
      <c r="G12" s="35"/>
      <c r="H12" s="35"/>
      <c r="I12" s="153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4" t="s">
        <v>1741</v>
      </c>
      <c r="F13" s="35"/>
      <c r="G13" s="35"/>
      <c r="H13" s="35"/>
      <c r="I13" s="153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153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50" t="s">
        <v>18</v>
      </c>
      <c r="E15" s="35"/>
      <c r="F15" s="138" t="s">
        <v>1</v>
      </c>
      <c r="G15" s="35"/>
      <c r="H15" s="35"/>
      <c r="I15" s="155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20</v>
      </c>
      <c r="E16" s="35"/>
      <c r="F16" s="138" t="s">
        <v>21</v>
      </c>
      <c r="G16" s="35"/>
      <c r="H16" s="35"/>
      <c r="I16" s="155" t="s">
        <v>22</v>
      </c>
      <c r="J16" s="156" t="str">
        <f>'Rekapitulace stavby'!AN8</f>
        <v>9. 4. 2020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153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50" t="s">
        <v>24</v>
      </c>
      <c r="E18" s="35"/>
      <c r="F18" s="35"/>
      <c r="G18" s="35"/>
      <c r="H18" s="35"/>
      <c r="I18" s="155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55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53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50" t="s">
        <v>28</v>
      </c>
      <c r="E21" s="35"/>
      <c r="F21" s="35"/>
      <c r="G21" s="35"/>
      <c r="H21" s="35"/>
      <c r="I21" s="155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55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53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50" t="s">
        <v>30</v>
      </c>
      <c r="E24" s="35"/>
      <c r="F24" s="35"/>
      <c r="G24" s="35"/>
      <c r="H24" s="35"/>
      <c r="I24" s="155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55" t="s">
        <v>27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53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50" t="s">
        <v>33</v>
      </c>
      <c r="E27" s="35"/>
      <c r="F27" s="35"/>
      <c r="G27" s="35"/>
      <c r="H27" s="35"/>
      <c r="I27" s="155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34</v>
      </c>
      <c r="F28" s="35"/>
      <c r="G28" s="35"/>
      <c r="H28" s="35"/>
      <c r="I28" s="155" t="s">
        <v>27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153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50" t="s">
        <v>35</v>
      </c>
      <c r="E30" s="35"/>
      <c r="F30" s="35"/>
      <c r="G30" s="35"/>
      <c r="H30" s="35"/>
      <c r="I30" s="153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60"/>
      <c r="J31" s="157"/>
      <c r="K31" s="157"/>
      <c r="L31" s="161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153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2"/>
      <c r="E33" s="162"/>
      <c r="F33" s="162"/>
      <c r="G33" s="162"/>
      <c r="H33" s="162"/>
      <c r="I33" s="163"/>
      <c r="J33" s="162"/>
      <c r="K33" s="16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4" t="s">
        <v>36</v>
      </c>
      <c r="E34" s="35"/>
      <c r="F34" s="35"/>
      <c r="G34" s="35"/>
      <c r="H34" s="35"/>
      <c r="I34" s="153"/>
      <c r="J34" s="165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2"/>
      <c r="E35" s="162"/>
      <c r="F35" s="162"/>
      <c r="G35" s="162"/>
      <c r="H35" s="162"/>
      <c r="I35" s="163"/>
      <c r="J35" s="162"/>
      <c r="K35" s="162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6" t="s">
        <v>38</v>
      </c>
      <c r="G36" s="35"/>
      <c r="H36" s="35"/>
      <c r="I36" s="167" t="s">
        <v>37</v>
      </c>
      <c r="J36" s="166" t="s">
        <v>39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2" t="s">
        <v>40</v>
      </c>
      <c r="E37" s="150" t="s">
        <v>41</v>
      </c>
      <c r="F37" s="168">
        <f>ROUND((SUM(BE125:BE275)),  2)</f>
        <v>0</v>
      </c>
      <c r="G37" s="35"/>
      <c r="H37" s="35"/>
      <c r="I37" s="169">
        <v>0.20999999999999999</v>
      </c>
      <c r="J37" s="168">
        <f>ROUND(((SUM(BE125:BE275))*I37),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42</v>
      </c>
      <c r="F38" s="168">
        <f>ROUND((SUM(BF125:BF275)),  2)</f>
        <v>0</v>
      </c>
      <c r="G38" s="35"/>
      <c r="H38" s="35"/>
      <c r="I38" s="169">
        <v>0.14999999999999999</v>
      </c>
      <c r="J38" s="168">
        <f>ROUND(((SUM(BF125:BF275))*I38),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43</v>
      </c>
      <c r="F39" s="168">
        <f>ROUND((SUM(BG125:BG275)),  2)</f>
        <v>0</v>
      </c>
      <c r="G39" s="35"/>
      <c r="H39" s="35"/>
      <c r="I39" s="169">
        <v>0.20999999999999999</v>
      </c>
      <c r="J39" s="168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0" t="s">
        <v>44</v>
      </c>
      <c r="F40" s="168">
        <f>ROUND((SUM(BH125:BH275)),  2)</f>
        <v>0</v>
      </c>
      <c r="G40" s="35"/>
      <c r="H40" s="35"/>
      <c r="I40" s="169">
        <v>0.14999999999999999</v>
      </c>
      <c r="J40" s="168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50" t="s">
        <v>45</v>
      </c>
      <c r="F41" s="168">
        <f>ROUND((SUM(BI125:BI275)),  2)</f>
        <v>0</v>
      </c>
      <c r="G41" s="35"/>
      <c r="H41" s="35"/>
      <c r="I41" s="169">
        <v>0</v>
      </c>
      <c r="J41" s="168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153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0"/>
      <c r="D43" s="171" t="s">
        <v>46</v>
      </c>
      <c r="E43" s="172"/>
      <c r="F43" s="172"/>
      <c r="G43" s="173" t="s">
        <v>47</v>
      </c>
      <c r="H43" s="174" t="s">
        <v>48</v>
      </c>
      <c r="I43" s="175"/>
      <c r="J43" s="176">
        <f>SUM(J34:J41)</f>
        <v>0</v>
      </c>
      <c r="K43" s="177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153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0"/>
      <c r="D50" s="178" t="s">
        <v>49</v>
      </c>
      <c r="E50" s="179"/>
      <c r="F50" s="179"/>
      <c r="G50" s="178" t="s">
        <v>50</v>
      </c>
      <c r="H50" s="179"/>
      <c r="I50" s="180"/>
      <c r="J50" s="179"/>
      <c r="K50" s="17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51</v>
      </c>
      <c r="E61" s="182"/>
      <c r="F61" s="183" t="s">
        <v>52</v>
      </c>
      <c r="G61" s="181" t="s">
        <v>51</v>
      </c>
      <c r="H61" s="182"/>
      <c r="I61" s="184"/>
      <c r="J61" s="185" t="s">
        <v>52</v>
      </c>
      <c r="K61" s="18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53</v>
      </c>
      <c r="E65" s="186"/>
      <c r="F65" s="186"/>
      <c r="G65" s="178" t="s">
        <v>54</v>
      </c>
      <c r="H65" s="186"/>
      <c r="I65" s="187"/>
      <c r="J65" s="186"/>
      <c r="K65" s="18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51</v>
      </c>
      <c r="E76" s="182"/>
      <c r="F76" s="183" t="s">
        <v>52</v>
      </c>
      <c r="G76" s="181" t="s">
        <v>51</v>
      </c>
      <c r="H76" s="182"/>
      <c r="I76" s="184"/>
      <c r="J76" s="185" t="s">
        <v>52</v>
      </c>
      <c r="K76" s="18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140</v>
      </c>
      <c r="D82" s="37"/>
      <c r="E82" s="37"/>
      <c r="F82" s="37"/>
      <c r="G82" s="37"/>
      <c r="H82" s="37"/>
      <c r="I82" s="153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3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3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 xml:space="preserve">Oprava zabezpečovacího zařízení v ŽST  Noutonice</v>
      </c>
      <c r="F85" s="29"/>
      <c r="G85" s="29"/>
      <c r="H85" s="29"/>
      <c r="I85" s="153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134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1" customFormat="1" ht="16.5" customHeight="1">
      <c r="B87" s="18"/>
      <c r="C87" s="19"/>
      <c r="D87" s="19"/>
      <c r="E87" s="194" t="s">
        <v>1739</v>
      </c>
      <c r="F87" s="19"/>
      <c r="G87" s="19"/>
      <c r="H87" s="19"/>
      <c r="I87" s="144"/>
      <c r="J87" s="19"/>
      <c r="K87" s="19"/>
      <c r="L87" s="17"/>
    </row>
    <row r="88" s="1" customFormat="1" ht="12" customHeight="1">
      <c r="B88" s="18"/>
      <c r="C88" s="29" t="s">
        <v>136</v>
      </c>
      <c r="D88" s="19"/>
      <c r="E88" s="19"/>
      <c r="F88" s="19"/>
      <c r="G88" s="19"/>
      <c r="H88" s="19"/>
      <c r="I88" s="144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95" t="s">
        <v>1740</v>
      </c>
      <c r="F89" s="37"/>
      <c r="G89" s="37"/>
      <c r="H89" s="37"/>
      <c r="I89" s="153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138</v>
      </c>
      <c r="D90" s="37"/>
      <c r="E90" s="37"/>
      <c r="F90" s="37"/>
      <c r="G90" s="37"/>
      <c r="H90" s="37"/>
      <c r="I90" s="153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52-06-01 - PZS Technologická část</v>
      </c>
      <c r="F91" s="37"/>
      <c r="G91" s="37"/>
      <c r="H91" s="37"/>
      <c r="I91" s="153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3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Noutonice</v>
      </c>
      <c r="G93" s="37"/>
      <c r="H93" s="37"/>
      <c r="I93" s="155" t="s">
        <v>22</v>
      </c>
      <c r="J93" s="76" t="str">
        <f>IF(J16="","",J16)</f>
        <v>9. 4. 2020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153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Jiří Kejkula</v>
      </c>
      <c r="G95" s="37"/>
      <c r="H95" s="37"/>
      <c r="I95" s="155" t="s">
        <v>30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155" t="s">
        <v>33</v>
      </c>
      <c r="J96" s="33" t="str">
        <f>E28</f>
        <v>Milan Bělehrad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3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96" t="s">
        <v>141</v>
      </c>
      <c r="D98" s="197"/>
      <c r="E98" s="197"/>
      <c r="F98" s="197"/>
      <c r="G98" s="197"/>
      <c r="H98" s="197"/>
      <c r="I98" s="198"/>
      <c r="J98" s="199" t="s">
        <v>142</v>
      </c>
      <c r="K98" s="19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153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200" t="s">
        <v>143</v>
      </c>
      <c r="D100" s="37"/>
      <c r="E100" s="37"/>
      <c r="F100" s="37"/>
      <c r="G100" s="37"/>
      <c r="H100" s="37"/>
      <c r="I100" s="153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144</v>
      </c>
    </row>
    <row r="101" s="9" customFormat="1" ht="24.96" customHeight="1">
      <c r="A101" s="9"/>
      <c r="B101" s="201"/>
      <c r="C101" s="202"/>
      <c r="D101" s="203" t="s">
        <v>1370</v>
      </c>
      <c r="E101" s="204"/>
      <c r="F101" s="204"/>
      <c r="G101" s="204"/>
      <c r="H101" s="204"/>
      <c r="I101" s="205"/>
      <c r="J101" s="206">
        <f>J275</f>
        <v>0</v>
      </c>
      <c r="K101" s="202"/>
      <c r="L101" s="20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53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9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9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153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53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53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94" t="str">
        <f>E7</f>
        <v xml:space="preserve">Oprava zabezpečovacího zařízení v ŽST  Noutonice</v>
      </c>
      <c r="F111" s="29"/>
      <c r="G111" s="29"/>
      <c r="H111" s="29"/>
      <c r="I111" s="153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134</v>
      </c>
      <c r="D112" s="19"/>
      <c r="E112" s="19"/>
      <c r="F112" s="19"/>
      <c r="G112" s="19"/>
      <c r="H112" s="19"/>
      <c r="I112" s="144"/>
      <c r="J112" s="19"/>
      <c r="K112" s="19"/>
      <c r="L112" s="17"/>
    </row>
    <row r="113" s="1" customFormat="1" ht="16.5" customHeight="1">
      <c r="B113" s="18"/>
      <c r="C113" s="19"/>
      <c r="D113" s="19"/>
      <c r="E113" s="194" t="s">
        <v>1739</v>
      </c>
      <c r="F113" s="19"/>
      <c r="G113" s="19"/>
      <c r="H113" s="19"/>
      <c r="I113" s="144"/>
      <c r="J113" s="19"/>
      <c r="K113" s="19"/>
      <c r="L113" s="17"/>
    </row>
    <row r="114" s="1" customFormat="1" ht="12" customHeight="1">
      <c r="B114" s="18"/>
      <c r="C114" s="29" t="s">
        <v>136</v>
      </c>
      <c r="D114" s="19"/>
      <c r="E114" s="19"/>
      <c r="F114" s="19"/>
      <c r="G114" s="19"/>
      <c r="H114" s="19"/>
      <c r="I114" s="144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95" t="s">
        <v>1740</v>
      </c>
      <c r="F115" s="37"/>
      <c r="G115" s="37"/>
      <c r="H115" s="37"/>
      <c r="I115" s="153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138</v>
      </c>
      <c r="D116" s="37"/>
      <c r="E116" s="37"/>
      <c r="F116" s="37"/>
      <c r="G116" s="37"/>
      <c r="H116" s="37"/>
      <c r="I116" s="153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52-06-01 - PZS Technologická část</v>
      </c>
      <c r="F117" s="37"/>
      <c r="G117" s="37"/>
      <c r="H117" s="37"/>
      <c r="I117" s="153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3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>Noutonice</v>
      </c>
      <c r="G119" s="37"/>
      <c r="H119" s="37"/>
      <c r="I119" s="155" t="s">
        <v>22</v>
      </c>
      <c r="J119" s="76" t="str">
        <f>IF(J16="","",J16)</f>
        <v>9. 4. 2020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3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>Jiří Kejkula</v>
      </c>
      <c r="G121" s="37"/>
      <c r="H121" s="37"/>
      <c r="I121" s="155" t="s">
        <v>30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IF(E22="","",E22)</f>
        <v>Vyplň údaj</v>
      </c>
      <c r="G122" s="37"/>
      <c r="H122" s="37"/>
      <c r="I122" s="155" t="s">
        <v>33</v>
      </c>
      <c r="J122" s="33" t="str">
        <f>E28</f>
        <v>Milan Bělehrad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3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208"/>
      <c r="B124" s="209"/>
      <c r="C124" s="210" t="s">
        <v>150</v>
      </c>
      <c r="D124" s="211" t="s">
        <v>61</v>
      </c>
      <c r="E124" s="211" t="s">
        <v>57</v>
      </c>
      <c r="F124" s="211" t="s">
        <v>58</v>
      </c>
      <c r="G124" s="211" t="s">
        <v>151</v>
      </c>
      <c r="H124" s="211" t="s">
        <v>152</v>
      </c>
      <c r="I124" s="212" t="s">
        <v>153</v>
      </c>
      <c r="J124" s="213" t="s">
        <v>142</v>
      </c>
      <c r="K124" s="214" t="s">
        <v>154</v>
      </c>
      <c r="L124" s="215"/>
      <c r="M124" s="97" t="s">
        <v>1</v>
      </c>
      <c r="N124" s="98" t="s">
        <v>40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153"/>
      <c r="J125" s="216">
        <f>BK125</f>
        <v>0</v>
      </c>
      <c r="K125" s="37"/>
      <c r="L125" s="41"/>
      <c r="M125" s="100"/>
      <c r="N125" s="217"/>
      <c r="O125" s="101"/>
      <c r="P125" s="218">
        <f>SUM(P126:P275)</f>
        <v>0</v>
      </c>
      <c r="Q125" s="101"/>
      <c r="R125" s="218">
        <f>SUM(R126:R275)</f>
        <v>0</v>
      </c>
      <c r="S125" s="101"/>
      <c r="T125" s="219">
        <f>SUM(T126:T275)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144</v>
      </c>
      <c r="BK125" s="220">
        <f>SUM(BK126:BK275)</f>
        <v>0</v>
      </c>
    </row>
    <row r="126" s="2" customFormat="1" ht="33" customHeight="1">
      <c r="A126" s="35"/>
      <c r="B126" s="36"/>
      <c r="C126" s="249" t="s">
        <v>83</v>
      </c>
      <c r="D126" s="249" t="s">
        <v>175</v>
      </c>
      <c r="E126" s="250" t="s">
        <v>1742</v>
      </c>
      <c r="F126" s="251" t="s">
        <v>1743</v>
      </c>
      <c r="G126" s="252" t="s">
        <v>1744</v>
      </c>
      <c r="H126" s="253">
        <v>1</v>
      </c>
      <c r="I126" s="254"/>
      <c r="J126" s="255">
        <f>ROUND(I126*H126,2)</f>
        <v>0</v>
      </c>
      <c r="K126" s="256"/>
      <c r="L126" s="257"/>
      <c r="M126" s="258" t="s">
        <v>1</v>
      </c>
      <c r="N126" s="259" t="s">
        <v>41</v>
      </c>
      <c r="O126" s="8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7" t="s">
        <v>85</v>
      </c>
      <c r="AT126" s="247" t="s">
        <v>175</v>
      </c>
      <c r="AU126" s="247" t="s">
        <v>76</v>
      </c>
      <c r="AY126" s="14" t="s">
        <v>164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4" t="s">
        <v>83</v>
      </c>
      <c r="BK126" s="248">
        <f>ROUND(I126*H126,2)</f>
        <v>0</v>
      </c>
      <c r="BL126" s="14" t="s">
        <v>83</v>
      </c>
      <c r="BM126" s="247" t="s">
        <v>1745</v>
      </c>
    </row>
    <row r="127" s="2" customFormat="1" ht="21.75" customHeight="1">
      <c r="A127" s="35"/>
      <c r="B127" s="36"/>
      <c r="C127" s="249" t="s">
        <v>85</v>
      </c>
      <c r="D127" s="249" t="s">
        <v>175</v>
      </c>
      <c r="E127" s="250" t="s">
        <v>1746</v>
      </c>
      <c r="F127" s="251" t="s">
        <v>1747</v>
      </c>
      <c r="G127" s="252" t="s">
        <v>183</v>
      </c>
      <c r="H127" s="253">
        <v>1</v>
      </c>
      <c r="I127" s="254"/>
      <c r="J127" s="255">
        <f>ROUND(I127*H127,2)</f>
        <v>0</v>
      </c>
      <c r="K127" s="256"/>
      <c r="L127" s="257"/>
      <c r="M127" s="258" t="s">
        <v>1</v>
      </c>
      <c r="N127" s="259" t="s">
        <v>41</v>
      </c>
      <c r="O127" s="8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7" t="s">
        <v>85</v>
      </c>
      <c r="AT127" s="247" t="s">
        <v>175</v>
      </c>
      <c r="AU127" s="247" t="s">
        <v>76</v>
      </c>
      <c r="AY127" s="14" t="s">
        <v>164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4" t="s">
        <v>83</v>
      </c>
      <c r="BK127" s="248">
        <f>ROUND(I127*H127,2)</f>
        <v>0</v>
      </c>
      <c r="BL127" s="14" t="s">
        <v>83</v>
      </c>
      <c r="BM127" s="247" t="s">
        <v>1748</v>
      </c>
    </row>
    <row r="128" s="2" customFormat="1" ht="16.5" customHeight="1">
      <c r="A128" s="35"/>
      <c r="B128" s="36"/>
      <c r="C128" s="249" t="s">
        <v>93</v>
      </c>
      <c r="D128" s="249" t="s">
        <v>175</v>
      </c>
      <c r="E128" s="250" t="s">
        <v>1749</v>
      </c>
      <c r="F128" s="251" t="s">
        <v>1750</v>
      </c>
      <c r="G128" s="252" t="s">
        <v>183</v>
      </c>
      <c r="H128" s="253">
        <v>1</v>
      </c>
      <c r="I128" s="254"/>
      <c r="J128" s="255">
        <f>ROUND(I128*H128,2)</f>
        <v>0</v>
      </c>
      <c r="K128" s="256"/>
      <c r="L128" s="257"/>
      <c r="M128" s="258" t="s">
        <v>1</v>
      </c>
      <c r="N128" s="259" t="s">
        <v>41</v>
      </c>
      <c r="O128" s="8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7" t="s">
        <v>85</v>
      </c>
      <c r="AT128" s="247" t="s">
        <v>175</v>
      </c>
      <c r="AU128" s="247" t="s">
        <v>76</v>
      </c>
      <c r="AY128" s="14" t="s">
        <v>164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4" t="s">
        <v>83</v>
      </c>
      <c r="BK128" s="248">
        <f>ROUND(I128*H128,2)</f>
        <v>0</v>
      </c>
      <c r="BL128" s="14" t="s">
        <v>83</v>
      </c>
      <c r="BM128" s="247" t="s">
        <v>1751</v>
      </c>
    </row>
    <row r="129" s="2" customFormat="1" ht="33" customHeight="1">
      <c r="A129" s="35"/>
      <c r="B129" s="36"/>
      <c r="C129" s="249" t="s">
        <v>106</v>
      </c>
      <c r="D129" s="249" t="s">
        <v>175</v>
      </c>
      <c r="E129" s="250" t="s">
        <v>1752</v>
      </c>
      <c r="F129" s="251" t="s">
        <v>1753</v>
      </c>
      <c r="G129" s="252" t="s">
        <v>183</v>
      </c>
      <c r="H129" s="253">
        <v>1</v>
      </c>
      <c r="I129" s="254"/>
      <c r="J129" s="255">
        <f>ROUND(I129*H129,2)</f>
        <v>0</v>
      </c>
      <c r="K129" s="256"/>
      <c r="L129" s="257"/>
      <c r="M129" s="258" t="s">
        <v>1</v>
      </c>
      <c r="N129" s="259" t="s">
        <v>41</v>
      </c>
      <c r="O129" s="8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7" t="s">
        <v>85</v>
      </c>
      <c r="AT129" s="247" t="s">
        <v>175</v>
      </c>
      <c r="AU129" s="247" t="s">
        <v>76</v>
      </c>
      <c r="AY129" s="14" t="s">
        <v>164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4" t="s">
        <v>83</v>
      </c>
      <c r="BK129" s="248">
        <f>ROUND(I129*H129,2)</f>
        <v>0</v>
      </c>
      <c r="BL129" s="14" t="s">
        <v>83</v>
      </c>
      <c r="BM129" s="247" t="s">
        <v>1754</v>
      </c>
    </row>
    <row r="130" s="2" customFormat="1" ht="21.75" customHeight="1">
      <c r="A130" s="35"/>
      <c r="B130" s="36"/>
      <c r="C130" s="249" t="s">
        <v>1118</v>
      </c>
      <c r="D130" s="249" t="s">
        <v>175</v>
      </c>
      <c r="E130" s="250" t="s">
        <v>1755</v>
      </c>
      <c r="F130" s="251" t="s">
        <v>1756</v>
      </c>
      <c r="G130" s="252" t="s">
        <v>183</v>
      </c>
      <c r="H130" s="253">
        <v>1</v>
      </c>
      <c r="I130" s="254"/>
      <c r="J130" s="255">
        <f>ROUND(I130*H130,2)</f>
        <v>0</v>
      </c>
      <c r="K130" s="256"/>
      <c r="L130" s="257"/>
      <c r="M130" s="258" t="s">
        <v>1</v>
      </c>
      <c r="N130" s="259" t="s">
        <v>41</v>
      </c>
      <c r="O130" s="8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7" t="s">
        <v>85</v>
      </c>
      <c r="AT130" s="247" t="s">
        <v>175</v>
      </c>
      <c r="AU130" s="247" t="s">
        <v>76</v>
      </c>
      <c r="AY130" s="14" t="s">
        <v>164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4" t="s">
        <v>83</v>
      </c>
      <c r="BK130" s="248">
        <f>ROUND(I130*H130,2)</f>
        <v>0</v>
      </c>
      <c r="BL130" s="14" t="s">
        <v>83</v>
      </c>
      <c r="BM130" s="247" t="s">
        <v>1757</v>
      </c>
    </row>
    <row r="131" s="2" customFormat="1" ht="21.75" customHeight="1">
      <c r="A131" s="35"/>
      <c r="B131" s="36"/>
      <c r="C131" s="249" t="s">
        <v>1332</v>
      </c>
      <c r="D131" s="249" t="s">
        <v>175</v>
      </c>
      <c r="E131" s="250" t="s">
        <v>1758</v>
      </c>
      <c r="F131" s="251" t="s">
        <v>1759</v>
      </c>
      <c r="G131" s="252" t="s">
        <v>183</v>
      </c>
      <c r="H131" s="253">
        <v>1</v>
      </c>
      <c r="I131" s="254"/>
      <c r="J131" s="255">
        <f>ROUND(I131*H131,2)</f>
        <v>0</v>
      </c>
      <c r="K131" s="256"/>
      <c r="L131" s="257"/>
      <c r="M131" s="258" t="s">
        <v>1</v>
      </c>
      <c r="N131" s="259" t="s">
        <v>41</v>
      </c>
      <c r="O131" s="8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7" t="s">
        <v>200</v>
      </c>
      <c r="AT131" s="247" t="s">
        <v>175</v>
      </c>
      <c r="AU131" s="247" t="s">
        <v>76</v>
      </c>
      <c r="AY131" s="14" t="s">
        <v>164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4" t="s">
        <v>83</v>
      </c>
      <c r="BK131" s="248">
        <f>ROUND(I131*H131,2)</f>
        <v>0</v>
      </c>
      <c r="BL131" s="14" t="s">
        <v>200</v>
      </c>
      <c r="BM131" s="247" t="s">
        <v>1760</v>
      </c>
    </row>
    <row r="132" s="2" customFormat="1" ht="16.5" customHeight="1">
      <c r="A132" s="35"/>
      <c r="B132" s="36"/>
      <c r="C132" s="235" t="s">
        <v>1145</v>
      </c>
      <c r="D132" s="235" t="s">
        <v>165</v>
      </c>
      <c r="E132" s="236" t="s">
        <v>848</v>
      </c>
      <c r="F132" s="237" t="s">
        <v>849</v>
      </c>
      <c r="G132" s="238" t="s">
        <v>183</v>
      </c>
      <c r="H132" s="239">
        <v>1</v>
      </c>
      <c r="I132" s="240"/>
      <c r="J132" s="241">
        <f>ROUND(I132*H132,2)</f>
        <v>0</v>
      </c>
      <c r="K132" s="242"/>
      <c r="L132" s="41"/>
      <c r="M132" s="243" t="s">
        <v>1</v>
      </c>
      <c r="N132" s="244" t="s">
        <v>41</v>
      </c>
      <c r="O132" s="8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7" t="s">
        <v>179</v>
      </c>
      <c r="AT132" s="247" t="s">
        <v>165</v>
      </c>
      <c r="AU132" s="247" t="s">
        <v>76</v>
      </c>
      <c r="AY132" s="14" t="s">
        <v>164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4" t="s">
        <v>83</v>
      </c>
      <c r="BK132" s="248">
        <f>ROUND(I132*H132,2)</f>
        <v>0</v>
      </c>
      <c r="BL132" s="14" t="s">
        <v>179</v>
      </c>
      <c r="BM132" s="247" t="s">
        <v>1761</v>
      </c>
    </row>
    <row r="133" s="2" customFormat="1" ht="16.5" customHeight="1">
      <c r="A133" s="35"/>
      <c r="B133" s="36"/>
      <c r="C133" s="235" t="s">
        <v>8</v>
      </c>
      <c r="D133" s="235" t="s">
        <v>165</v>
      </c>
      <c r="E133" s="236" t="s">
        <v>223</v>
      </c>
      <c r="F133" s="237" t="s">
        <v>224</v>
      </c>
      <c r="G133" s="238" t="s">
        <v>183</v>
      </c>
      <c r="H133" s="239">
        <v>2</v>
      </c>
      <c r="I133" s="240"/>
      <c r="J133" s="241">
        <f>ROUND(I133*H133,2)</f>
        <v>0</v>
      </c>
      <c r="K133" s="242"/>
      <c r="L133" s="41"/>
      <c r="M133" s="243" t="s">
        <v>1</v>
      </c>
      <c r="N133" s="244" t="s">
        <v>41</v>
      </c>
      <c r="O133" s="8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7" t="s">
        <v>83</v>
      </c>
      <c r="AT133" s="247" t="s">
        <v>165</v>
      </c>
      <c r="AU133" s="247" t="s">
        <v>76</v>
      </c>
      <c r="AY133" s="14" t="s">
        <v>164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4" t="s">
        <v>83</v>
      </c>
      <c r="BK133" s="248">
        <f>ROUND(I133*H133,2)</f>
        <v>0</v>
      </c>
      <c r="BL133" s="14" t="s">
        <v>83</v>
      </c>
      <c r="BM133" s="247" t="s">
        <v>1762</v>
      </c>
    </row>
    <row r="134" s="2" customFormat="1" ht="21.75" customHeight="1">
      <c r="A134" s="35"/>
      <c r="B134" s="36"/>
      <c r="C134" s="235" t="s">
        <v>226</v>
      </c>
      <c r="D134" s="235" t="s">
        <v>165</v>
      </c>
      <c r="E134" s="236" t="s">
        <v>219</v>
      </c>
      <c r="F134" s="237" t="s">
        <v>220</v>
      </c>
      <c r="G134" s="238" t="s">
        <v>183</v>
      </c>
      <c r="H134" s="239">
        <v>2</v>
      </c>
      <c r="I134" s="240"/>
      <c r="J134" s="241">
        <f>ROUND(I134*H134,2)</f>
        <v>0</v>
      </c>
      <c r="K134" s="242"/>
      <c r="L134" s="41"/>
      <c r="M134" s="243" t="s">
        <v>1</v>
      </c>
      <c r="N134" s="244" t="s">
        <v>41</v>
      </c>
      <c r="O134" s="8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7" t="s">
        <v>83</v>
      </c>
      <c r="AT134" s="247" t="s">
        <v>165</v>
      </c>
      <c r="AU134" s="247" t="s">
        <v>76</v>
      </c>
      <c r="AY134" s="14" t="s">
        <v>164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4" t="s">
        <v>83</v>
      </c>
      <c r="BK134" s="248">
        <f>ROUND(I134*H134,2)</f>
        <v>0</v>
      </c>
      <c r="BL134" s="14" t="s">
        <v>83</v>
      </c>
      <c r="BM134" s="247" t="s">
        <v>1763</v>
      </c>
    </row>
    <row r="135" s="2" customFormat="1" ht="21.75" customHeight="1">
      <c r="A135" s="35"/>
      <c r="B135" s="36"/>
      <c r="C135" s="249" t="s">
        <v>1152</v>
      </c>
      <c r="D135" s="249" t="s">
        <v>175</v>
      </c>
      <c r="E135" s="250" t="s">
        <v>1764</v>
      </c>
      <c r="F135" s="251" t="s">
        <v>1765</v>
      </c>
      <c r="G135" s="252" t="s">
        <v>183</v>
      </c>
      <c r="H135" s="253">
        <v>1</v>
      </c>
      <c r="I135" s="254"/>
      <c r="J135" s="255">
        <f>ROUND(I135*H135,2)</f>
        <v>0</v>
      </c>
      <c r="K135" s="256"/>
      <c r="L135" s="257"/>
      <c r="M135" s="258" t="s">
        <v>1</v>
      </c>
      <c r="N135" s="259" t="s">
        <v>41</v>
      </c>
      <c r="O135" s="8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7" t="s">
        <v>85</v>
      </c>
      <c r="AT135" s="247" t="s">
        <v>175</v>
      </c>
      <c r="AU135" s="247" t="s">
        <v>76</v>
      </c>
      <c r="AY135" s="14" t="s">
        <v>164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4" t="s">
        <v>83</v>
      </c>
      <c r="BK135" s="248">
        <f>ROUND(I135*H135,2)</f>
        <v>0</v>
      </c>
      <c r="BL135" s="14" t="s">
        <v>83</v>
      </c>
      <c r="BM135" s="247" t="s">
        <v>1766</v>
      </c>
    </row>
    <row r="136" s="2" customFormat="1" ht="21.75" customHeight="1">
      <c r="A136" s="35"/>
      <c r="B136" s="36"/>
      <c r="C136" s="249" t="s">
        <v>1156</v>
      </c>
      <c r="D136" s="249" t="s">
        <v>175</v>
      </c>
      <c r="E136" s="250" t="s">
        <v>466</v>
      </c>
      <c r="F136" s="251" t="s">
        <v>467</v>
      </c>
      <c r="G136" s="252" t="s">
        <v>451</v>
      </c>
      <c r="H136" s="253">
        <v>15</v>
      </c>
      <c r="I136" s="254"/>
      <c r="J136" s="255">
        <f>ROUND(I136*H136,2)</f>
        <v>0</v>
      </c>
      <c r="K136" s="256"/>
      <c r="L136" s="257"/>
      <c r="M136" s="258" t="s">
        <v>1</v>
      </c>
      <c r="N136" s="259" t="s">
        <v>41</v>
      </c>
      <c r="O136" s="8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7" t="s">
        <v>329</v>
      </c>
      <c r="AT136" s="247" t="s">
        <v>175</v>
      </c>
      <c r="AU136" s="247" t="s">
        <v>76</v>
      </c>
      <c r="AY136" s="14" t="s">
        <v>164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4" t="s">
        <v>83</v>
      </c>
      <c r="BK136" s="248">
        <f>ROUND(I136*H136,2)</f>
        <v>0</v>
      </c>
      <c r="BL136" s="14" t="s">
        <v>106</v>
      </c>
      <c r="BM136" s="247" t="s">
        <v>1767</v>
      </c>
    </row>
    <row r="137" s="2" customFormat="1" ht="21.75" customHeight="1">
      <c r="A137" s="35"/>
      <c r="B137" s="36"/>
      <c r="C137" s="249" t="s">
        <v>1363</v>
      </c>
      <c r="D137" s="249" t="s">
        <v>175</v>
      </c>
      <c r="E137" s="250" t="s">
        <v>470</v>
      </c>
      <c r="F137" s="251" t="s">
        <v>471</v>
      </c>
      <c r="G137" s="252" t="s">
        <v>451</v>
      </c>
      <c r="H137" s="253">
        <v>50</v>
      </c>
      <c r="I137" s="254"/>
      <c r="J137" s="255">
        <f>ROUND(I137*H137,2)</f>
        <v>0</v>
      </c>
      <c r="K137" s="256"/>
      <c r="L137" s="257"/>
      <c r="M137" s="258" t="s">
        <v>1</v>
      </c>
      <c r="N137" s="259" t="s">
        <v>41</v>
      </c>
      <c r="O137" s="8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7" t="s">
        <v>329</v>
      </c>
      <c r="AT137" s="247" t="s">
        <v>175</v>
      </c>
      <c r="AU137" s="247" t="s">
        <v>76</v>
      </c>
      <c r="AY137" s="14" t="s">
        <v>164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4" t="s">
        <v>83</v>
      </c>
      <c r="BK137" s="248">
        <f>ROUND(I137*H137,2)</f>
        <v>0</v>
      </c>
      <c r="BL137" s="14" t="s">
        <v>106</v>
      </c>
      <c r="BM137" s="247" t="s">
        <v>1768</v>
      </c>
    </row>
    <row r="138" s="2" customFormat="1" ht="21.75" customHeight="1">
      <c r="A138" s="35"/>
      <c r="B138" s="36"/>
      <c r="C138" s="249" t="s">
        <v>1163</v>
      </c>
      <c r="D138" s="249" t="s">
        <v>175</v>
      </c>
      <c r="E138" s="250" t="s">
        <v>1769</v>
      </c>
      <c r="F138" s="251" t="s">
        <v>1770</v>
      </c>
      <c r="G138" s="252" t="s">
        <v>451</v>
      </c>
      <c r="H138" s="253">
        <v>50</v>
      </c>
      <c r="I138" s="254"/>
      <c r="J138" s="255">
        <f>ROUND(I138*H138,2)</f>
        <v>0</v>
      </c>
      <c r="K138" s="256"/>
      <c r="L138" s="257"/>
      <c r="M138" s="258" t="s">
        <v>1</v>
      </c>
      <c r="N138" s="259" t="s">
        <v>41</v>
      </c>
      <c r="O138" s="8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7" t="s">
        <v>200</v>
      </c>
      <c r="AT138" s="247" t="s">
        <v>175</v>
      </c>
      <c r="AU138" s="247" t="s">
        <v>76</v>
      </c>
      <c r="AY138" s="14" t="s">
        <v>164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4" t="s">
        <v>83</v>
      </c>
      <c r="BK138" s="248">
        <f>ROUND(I138*H138,2)</f>
        <v>0</v>
      </c>
      <c r="BL138" s="14" t="s">
        <v>200</v>
      </c>
      <c r="BM138" s="247" t="s">
        <v>1771</v>
      </c>
    </row>
    <row r="139" s="2" customFormat="1" ht="21.75" customHeight="1">
      <c r="A139" s="35"/>
      <c r="B139" s="36"/>
      <c r="C139" s="249" t="s">
        <v>7</v>
      </c>
      <c r="D139" s="249" t="s">
        <v>175</v>
      </c>
      <c r="E139" s="250" t="s">
        <v>482</v>
      </c>
      <c r="F139" s="251" t="s">
        <v>483</v>
      </c>
      <c r="G139" s="252" t="s">
        <v>451</v>
      </c>
      <c r="H139" s="253">
        <v>15</v>
      </c>
      <c r="I139" s="254"/>
      <c r="J139" s="255">
        <f>ROUND(I139*H139,2)</f>
        <v>0</v>
      </c>
      <c r="K139" s="256"/>
      <c r="L139" s="257"/>
      <c r="M139" s="258" t="s">
        <v>1</v>
      </c>
      <c r="N139" s="259" t="s">
        <v>41</v>
      </c>
      <c r="O139" s="8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7" t="s">
        <v>200</v>
      </c>
      <c r="AT139" s="247" t="s">
        <v>175</v>
      </c>
      <c r="AU139" s="247" t="s">
        <v>76</v>
      </c>
      <c r="AY139" s="14" t="s">
        <v>164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4" t="s">
        <v>83</v>
      </c>
      <c r="BK139" s="248">
        <f>ROUND(I139*H139,2)</f>
        <v>0</v>
      </c>
      <c r="BL139" s="14" t="s">
        <v>200</v>
      </c>
      <c r="BM139" s="247" t="s">
        <v>1772</v>
      </c>
    </row>
    <row r="140" s="2" customFormat="1" ht="33" customHeight="1">
      <c r="A140" s="35"/>
      <c r="B140" s="36"/>
      <c r="C140" s="235" t="s">
        <v>1170</v>
      </c>
      <c r="D140" s="235" t="s">
        <v>165</v>
      </c>
      <c r="E140" s="236" t="s">
        <v>603</v>
      </c>
      <c r="F140" s="237" t="s">
        <v>604</v>
      </c>
      <c r="G140" s="238" t="s">
        <v>451</v>
      </c>
      <c r="H140" s="239">
        <v>15</v>
      </c>
      <c r="I140" s="240"/>
      <c r="J140" s="241">
        <f>ROUND(I140*H140,2)</f>
        <v>0</v>
      </c>
      <c r="K140" s="242"/>
      <c r="L140" s="41"/>
      <c r="M140" s="243" t="s">
        <v>1</v>
      </c>
      <c r="N140" s="244" t="s">
        <v>41</v>
      </c>
      <c r="O140" s="8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7" t="s">
        <v>179</v>
      </c>
      <c r="AT140" s="247" t="s">
        <v>165</v>
      </c>
      <c r="AU140" s="247" t="s">
        <v>76</v>
      </c>
      <c r="AY140" s="14" t="s">
        <v>164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4" t="s">
        <v>83</v>
      </c>
      <c r="BK140" s="248">
        <f>ROUND(I140*H140,2)</f>
        <v>0</v>
      </c>
      <c r="BL140" s="14" t="s">
        <v>179</v>
      </c>
      <c r="BM140" s="247" t="s">
        <v>1773</v>
      </c>
    </row>
    <row r="141" s="2" customFormat="1" ht="16.5" customHeight="1">
      <c r="A141" s="35"/>
      <c r="B141" s="36"/>
      <c r="C141" s="249" t="s">
        <v>594</v>
      </c>
      <c r="D141" s="249" t="s">
        <v>175</v>
      </c>
      <c r="E141" s="250" t="s">
        <v>1774</v>
      </c>
      <c r="F141" s="251" t="s">
        <v>1775</v>
      </c>
      <c r="G141" s="252" t="s">
        <v>183</v>
      </c>
      <c r="H141" s="253">
        <v>1</v>
      </c>
      <c r="I141" s="254"/>
      <c r="J141" s="255">
        <f>ROUND(I141*H141,2)</f>
        <v>0</v>
      </c>
      <c r="K141" s="256"/>
      <c r="L141" s="257"/>
      <c r="M141" s="258" t="s">
        <v>1</v>
      </c>
      <c r="N141" s="259" t="s">
        <v>41</v>
      </c>
      <c r="O141" s="8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7" t="s">
        <v>200</v>
      </c>
      <c r="AT141" s="247" t="s">
        <v>175</v>
      </c>
      <c r="AU141" s="247" t="s">
        <v>76</v>
      </c>
      <c r="AY141" s="14" t="s">
        <v>164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4" t="s">
        <v>83</v>
      </c>
      <c r="BK141" s="248">
        <f>ROUND(I141*H141,2)</f>
        <v>0</v>
      </c>
      <c r="BL141" s="14" t="s">
        <v>200</v>
      </c>
      <c r="BM141" s="247" t="s">
        <v>1776</v>
      </c>
    </row>
    <row r="142" s="2" customFormat="1" ht="33" customHeight="1">
      <c r="A142" s="35"/>
      <c r="B142" s="36"/>
      <c r="C142" s="235" t="s">
        <v>238</v>
      </c>
      <c r="D142" s="235" t="s">
        <v>165</v>
      </c>
      <c r="E142" s="236" t="s">
        <v>607</v>
      </c>
      <c r="F142" s="237" t="s">
        <v>608</v>
      </c>
      <c r="G142" s="238" t="s">
        <v>451</v>
      </c>
      <c r="H142" s="239">
        <v>50</v>
      </c>
      <c r="I142" s="240"/>
      <c r="J142" s="241">
        <f>ROUND(I142*H142,2)</f>
        <v>0</v>
      </c>
      <c r="K142" s="242"/>
      <c r="L142" s="41"/>
      <c r="M142" s="243" t="s">
        <v>1</v>
      </c>
      <c r="N142" s="244" t="s">
        <v>41</v>
      </c>
      <c r="O142" s="8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7" t="s">
        <v>179</v>
      </c>
      <c r="AT142" s="247" t="s">
        <v>165</v>
      </c>
      <c r="AU142" s="247" t="s">
        <v>76</v>
      </c>
      <c r="AY142" s="14" t="s">
        <v>164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4" t="s">
        <v>83</v>
      </c>
      <c r="BK142" s="248">
        <f>ROUND(I142*H142,2)</f>
        <v>0</v>
      </c>
      <c r="BL142" s="14" t="s">
        <v>179</v>
      </c>
      <c r="BM142" s="247" t="s">
        <v>1777</v>
      </c>
    </row>
    <row r="143" s="2" customFormat="1" ht="16.5" customHeight="1">
      <c r="A143" s="35"/>
      <c r="B143" s="36"/>
      <c r="C143" s="249" t="s">
        <v>598</v>
      </c>
      <c r="D143" s="249" t="s">
        <v>175</v>
      </c>
      <c r="E143" s="250" t="s">
        <v>1778</v>
      </c>
      <c r="F143" s="251" t="s">
        <v>1779</v>
      </c>
      <c r="G143" s="252" t="s">
        <v>183</v>
      </c>
      <c r="H143" s="253">
        <v>3</v>
      </c>
      <c r="I143" s="254"/>
      <c r="J143" s="255">
        <f>ROUND(I143*H143,2)</f>
        <v>0</v>
      </c>
      <c r="K143" s="256"/>
      <c r="L143" s="257"/>
      <c r="M143" s="258" t="s">
        <v>1</v>
      </c>
      <c r="N143" s="259" t="s">
        <v>41</v>
      </c>
      <c r="O143" s="8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7" t="s">
        <v>179</v>
      </c>
      <c r="AT143" s="247" t="s">
        <v>175</v>
      </c>
      <c r="AU143" s="247" t="s">
        <v>76</v>
      </c>
      <c r="AY143" s="14" t="s">
        <v>164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4" t="s">
        <v>83</v>
      </c>
      <c r="BK143" s="248">
        <f>ROUND(I143*H143,2)</f>
        <v>0</v>
      </c>
      <c r="BL143" s="14" t="s">
        <v>179</v>
      </c>
      <c r="BM143" s="247" t="s">
        <v>1780</v>
      </c>
    </row>
    <row r="144" s="2" customFormat="1" ht="21.75" customHeight="1">
      <c r="A144" s="35"/>
      <c r="B144" s="36"/>
      <c r="C144" s="249" t="s">
        <v>602</v>
      </c>
      <c r="D144" s="249" t="s">
        <v>175</v>
      </c>
      <c r="E144" s="250" t="s">
        <v>1781</v>
      </c>
      <c r="F144" s="251" t="s">
        <v>1782</v>
      </c>
      <c r="G144" s="252" t="s">
        <v>183</v>
      </c>
      <c r="H144" s="253">
        <v>3</v>
      </c>
      <c r="I144" s="254"/>
      <c r="J144" s="255">
        <f>ROUND(I144*H144,2)</f>
        <v>0</v>
      </c>
      <c r="K144" s="256"/>
      <c r="L144" s="257"/>
      <c r="M144" s="258" t="s">
        <v>1</v>
      </c>
      <c r="N144" s="259" t="s">
        <v>41</v>
      </c>
      <c r="O144" s="8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7" t="s">
        <v>179</v>
      </c>
      <c r="AT144" s="247" t="s">
        <v>175</v>
      </c>
      <c r="AU144" s="247" t="s">
        <v>76</v>
      </c>
      <c r="AY144" s="14" t="s">
        <v>164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4" t="s">
        <v>83</v>
      </c>
      <c r="BK144" s="248">
        <f>ROUND(I144*H144,2)</f>
        <v>0</v>
      </c>
      <c r="BL144" s="14" t="s">
        <v>179</v>
      </c>
      <c r="BM144" s="247" t="s">
        <v>1783</v>
      </c>
    </row>
    <row r="145" s="2" customFormat="1" ht="21.75" customHeight="1">
      <c r="A145" s="35"/>
      <c r="B145" s="36"/>
      <c r="C145" s="235" t="s">
        <v>1174</v>
      </c>
      <c r="D145" s="235" t="s">
        <v>165</v>
      </c>
      <c r="E145" s="236" t="s">
        <v>631</v>
      </c>
      <c r="F145" s="237" t="s">
        <v>632</v>
      </c>
      <c r="G145" s="238" t="s">
        <v>183</v>
      </c>
      <c r="H145" s="239">
        <v>1</v>
      </c>
      <c r="I145" s="240"/>
      <c r="J145" s="241">
        <f>ROUND(I145*H145,2)</f>
        <v>0</v>
      </c>
      <c r="K145" s="242"/>
      <c r="L145" s="41"/>
      <c r="M145" s="243" t="s">
        <v>1</v>
      </c>
      <c r="N145" s="244" t="s">
        <v>41</v>
      </c>
      <c r="O145" s="8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7" t="s">
        <v>179</v>
      </c>
      <c r="AT145" s="247" t="s">
        <v>165</v>
      </c>
      <c r="AU145" s="247" t="s">
        <v>76</v>
      </c>
      <c r="AY145" s="14" t="s">
        <v>164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4" t="s">
        <v>83</v>
      </c>
      <c r="BK145" s="248">
        <f>ROUND(I145*H145,2)</f>
        <v>0</v>
      </c>
      <c r="BL145" s="14" t="s">
        <v>179</v>
      </c>
      <c r="BM145" s="247" t="s">
        <v>1784</v>
      </c>
    </row>
    <row r="146" s="2" customFormat="1" ht="21.75" customHeight="1">
      <c r="A146" s="35"/>
      <c r="B146" s="36"/>
      <c r="C146" s="235" t="s">
        <v>1178</v>
      </c>
      <c r="D146" s="235" t="s">
        <v>165</v>
      </c>
      <c r="E146" s="236" t="s">
        <v>635</v>
      </c>
      <c r="F146" s="237" t="s">
        <v>636</v>
      </c>
      <c r="G146" s="238" t="s">
        <v>183</v>
      </c>
      <c r="H146" s="239">
        <v>4</v>
      </c>
      <c r="I146" s="240"/>
      <c r="J146" s="241">
        <f>ROUND(I146*H146,2)</f>
        <v>0</v>
      </c>
      <c r="K146" s="242"/>
      <c r="L146" s="41"/>
      <c r="M146" s="243" t="s">
        <v>1</v>
      </c>
      <c r="N146" s="244" t="s">
        <v>41</v>
      </c>
      <c r="O146" s="8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7" t="s">
        <v>179</v>
      </c>
      <c r="AT146" s="247" t="s">
        <v>165</v>
      </c>
      <c r="AU146" s="247" t="s">
        <v>76</v>
      </c>
      <c r="AY146" s="14" t="s">
        <v>164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4" t="s">
        <v>83</v>
      </c>
      <c r="BK146" s="248">
        <f>ROUND(I146*H146,2)</f>
        <v>0</v>
      </c>
      <c r="BL146" s="14" t="s">
        <v>179</v>
      </c>
      <c r="BM146" s="247" t="s">
        <v>1785</v>
      </c>
    </row>
    <row r="147" s="2" customFormat="1" ht="16.5" customHeight="1">
      <c r="A147" s="35"/>
      <c r="B147" s="36"/>
      <c r="C147" s="235" t="s">
        <v>234</v>
      </c>
      <c r="D147" s="235" t="s">
        <v>165</v>
      </c>
      <c r="E147" s="236" t="s">
        <v>1786</v>
      </c>
      <c r="F147" s="237" t="s">
        <v>1787</v>
      </c>
      <c r="G147" s="238" t="s">
        <v>183</v>
      </c>
      <c r="H147" s="239">
        <v>3</v>
      </c>
      <c r="I147" s="240"/>
      <c r="J147" s="241">
        <f>ROUND(I147*H147,2)</f>
        <v>0</v>
      </c>
      <c r="K147" s="242"/>
      <c r="L147" s="41"/>
      <c r="M147" s="243" t="s">
        <v>1</v>
      </c>
      <c r="N147" s="244" t="s">
        <v>41</v>
      </c>
      <c r="O147" s="8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7" t="s">
        <v>179</v>
      </c>
      <c r="AT147" s="247" t="s">
        <v>165</v>
      </c>
      <c r="AU147" s="247" t="s">
        <v>76</v>
      </c>
      <c r="AY147" s="14" t="s">
        <v>164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4" t="s">
        <v>83</v>
      </c>
      <c r="BK147" s="248">
        <f>ROUND(I147*H147,2)</f>
        <v>0</v>
      </c>
      <c r="BL147" s="14" t="s">
        <v>179</v>
      </c>
      <c r="BM147" s="247" t="s">
        <v>1788</v>
      </c>
    </row>
    <row r="148" s="2" customFormat="1" ht="16.5" customHeight="1">
      <c r="A148" s="35"/>
      <c r="B148" s="36"/>
      <c r="C148" s="235" t="s">
        <v>242</v>
      </c>
      <c r="D148" s="235" t="s">
        <v>165</v>
      </c>
      <c r="E148" s="236" t="s">
        <v>1789</v>
      </c>
      <c r="F148" s="237" t="s">
        <v>1790</v>
      </c>
      <c r="G148" s="238" t="s">
        <v>183</v>
      </c>
      <c r="H148" s="239">
        <v>3</v>
      </c>
      <c r="I148" s="240"/>
      <c r="J148" s="241">
        <f>ROUND(I148*H148,2)</f>
        <v>0</v>
      </c>
      <c r="K148" s="242"/>
      <c r="L148" s="41"/>
      <c r="M148" s="243" t="s">
        <v>1</v>
      </c>
      <c r="N148" s="244" t="s">
        <v>41</v>
      </c>
      <c r="O148" s="8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7" t="s">
        <v>179</v>
      </c>
      <c r="AT148" s="247" t="s">
        <v>165</v>
      </c>
      <c r="AU148" s="247" t="s">
        <v>76</v>
      </c>
      <c r="AY148" s="14" t="s">
        <v>164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4" t="s">
        <v>83</v>
      </c>
      <c r="BK148" s="248">
        <f>ROUND(I148*H148,2)</f>
        <v>0</v>
      </c>
      <c r="BL148" s="14" t="s">
        <v>179</v>
      </c>
      <c r="BM148" s="247" t="s">
        <v>1791</v>
      </c>
    </row>
    <row r="149" s="2" customFormat="1" ht="21.75" customHeight="1">
      <c r="A149" s="35"/>
      <c r="B149" s="36"/>
      <c r="C149" s="235" t="s">
        <v>246</v>
      </c>
      <c r="D149" s="235" t="s">
        <v>165</v>
      </c>
      <c r="E149" s="236" t="s">
        <v>1792</v>
      </c>
      <c r="F149" s="237" t="s">
        <v>1793</v>
      </c>
      <c r="G149" s="238" t="s">
        <v>183</v>
      </c>
      <c r="H149" s="239">
        <v>1</v>
      </c>
      <c r="I149" s="240"/>
      <c r="J149" s="241">
        <f>ROUND(I149*H149,2)</f>
        <v>0</v>
      </c>
      <c r="K149" s="242"/>
      <c r="L149" s="41"/>
      <c r="M149" s="243" t="s">
        <v>1</v>
      </c>
      <c r="N149" s="244" t="s">
        <v>41</v>
      </c>
      <c r="O149" s="8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7" t="s">
        <v>179</v>
      </c>
      <c r="AT149" s="247" t="s">
        <v>165</v>
      </c>
      <c r="AU149" s="247" t="s">
        <v>76</v>
      </c>
      <c r="AY149" s="14" t="s">
        <v>164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4" t="s">
        <v>83</v>
      </c>
      <c r="BK149" s="248">
        <f>ROUND(I149*H149,2)</f>
        <v>0</v>
      </c>
      <c r="BL149" s="14" t="s">
        <v>179</v>
      </c>
      <c r="BM149" s="247" t="s">
        <v>1794</v>
      </c>
    </row>
    <row r="150" s="2" customFormat="1" ht="21.75" customHeight="1">
      <c r="A150" s="35"/>
      <c r="B150" s="36"/>
      <c r="C150" s="235" t="s">
        <v>250</v>
      </c>
      <c r="D150" s="235" t="s">
        <v>165</v>
      </c>
      <c r="E150" s="236" t="s">
        <v>1795</v>
      </c>
      <c r="F150" s="237" t="s">
        <v>1796</v>
      </c>
      <c r="G150" s="238" t="s">
        <v>183</v>
      </c>
      <c r="H150" s="239">
        <v>1</v>
      </c>
      <c r="I150" s="240"/>
      <c r="J150" s="241">
        <f>ROUND(I150*H150,2)</f>
        <v>0</v>
      </c>
      <c r="K150" s="242"/>
      <c r="L150" s="41"/>
      <c r="M150" s="243" t="s">
        <v>1</v>
      </c>
      <c r="N150" s="244" t="s">
        <v>41</v>
      </c>
      <c r="O150" s="8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7" t="s">
        <v>179</v>
      </c>
      <c r="AT150" s="247" t="s">
        <v>165</v>
      </c>
      <c r="AU150" s="247" t="s">
        <v>76</v>
      </c>
      <c r="AY150" s="14" t="s">
        <v>164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4" t="s">
        <v>83</v>
      </c>
      <c r="BK150" s="248">
        <f>ROUND(I150*H150,2)</f>
        <v>0</v>
      </c>
      <c r="BL150" s="14" t="s">
        <v>179</v>
      </c>
      <c r="BM150" s="247" t="s">
        <v>1797</v>
      </c>
    </row>
    <row r="151" s="2" customFormat="1" ht="21.75" customHeight="1">
      <c r="A151" s="35"/>
      <c r="B151" s="36"/>
      <c r="C151" s="235" t="s">
        <v>258</v>
      </c>
      <c r="D151" s="235" t="s">
        <v>165</v>
      </c>
      <c r="E151" s="236" t="s">
        <v>1798</v>
      </c>
      <c r="F151" s="237" t="s">
        <v>1799</v>
      </c>
      <c r="G151" s="238" t="s">
        <v>183</v>
      </c>
      <c r="H151" s="239">
        <v>1</v>
      </c>
      <c r="I151" s="240"/>
      <c r="J151" s="241">
        <f>ROUND(I151*H151,2)</f>
        <v>0</v>
      </c>
      <c r="K151" s="242"/>
      <c r="L151" s="41"/>
      <c r="M151" s="243" t="s">
        <v>1</v>
      </c>
      <c r="N151" s="244" t="s">
        <v>41</v>
      </c>
      <c r="O151" s="88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7" t="s">
        <v>83</v>
      </c>
      <c r="AT151" s="247" t="s">
        <v>165</v>
      </c>
      <c r="AU151" s="247" t="s">
        <v>76</v>
      </c>
      <c r="AY151" s="14" t="s">
        <v>164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4" t="s">
        <v>83</v>
      </c>
      <c r="BK151" s="248">
        <f>ROUND(I151*H151,2)</f>
        <v>0</v>
      </c>
      <c r="BL151" s="14" t="s">
        <v>83</v>
      </c>
      <c r="BM151" s="247" t="s">
        <v>1800</v>
      </c>
    </row>
    <row r="152" s="2" customFormat="1" ht="33" customHeight="1">
      <c r="A152" s="35"/>
      <c r="B152" s="36"/>
      <c r="C152" s="235" t="s">
        <v>254</v>
      </c>
      <c r="D152" s="235" t="s">
        <v>165</v>
      </c>
      <c r="E152" s="236" t="s">
        <v>1801</v>
      </c>
      <c r="F152" s="237" t="s">
        <v>1802</v>
      </c>
      <c r="G152" s="238" t="s">
        <v>183</v>
      </c>
      <c r="H152" s="239">
        <v>1</v>
      </c>
      <c r="I152" s="240"/>
      <c r="J152" s="241">
        <f>ROUND(I152*H152,2)</f>
        <v>0</v>
      </c>
      <c r="K152" s="242"/>
      <c r="L152" s="41"/>
      <c r="M152" s="243" t="s">
        <v>1</v>
      </c>
      <c r="N152" s="244" t="s">
        <v>41</v>
      </c>
      <c r="O152" s="8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7" t="s">
        <v>83</v>
      </c>
      <c r="AT152" s="247" t="s">
        <v>165</v>
      </c>
      <c r="AU152" s="247" t="s">
        <v>76</v>
      </c>
      <c r="AY152" s="14" t="s">
        <v>164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4" t="s">
        <v>83</v>
      </c>
      <c r="BK152" s="248">
        <f>ROUND(I152*H152,2)</f>
        <v>0</v>
      </c>
      <c r="BL152" s="14" t="s">
        <v>83</v>
      </c>
      <c r="BM152" s="247" t="s">
        <v>1803</v>
      </c>
    </row>
    <row r="153" s="2" customFormat="1" ht="21.75" customHeight="1">
      <c r="A153" s="35"/>
      <c r="B153" s="36"/>
      <c r="C153" s="235" t="s">
        <v>191</v>
      </c>
      <c r="D153" s="235" t="s">
        <v>165</v>
      </c>
      <c r="E153" s="236" t="s">
        <v>1804</v>
      </c>
      <c r="F153" s="237" t="s">
        <v>1805</v>
      </c>
      <c r="G153" s="238" t="s">
        <v>183</v>
      </c>
      <c r="H153" s="239">
        <v>1</v>
      </c>
      <c r="I153" s="240"/>
      <c r="J153" s="241">
        <f>ROUND(I153*H153,2)</f>
        <v>0</v>
      </c>
      <c r="K153" s="242"/>
      <c r="L153" s="41"/>
      <c r="M153" s="243" t="s">
        <v>1</v>
      </c>
      <c r="N153" s="244" t="s">
        <v>41</v>
      </c>
      <c r="O153" s="8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7" t="s">
        <v>83</v>
      </c>
      <c r="AT153" s="247" t="s">
        <v>165</v>
      </c>
      <c r="AU153" s="247" t="s">
        <v>76</v>
      </c>
      <c r="AY153" s="14" t="s">
        <v>164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4" t="s">
        <v>83</v>
      </c>
      <c r="BK153" s="248">
        <f>ROUND(I153*H153,2)</f>
        <v>0</v>
      </c>
      <c r="BL153" s="14" t="s">
        <v>83</v>
      </c>
      <c r="BM153" s="247" t="s">
        <v>1806</v>
      </c>
    </row>
    <row r="154" s="2" customFormat="1" ht="21.75" customHeight="1">
      <c r="A154" s="35"/>
      <c r="B154" s="36"/>
      <c r="C154" s="235" t="s">
        <v>819</v>
      </c>
      <c r="D154" s="235" t="s">
        <v>165</v>
      </c>
      <c r="E154" s="236" t="s">
        <v>1807</v>
      </c>
      <c r="F154" s="237" t="s">
        <v>1808</v>
      </c>
      <c r="G154" s="238" t="s">
        <v>183</v>
      </c>
      <c r="H154" s="239">
        <v>1</v>
      </c>
      <c r="I154" s="240"/>
      <c r="J154" s="241">
        <f>ROUND(I154*H154,2)</f>
        <v>0</v>
      </c>
      <c r="K154" s="242"/>
      <c r="L154" s="41"/>
      <c r="M154" s="243" t="s">
        <v>1</v>
      </c>
      <c r="N154" s="244" t="s">
        <v>41</v>
      </c>
      <c r="O154" s="88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7" t="s">
        <v>83</v>
      </c>
      <c r="AT154" s="247" t="s">
        <v>165</v>
      </c>
      <c r="AU154" s="247" t="s">
        <v>76</v>
      </c>
      <c r="AY154" s="14" t="s">
        <v>164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4" t="s">
        <v>83</v>
      </c>
      <c r="BK154" s="248">
        <f>ROUND(I154*H154,2)</f>
        <v>0</v>
      </c>
      <c r="BL154" s="14" t="s">
        <v>83</v>
      </c>
      <c r="BM154" s="247" t="s">
        <v>1809</v>
      </c>
    </row>
    <row r="155" s="2" customFormat="1" ht="33" customHeight="1">
      <c r="A155" s="35"/>
      <c r="B155" s="36"/>
      <c r="C155" s="235" t="s">
        <v>823</v>
      </c>
      <c r="D155" s="235" t="s">
        <v>165</v>
      </c>
      <c r="E155" s="236" t="s">
        <v>683</v>
      </c>
      <c r="F155" s="237" t="s">
        <v>684</v>
      </c>
      <c r="G155" s="238" t="s">
        <v>183</v>
      </c>
      <c r="H155" s="239">
        <v>1</v>
      </c>
      <c r="I155" s="240"/>
      <c r="J155" s="241">
        <f>ROUND(I155*H155,2)</f>
        <v>0</v>
      </c>
      <c r="K155" s="242"/>
      <c r="L155" s="41"/>
      <c r="M155" s="243" t="s">
        <v>1</v>
      </c>
      <c r="N155" s="244" t="s">
        <v>41</v>
      </c>
      <c r="O155" s="8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7" t="s">
        <v>83</v>
      </c>
      <c r="AT155" s="247" t="s">
        <v>165</v>
      </c>
      <c r="AU155" s="247" t="s">
        <v>76</v>
      </c>
      <c r="AY155" s="14" t="s">
        <v>164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4" t="s">
        <v>83</v>
      </c>
      <c r="BK155" s="248">
        <f>ROUND(I155*H155,2)</f>
        <v>0</v>
      </c>
      <c r="BL155" s="14" t="s">
        <v>83</v>
      </c>
      <c r="BM155" s="247" t="s">
        <v>1810</v>
      </c>
    </row>
    <row r="156" s="2" customFormat="1" ht="21.75" customHeight="1">
      <c r="A156" s="35"/>
      <c r="B156" s="36"/>
      <c r="C156" s="249" t="s">
        <v>210</v>
      </c>
      <c r="D156" s="249" t="s">
        <v>175</v>
      </c>
      <c r="E156" s="250" t="s">
        <v>655</v>
      </c>
      <c r="F156" s="251" t="s">
        <v>656</v>
      </c>
      <c r="G156" s="252" t="s">
        <v>451</v>
      </c>
      <c r="H156" s="253">
        <v>100</v>
      </c>
      <c r="I156" s="254"/>
      <c r="J156" s="255">
        <f>ROUND(I156*H156,2)</f>
        <v>0</v>
      </c>
      <c r="K156" s="256"/>
      <c r="L156" s="257"/>
      <c r="M156" s="258" t="s">
        <v>1</v>
      </c>
      <c r="N156" s="259" t="s">
        <v>41</v>
      </c>
      <c r="O156" s="8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7" t="s">
        <v>200</v>
      </c>
      <c r="AT156" s="247" t="s">
        <v>175</v>
      </c>
      <c r="AU156" s="247" t="s">
        <v>76</v>
      </c>
      <c r="AY156" s="14" t="s">
        <v>164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4" t="s">
        <v>83</v>
      </c>
      <c r="BK156" s="248">
        <f>ROUND(I156*H156,2)</f>
        <v>0</v>
      </c>
      <c r="BL156" s="14" t="s">
        <v>200</v>
      </c>
      <c r="BM156" s="247" t="s">
        <v>1811</v>
      </c>
    </row>
    <row r="157" s="2" customFormat="1" ht="21.75" customHeight="1">
      <c r="A157" s="35"/>
      <c r="B157" s="36"/>
      <c r="C157" s="249" t="s">
        <v>206</v>
      </c>
      <c r="D157" s="249" t="s">
        <v>175</v>
      </c>
      <c r="E157" s="250" t="s">
        <v>1812</v>
      </c>
      <c r="F157" s="251" t="s">
        <v>1813</v>
      </c>
      <c r="G157" s="252" t="s">
        <v>451</v>
      </c>
      <c r="H157" s="253">
        <v>20</v>
      </c>
      <c r="I157" s="254"/>
      <c r="J157" s="255">
        <f>ROUND(I157*H157,2)</f>
        <v>0</v>
      </c>
      <c r="K157" s="256"/>
      <c r="L157" s="257"/>
      <c r="M157" s="258" t="s">
        <v>1</v>
      </c>
      <c r="N157" s="259" t="s">
        <v>41</v>
      </c>
      <c r="O157" s="8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7" t="s">
        <v>200</v>
      </c>
      <c r="AT157" s="247" t="s">
        <v>175</v>
      </c>
      <c r="AU157" s="247" t="s">
        <v>76</v>
      </c>
      <c r="AY157" s="14" t="s">
        <v>164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4" t="s">
        <v>83</v>
      </c>
      <c r="BK157" s="248">
        <f>ROUND(I157*H157,2)</f>
        <v>0</v>
      </c>
      <c r="BL157" s="14" t="s">
        <v>200</v>
      </c>
      <c r="BM157" s="247" t="s">
        <v>1814</v>
      </c>
    </row>
    <row r="158" s="2" customFormat="1" ht="21.75" customHeight="1">
      <c r="A158" s="35"/>
      <c r="B158" s="36"/>
      <c r="C158" s="249" t="s">
        <v>214</v>
      </c>
      <c r="D158" s="249" t="s">
        <v>175</v>
      </c>
      <c r="E158" s="250" t="s">
        <v>1815</v>
      </c>
      <c r="F158" s="251" t="s">
        <v>1816</v>
      </c>
      <c r="G158" s="252" t="s">
        <v>451</v>
      </c>
      <c r="H158" s="253">
        <v>10</v>
      </c>
      <c r="I158" s="254"/>
      <c r="J158" s="255">
        <f>ROUND(I158*H158,2)</f>
        <v>0</v>
      </c>
      <c r="K158" s="256"/>
      <c r="L158" s="257"/>
      <c r="M158" s="258" t="s">
        <v>1</v>
      </c>
      <c r="N158" s="259" t="s">
        <v>41</v>
      </c>
      <c r="O158" s="8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7" t="s">
        <v>200</v>
      </c>
      <c r="AT158" s="247" t="s">
        <v>175</v>
      </c>
      <c r="AU158" s="247" t="s">
        <v>76</v>
      </c>
      <c r="AY158" s="14" t="s">
        <v>164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4" t="s">
        <v>83</v>
      </c>
      <c r="BK158" s="248">
        <f>ROUND(I158*H158,2)</f>
        <v>0</v>
      </c>
      <c r="BL158" s="14" t="s">
        <v>200</v>
      </c>
      <c r="BM158" s="247" t="s">
        <v>1817</v>
      </c>
    </row>
    <row r="159" s="2" customFormat="1" ht="21.75" customHeight="1">
      <c r="A159" s="35"/>
      <c r="B159" s="36"/>
      <c r="C159" s="249" t="s">
        <v>222</v>
      </c>
      <c r="D159" s="249" t="s">
        <v>175</v>
      </c>
      <c r="E159" s="250" t="s">
        <v>1818</v>
      </c>
      <c r="F159" s="251" t="s">
        <v>1819</v>
      </c>
      <c r="G159" s="252" t="s">
        <v>183</v>
      </c>
      <c r="H159" s="253">
        <v>1</v>
      </c>
      <c r="I159" s="254"/>
      <c r="J159" s="255">
        <f>ROUND(I159*H159,2)</f>
        <v>0</v>
      </c>
      <c r="K159" s="256"/>
      <c r="L159" s="257"/>
      <c r="M159" s="258" t="s">
        <v>1</v>
      </c>
      <c r="N159" s="259" t="s">
        <v>41</v>
      </c>
      <c r="O159" s="8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7" t="s">
        <v>85</v>
      </c>
      <c r="AT159" s="247" t="s">
        <v>175</v>
      </c>
      <c r="AU159" s="247" t="s">
        <v>76</v>
      </c>
      <c r="AY159" s="14" t="s">
        <v>164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4" t="s">
        <v>83</v>
      </c>
      <c r="BK159" s="248">
        <f>ROUND(I159*H159,2)</f>
        <v>0</v>
      </c>
      <c r="BL159" s="14" t="s">
        <v>83</v>
      </c>
      <c r="BM159" s="247" t="s">
        <v>1820</v>
      </c>
    </row>
    <row r="160" s="2" customFormat="1" ht="21.75" customHeight="1">
      <c r="A160" s="35"/>
      <c r="B160" s="36"/>
      <c r="C160" s="249" t="s">
        <v>218</v>
      </c>
      <c r="D160" s="249" t="s">
        <v>175</v>
      </c>
      <c r="E160" s="250" t="s">
        <v>1821</v>
      </c>
      <c r="F160" s="251" t="s">
        <v>1822</v>
      </c>
      <c r="G160" s="252" t="s">
        <v>183</v>
      </c>
      <c r="H160" s="253">
        <v>1</v>
      </c>
      <c r="I160" s="254"/>
      <c r="J160" s="255">
        <f>ROUND(I160*H160,2)</f>
        <v>0</v>
      </c>
      <c r="K160" s="256"/>
      <c r="L160" s="257"/>
      <c r="M160" s="258" t="s">
        <v>1</v>
      </c>
      <c r="N160" s="259" t="s">
        <v>41</v>
      </c>
      <c r="O160" s="8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7" t="s">
        <v>85</v>
      </c>
      <c r="AT160" s="247" t="s">
        <v>175</v>
      </c>
      <c r="AU160" s="247" t="s">
        <v>76</v>
      </c>
      <c r="AY160" s="14" t="s">
        <v>164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4" t="s">
        <v>83</v>
      </c>
      <c r="BK160" s="248">
        <f>ROUND(I160*H160,2)</f>
        <v>0</v>
      </c>
      <c r="BL160" s="14" t="s">
        <v>83</v>
      </c>
      <c r="BM160" s="247" t="s">
        <v>1823</v>
      </c>
    </row>
    <row r="161" s="2" customFormat="1" ht="16.5" customHeight="1">
      <c r="A161" s="35"/>
      <c r="B161" s="36"/>
      <c r="C161" s="249" t="s">
        <v>202</v>
      </c>
      <c r="D161" s="249" t="s">
        <v>175</v>
      </c>
      <c r="E161" s="250" t="s">
        <v>1824</v>
      </c>
      <c r="F161" s="251" t="s">
        <v>1825</v>
      </c>
      <c r="G161" s="252" t="s">
        <v>183</v>
      </c>
      <c r="H161" s="253">
        <v>1</v>
      </c>
      <c r="I161" s="254"/>
      <c r="J161" s="255">
        <f>ROUND(I161*H161,2)</f>
        <v>0</v>
      </c>
      <c r="K161" s="256"/>
      <c r="L161" s="257"/>
      <c r="M161" s="258" t="s">
        <v>1</v>
      </c>
      <c r="N161" s="259" t="s">
        <v>41</v>
      </c>
      <c r="O161" s="8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7" t="s">
        <v>85</v>
      </c>
      <c r="AT161" s="247" t="s">
        <v>175</v>
      </c>
      <c r="AU161" s="247" t="s">
        <v>76</v>
      </c>
      <c r="AY161" s="14" t="s">
        <v>164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4" t="s">
        <v>83</v>
      </c>
      <c r="BK161" s="248">
        <f>ROUND(I161*H161,2)</f>
        <v>0</v>
      </c>
      <c r="BL161" s="14" t="s">
        <v>83</v>
      </c>
      <c r="BM161" s="247" t="s">
        <v>1826</v>
      </c>
    </row>
    <row r="162" s="2" customFormat="1" ht="16.5" customHeight="1">
      <c r="A162" s="35"/>
      <c r="B162" s="36"/>
      <c r="C162" s="249" t="s">
        <v>1186</v>
      </c>
      <c r="D162" s="249" t="s">
        <v>175</v>
      </c>
      <c r="E162" s="250" t="s">
        <v>1827</v>
      </c>
      <c r="F162" s="251" t="s">
        <v>1828</v>
      </c>
      <c r="G162" s="252" t="s">
        <v>183</v>
      </c>
      <c r="H162" s="253">
        <v>1</v>
      </c>
      <c r="I162" s="254"/>
      <c r="J162" s="255">
        <f>ROUND(I162*H162,2)</f>
        <v>0</v>
      </c>
      <c r="K162" s="256"/>
      <c r="L162" s="257"/>
      <c r="M162" s="258" t="s">
        <v>1</v>
      </c>
      <c r="N162" s="259" t="s">
        <v>41</v>
      </c>
      <c r="O162" s="88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7" t="s">
        <v>85</v>
      </c>
      <c r="AT162" s="247" t="s">
        <v>175</v>
      </c>
      <c r="AU162" s="247" t="s">
        <v>76</v>
      </c>
      <c r="AY162" s="14" t="s">
        <v>164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4" t="s">
        <v>83</v>
      </c>
      <c r="BK162" s="248">
        <f>ROUND(I162*H162,2)</f>
        <v>0</v>
      </c>
      <c r="BL162" s="14" t="s">
        <v>83</v>
      </c>
      <c r="BM162" s="247" t="s">
        <v>1829</v>
      </c>
    </row>
    <row r="163" s="2" customFormat="1" ht="21.75" customHeight="1">
      <c r="A163" s="35"/>
      <c r="B163" s="36"/>
      <c r="C163" s="249" t="s">
        <v>1190</v>
      </c>
      <c r="D163" s="249" t="s">
        <v>175</v>
      </c>
      <c r="E163" s="250" t="s">
        <v>1830</v>
      </c>
      <c r="F163" s="251" t="s">
        <v>1831</v>
      </c>
      <c r="G163" s="252" t="s">
        <v>183</v>
      </c>
      <c r="H163" s="253">
        <v>1</v>
      </c>
      <c r="I163" s="254"/>
      <c r="J163" s="255">
        <f>ROUND(I163*H163,2)</f>
        <v>0</v>
      </c>
      <c r="K163" s="256"/>
      <c r="L163" s="257"/>
      <c r="M163" s="258" t="s">
        <v>1</v>
      </c>
      <c r="N163" s="259" t="s">
        <v>41</v>
      </c>
      <c r="O163" s="88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7" t="s">
        <v>85</v>
      </c>
      <c r="AT163" s="247" t="s">
        <v>175</v>
      </c>
      <c r="AU163" s="247" t="s">
        <v>76</v>
      </c>
      <c r="AY163" s="14" t="s">
        <v>164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4" t="s">
        <v>83</v>
      </c>
      <c r="BK163" s="248">
        <f>ROUND(I163*H163,2)</f>
        <v>0</v>
      </c>
      <c r="BL163" s="14" t="s">
        <v>83</v>
      </c>
      <c r="BM163" s="247" t="s">
        <v>1832</v>
      </c>
    </row>
    <row r="164" s="2" customFormat="1" ht="21.75" customHeight="1">
      <c r="A164" s="35"/>
      <c r="B164" s="36"/>
      <c r="C164" s="249" t="s">
        <v>1617</v>
      </c>
      <c r="D164" s="249" t="s">
        <v>175</v>
      </c>
      <c r="E164" s="250" t="s">
        <v>1833</v>
      </c>
      <c r="F164" s="251" t="s">
        <v>1834</v>
      </c>
      <c r="G164" s="252" t="s">
        <v>183</v>
      </c>
      <c r="H164" s="253">
        <v>1</v>
      </c>
      <c r="I164" s="254"/>
      <c r="J164" s="255">
        <f>ROUND(I164*H164,2)</f>
        <v>0</v>
      </c>
      <c r="K164" s="256"/>
      <c r="L164" s="257"/>
      <c r="M164" s="258" t="s">
        <v>1</v>
      </c>
      <c r="N164" s="259" t="s">
        <v>41</v>
      </c>
      <c r="O164" s="88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7" t="s">
        <v>85</v>
      </c>
      <c r="AT164" s="247" t="s">
        <v>175</v>
      </c>
      <c r="AU164" s="247" t="s">
        <v>76</v>
      </c>
      <c r="AY164" s="14" t="s">
        <v>164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4" t="s">
        <v>83</v>
      </c>
      <c r="BK164" s="248">
        <f>ROUND(I164*H164,2)</f>
        <v>0</v>
      </c>
      <c r="BL164" s="14" t="s">
        <v>83</v>
      </c>
      <c r="BM164" s="247" t="s">
        <v>1835</v>
      </c>
    </row>
    <row r="165" s="2" customFormat="1" ht="33" customHeight="1">
      <c r="A165" s="35"/>
      <c r="B165" s="36"/>
      <c r="C165" s="249" t="s">
        <v>1194</v>
      </c>
      <c r="D165" s="249" t="s">
        <v>175</v>
      </c>
      <c r="E165" s="250" t="s">
        <v>1836</v>
      </c>
      <c r="F165" s="251" t="s">
        <v>1837</v>
      </c>
      <c r="G165" s="252" t="s">
        <v>183</v>
      </c>
      <c r="H165" s="253">
        <v>1</v>
      </c>
      <c r="I165" s="254"/>
      <c r="J165" s="255">
        <f>ROUND(I165*H165,2)</f>
        <v>0</v>
      </c>
      <c r="K165" s="256"/>
      <c r="L165" s="257"/>
      <c r="M165" s="258" t="s">
        <v>1</v>
      </c>
      <c r="N165" s="259" t="s">
        <v>41</v>
      </c>
      <c r="O165" s="88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7" t="s">
        <v>85</v>
      </c>
      <c r="AT165" s="247" t="s">
        <v>175</v>
      </c>
      <c r="AU165" s="247" t="s">
        <v>76</v>
      </c>
      <c r="AY165" s="14" t="s">
        <v>164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4" t="s">
        <v>83</v>
      </c>
      <c r="BK165" s="248">
        <f>ROUND(I165*H165,2)</f>
        <v>0</v>
      </c>
      <c r="BL165" s="14" t="s">
        <v>83</v>
      </c>
      <c r="BM165" s="247" t="s">
        <v>1838</v>
      </c>
    </row>
    <row r="166" s="2" customFormat="1" ht="21.75" customHeight="1">
      <c r="A166" s="35"/>
      <c r="B166" s="36"/>
      <c r="C166" s="249" t="s">
        <v>1198</v>
      </c>
      <c r="D166" s="249" t="s">
        <v>175</v>
      </c>
      <c r="E166" s="250" t="s">
        <v>1839</v>
      </c>
      <c r="F166" s="251" t="s">
        <v>1840</v>
      </c>
      <c r="G166" s="252" t="s">
        <v>183</v>
      </c>
      <c r="H166" s="253">
        <v>1</v>
      </c>
      <c r="I166" s="254"/>
      <c r="J166" s="255">
        <f>ROUND(I166*H166,2)</f>
        <v>0</v>
      </c>
      <c r="K166" s="256"/>
      <c r="L166" s="257"/>
      <c r="M166" s="258" t="s">
        <v>1</v>
      </c>
      <c r="N166" s="259" t="s">
        <v>41</v>
      </c>
      <c r="O166" s="88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7" t="s">
        <v>85</v>
      </c>
      <c r="AT166" s="247" t="s">
        <v>175</v>
      </c>
      <c r="AU166" s="247" t="s">
        <v>76</v>
      </c>
      <c r="AY166" s="14" t="s">
        <v>164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4" t="s">
        <v>83</v>
      </c>
      <c r="BK166" s="248">
        <f>ROUND(I166*H166,2)</f>
        <v>0</v>
      </c>
      <c r="BL166" s="14" t="s">
        <v>83</v>
      </c>
      <c r="BM166" s="247" t="s">
        <v>1841</v>
      </c>
    </row>
    <row r="167" s="2" customFormat="1" ht="21.75" customHeight="1">
      <c r="A167" s="35"/>
      <c r="B167" s="36"/>
      <c r="C167" s="249" t="s">
        <v>1202</v>
      </c>
      <c r="D167" s="249" t="s">
        <v>175</v>
      </c>
      <c r="E167" s="250" t="s">
        <v>1842</v>
      </c>
      <c r="F167" s="251" t="s">
        <v>1843</v>
      </c>
      <c r="G167" s="252" t="s">
        <v>183</v>
      </c>
      <c r="H167" s="253">
        <v>1</v>
      </c>
      <c r="I167" s="254"/>
      <c r="J167" s="255">
        <f>ROUND(I167*H167,2)</f>
        <v>0</v>
      </c>
      <c r="K167" s="256"/>
      <c r="L167" s="257"/>
      <c r="M167" s="258" t="s">
        <v>1</v>
      </c>
      <c r="N167" s="259" t="s">
        <v>41</v>
      </c>
      <c r="O167" s="88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7" t="s">
        <v>179</v>
      </c>
      <c r="AT167" s="247" t="s">
        <v>175</v>
      </c>
      <c r="AU167" s="247" t="s">
        <v>76</v>
      </c>
      <c r="AY167" s="14" t="s">
        <v>164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4" t="s">
        <v>83</v>
      </c>
      <c r="BK167" s="248">
        <f>ROUND(I167*H167,2)</f>
        <v>0</v>
      </c>
      <c r="BL167" s="14" t="s">
        <v>179</v>
      </c>
      <c r="BM167" s="247" t="s">
        <v>1844</v>
      </c>
    </row>
    <row r="168" s="2" customFormat="1" ht="21.75" customHeight="1">
      <c r="A168" s="35"/>
      <c r="B168" s="36"/>
      <c r="C168" s="249" t="s">
        <v>1206</v>
      </c>
      <c r="D168" s="249" t="s">
        <v>175</v>
      </c>
      <c r="E168" s="250" t="s">
        <v>1845</v>
      </c>
      <c r="F168" s="251" t="s">
        <v>1846</v>
      </c>
      <c r="G168" s="252" t="s">
        <v>183</v>
      </c>
      <c r="H168" s="253">
        <v>2</v>
      </c>
      <c r="I168" s="254"/>
      <c r="J168" s="255">
        <f>ROUND(I168*H168,2)</f>
        <v>0</v>
      </c>
      <c r="K168" s="256"/>
      <c r="L168" s="257"/>
      <c r="M168" s="258" t="s">
        <v>1</v>
      </c>
      <c r="N168" s="259" t="s">
        <v>41</v>
      </c>
      <c r="O168" s="88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7" t="s">
        <v>200</v>
      </c>
      <c r="AT168" s="247" t="s">
        <v>175</v>
      </c>
      <c r="AU168" s="247" t="s">
        <v>76</v>
      </c>
      <c r="AY168" s="14" t="s">
        <v>164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4" t="s">
        <v>83</v>
      </c>
      <c r="BK168" s="248">
        <f>ROUND(I168*H168,2)</f>
        <v>0</v>
      </c>
      <c r="BL168" s="14" t="s">
        <v>200</v>
      </c>
      <c r="BM168" s="247" t="s">
        <v>1847</v>
      </c>
    </row>
    <row r="169" s="2" customFormat="1" ht="21.75" customHeight="1">
      <c r="A169" s="35"/>
      <c r="B169" s="36"/>
      <c r="C169" s="249" t="s">
        <v>1210</v>
      </c>
      <c r="D169" s="249" t="s">
        <v>175</v>
      </c>
      <c r="E169" s="250" t="s">
        <v>1848</v>
      </c>
      <c r="F169" s="251" t="s">
        <v>1849</v>
      </c>
      <c r="G169" s="252" t="s">
        <v>183</v>
      </c>
      <c r="H169" s="253">
        <v>1</v>
      </c>
      <c r="I169" s="254"/>
      <c r="J169" s="255">
        <f>ROUND(I169*H169,2)</f>
        <v>0</v>
      </c>
      <c r="K169" s="256"/>
      <c r="L169" s="257"/>
      <c r="M169" s="258" t="s">
        <v>1</v>
      </c>
      <c r="N169" s="259" t="s">
        <v>41</v>
      </c>
      <c r="O169" s="88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7" t="s">
        <v>200</v>
      </c>
      <c r="AT169" s="247" t="s">
        <v>175</v>
      </c>
      <c r="AU169" s="247" t="s">
        <v>76</v>
      </c>
      <c r="AY169" s="14" t="s">
        <v>164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4" t="s">
        <v>83</v>
      </c>
      <c r="BK169" s="248">
        <f>ROUND(I169*H169,2)</f>
        <v>0</v>
      </c>
      <c r="BL169" s="14" t="s">
        <v>200</v>
      </c>
      <c r="BM169" s="247" t="s">
        <v>1850</v>
      </c>
    </row>
    <row r="170" s="2" customFormat="1" ht="21.75" customHeight="1">
      <c r="A170" s="35"/>
      <c r="B170" s="36"/>
      <c r="C170" s="249" t="s">
        <v>1214</v>
      </c>
      <c r="D170" s="249" t="s">
        <v>175</v>
      </c>
      <c r="E170" s="250" t="s">
        <v>1851</v>
      </c>
      <c r="F170" s="251" t="s">
        <v>1852</v>
      </c>
      <c r="G170" s="252" t="s">
        <v>183</v>
      </c>
      <c r="H170" s="253">
        <v>2</v>
      </c>
      <c r="I170" s="254"/>
      <c r="J170" s="255">
        <f>ROUND(I170*H170,2)</f>
        <v>0</v>
      </c>
      <c r="K170" s="256"/>
      <c r="L170" s="257"/>
      <c r="M170" s="258" t="s">
        <v>1</v>
      </c>
      <c r="N170" s="259" t="s">
        <v>41</v>
      </c>
      <c r="O170" s="88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7" t="s">
        <v>200</v>
      </c>
      <c r="AT170" s="247" t="s">
        <v>175</v>
      </c>
      <c r="AU170" s="247" t="s">
        <v>76</v>
      </c>
      <c r="AY170" s="14" t="s">
        <v>164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4" t="s">
        <v>83</v>
      </c>
      <c r="BK170" s="248">
        <f>ROUND(I170*H170,2)</f>
        <v>0</v>
      </c>
      <c r="BL170" s="14" t="s">
        <v>200</v>
      </c>
      <c r="BM170" s="247" t="s">
        <v>1853</v>
      </c>
    </row>
    <row r="171" s="2" customFormat="1" ht="33" customHeight="1">
      <c r="A171" s="35"/>
      <c r="B171" s="36"/>
      <c r="C171" s="249" t="s">
        <v>1222</v>
      </c>
      <c r="D171" s="249" t="s">
        <v>175</v>
      </c>
      <c r="E171" s="250" t="s">
        <v>1854</v>
      </c>
      <c r="F171" s="251" t="s">
        <v>1855</v>
      </c>
      <c r="G171" s="252" t="s">
        <v>183</v>
      </c>
      <c r="H171" s="253">
        <v>1</v>
      </c>
      <c r="I171" s="254"/>
      <c r="J171" s="255">
        <f>ROUND(I171*H171,2)</f>
        <v>0</v>
      </c>
      <c r="K171" s="256"/>
      <c r="L171" s="257"/>
      <c r="M171" s="258" t="s">
        <v>1</v>
      </c>
      <c r="N171" s="259" t="s">
        <v>41</v>
      </c>
      <c r="O171" s="88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7" t="s">
        <v>200</v>
      </c>
      <c r="AT171" s="247" t="s">
        <v>175</v>
      </c>
      <c r="AU171" s="247" t="s">
        <v>76</v>
      </c>
      <c r="AY171" s="14" t="s">
        <v>164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4" t="s">
        <v>83</v>
      </c>
      <c r="BK171" s="248">
        <f>ROUND(I171*H171,2)</f>
        <v>0</v>
      </c>
      <c r="BL171" s="14" t="s">
        <v>200</v>
      </c>
      <c r="BM171" s="247" t="s">
        <v>1856</v>
      </c>
    </row>
    <row r="172" s="2" customFormat="1" ht="21.75" customHeight="1">
      <c r="A172" s="35"/>
      <c r="B172" s="36"/>
      <c r="C172" s="249" t="s">
        <v>1226</v>
      </c>
      <c r="D172" s="249" t="s">
        <v>175</v>
      </c>
      <c r="E172" s="250" t="s">
        <v>1857</v>
      </c>
      <c r="F172" s="251" t="s">
        <v>1858</v>
      </c>
      <c r="G172" s="252" t="s">
        <v>183</v>
      </c>
      <c r="H172" s="253">
        <v>2</v>
      </c>
      <c r="I172" s="254"/>
      <c r="J172" s="255">
        <f>ROUND(I172*H172,2)</f>
        <v>0</v>
      </c>
      <c r="K172" s="256"/>
      <c r="L172" s="257"/>
      <c r="M172" s="258" t="s">
        <v>1</v>
      </c>
      <c r="N172" s="259" t="s">
        <v>41</v>
      </c>
      <c r="O172" s="88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7" t="s">
        <v>200</v>
      </c>
      <c r="AT172" s="247" t="s">
        <v>175</v>
      </c>
      <c r="AU172" s="247" t="s">
        <v>76</v>
      </c>
      <c r="AY172" s="14" t="s">
        <v>164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4" t="s">
        <v>83</v>
      </c>
      <c r="BK172" s="248">
        <f>ROUND(I172*H172,2)</f>
        <v>0</v>
      </c>
      <c r="BL172" s="14" t="s">
        <v>200</v>
      </c>
      <c r="BM172" s="247" t="s">
        <v>1859</v>
      </c>
    </row>
    <row r="173" s="2" customFormat="1" ht="21.75" customHeight="1">
      <c r="A173" s="35"/>
      <c r="B173" s="36"/>
      <c r="C173" s="249" t="s">
        <v>197</v>
      </c>
      <c r="D173" s="249" t="s">
        <v>175</v>
      </c>
      <c r="E173" s="250" t="s">
        <v>1860</v>
      </c>
      <c r="F173" s="251" t="s">
        <v>1861</v>
      </c>
      <c r="G173" s="252" t="s">
        <v>183</v>
      </c>
      <c r="H173" s="253">
        <v>2</v>
      </c>
      <c r="I173" s="254"/>
      <c r="J173" s="255">
        <f>ROUND(I173*H173,2)</f>
        <v>0</v>
      </c>
      <c r="K173" s="256"/>
      <c r="L173" s="257"/>
      <c r="M173" s="258" t="s">
        <v>1</v>
      </c>
      <c r="N173" s="259" t="s">
        <v>41</v>
      </c>
      <c r="O173" s="88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7" t="s">
        <v>200</v>
      </c>
      <c r="AT173" s="247" t="s">
        <v>175</v>
      </c>
      <c r="AU173" s="247" t="s">
        <v>76</v>
      </c>
      <c r="AY173" s="14" t="s">
        <v>164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4" t="s">
        <v>83</v>
      </c>
      <c r="BK173" s="248">
        <f>ROUND(I173*H173,2)</f>
        <v>0</v>
      </c>
      <c r="BL173" s="14" t="s">
        <v>200</v>
      </c>
      <c r="BM173" s="247" t="s">
        <v>1862</v>
      </c>
    </row>
    <row r="174" s="2" customFormat="1" ht="33" customHeight="1">
      <c r="A174" s="35"/>
      <c r="B174" s="36"/>
      <c r="C174" s="249" t="s">
        <v>266</v>
      </c>
      <c r="D174" s="249" t="s">
        <v>175</v>
      </c>
      <c r="E174" s="250" t="s">
        <v>1863</v>
      </c>
      <c r="F174" s="251" t="s">
        <v>1864</v>
      </c>
      <c r="G174" s="252" t="s">
        <v>183</v>
      </c>
      <c r="H174" s="253">
        <v>1</v>
      </c>
      <c r="I174" s="254"/>
      <c r="J174" s="255">
        <f>ROUND(I174*H174,2)</f>
        <v>0</v>
      </c>
      <c r="K174" s="256"/>
      <c r="L174" s="257"/>
      <c r="M174" s="258" t="s">
        <v>1</v>
      </c>
      <c r="N174" s="259" t="s">
        <v>41</v>
      </c>
      <c r="O174" s="88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7" t="s">
        <v>200</v>
      </c>
      <c r="AT174" s="247" t="s">
        <v>175</v>
      </c>
      <c r="AU174" s="247" t="s">
        <v>76</v>
      </c>
      <c r="AY174" s="14" t="s">
        <v>164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4" t="s">
        <v>83</v>
      </c>
      <c r="BK174" s="248">
        <f>ROUND(I174*H174,2)</f>
        <v>0</v>
      </c>
      <c r="BL174" s="14" t="s">
        <v>200</v>
      </c>
      <c r="BM174" s="247" t="s">
        <v>1865</v>
      </c>
    </row>
    <row r="175" s="2" customFormat="1" ht="55.5" customHeight="1">
      <c r="A175" s="35"/>
      <c r="B175" s="36"/>
      <c r="C175" s="249" t="s">
        <v>1230</v>
      </c>
      <c r="D175" s="249" t="s">
        <v>175</v>
      </c>
      <c r="E175" s="250" t="s">
        <v>1866</v>
      </c>
      <c r="F175" s="251" t="s">
        <v>1867</v>
      </c>
      <c r="G175" s="252" t="s">
        <v>183</v>
      </c>
      <c r="H175" s="253">
        <v>1</v>
      </c>
      <c r="I175" s="254"/>
      <c r="J175" s="255">
        <f>ROUND(I175*H175,2)</f>
        <v>0</v>
      </c>
      <c r="K175" s="256"/>
      <c r="L175" s="257"/>
      <c r="M175" s="258" t="s">
        <v>1</v>
      </c>
      <c r="N175" s="259" t="s">
        <v>41</v>
      </c>
      <c r="O175" s="88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7" t="s">
        <v>200</v>
      </c>
      <c r="AT175" s="247" t="s">
        <v>175</v>
      </c>
      <c r="AU175" s="247" t="s">
        <v>76</v>
      </c>
      <c r="AY175" s="14" t="s">
        <v>164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4" t="s">
        <v>83</v>
      </c>
      <c r="BK175" s="248">
        <f>ROUND(I175*H175,2)</f>
        <v>0</v>
      </c>
      <c r="BL175" s="14" t="s">
        <v>200</v>
      </c>
      <c r="BM175" s="247" t="s">
        <v>1868</v>
      </c>
    </row>
    <row r="176" s="2" customFormat="1" ht="33" customHeight="1">
      <c r="A176" s="35"/>
      <c r="B176" s="36"/>
      <c r="C176" s="249" t="s">
        <v>1234</v>
      </c>
      <c r="D176" s="249" t="s">
        <v>175</v>
      </c>
      <c r="E176" s="250" t="s">
        <v>1869</v>
      </c>
      <c r="F176" s="251" t="s">
        <v>1870</v>
      </c>
      <c r="G176" s="252" t="s">
        <v>183</v>
      </c>
      <c r="H176" s="253">
        <v>1</v>
      </c>
      <c r="I176" s="254"/>
      <c r="J176" s="255">
        <f>ROUND(I176*H176,2)</f>
        <v>0</v>
      </c>
      <c r="K176" s="256"/>
      <c r="L176" s="257"/>
      <c r="M176" s="258" t="s">
        <v>1</v>
      </c>
      <c r="N176" s="259" t="s">
        <v>41</v>
      </c>
      <c r="O176" s="88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7" t="s">
        <v>200</v>
      </c>
      <c r="AT176" s="247" t="s">
        <v>175</v>
      </c>
      <c r="AU176" s="247" t="s">
        <v>76</v>
      </c>
      <c r="AY176" s="14" t="s">
        <v>164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4" t="s">
        <v>83</v>
      </c>
      <c r="BK176" s="248">
        <f>ROUND(I176*H176,2)</f>
        <v>0</v>
      </c>
      <c r="BL176" s="14" t="s">
        <v>200</v>
      </c>
      <c r="BM176" s="247" t="s">
        <v>1871</v>
      </c>
    </row>
    <row r="177" s="2" customFormat="1" ht="33" customHeight="1">
      <c r="A177" s="35"/>
      <c r="B177" s="36"/>
      <c r="C177" s="249" t="s">
        <v>1238</v>
      </c>
      <c r="D177" s="249" t="s">
        <v>175</v>
      </c>
      <c r="E177" s="250" t="s">
        <v>1872</v>
      </c>
      <c r="F177" s="251" t="s">
        <v>1873</v>
      </c>
      <c r="G177" s="252" t="s">
        <v>183</v>
      </c>
      <c r="H177" s="253">
        <v>3</v>
      </c>
      <c r="I177" s="254"/>
      <c r="J177" s="255">
        <f>ROUND(I177*H177,2)</f>
        <v>0</v>
      </c>
      <c r="K177" s="256"/>
      <c r="L177" s="257"/>
      <c r="M177" s="258" t="s">
        <v>1</v>
      </c>
      <c r="N177" s="259" t="s">
        <v>41</v>
      </c>
      <c r="O177" s="88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7" t="s">
        <v>200</v>
      </c>
      <c r="AT177" s="247" t="s">
        <v>175</v>
      </c>
      <c r="AU177" s="247" t="s">
        <v>76</v>
      </c>
      <c r="AY177" s="14" t="s">
        <v>164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4" t="s">
        <v>83</v>
      </c>
      <c r="BK177" s="248">
        <f>ROUND(I177*H177,2)</f>
        <v>0</v>
      </c>
      <c r="BL177" s="14" t="s">
        <v>200</v>
      </c>
      <c r="BM177" s="247" t="s">
        <v>1874</v>
      </c>
    </row>
    <row r="178" s="2" customFormat="1" ht="33" customHeight="1">
      <c r="A178" s="35"/>
      <c r="B178" s="36"/>
      <c r="C178" s="249" t="s">
        <v>270</v>
      </c>
      <c r="D178" s="249" t="s">
        <v>175</v>
      </c>
      <c r="E178" s="250" t="s">
        <v>1875</v>
      </c>
      <c r="F178" s="251" t="s">
        <v>1876</v>
      </c>
      <c r="G178" s="252" t="s">
        <v>183</v>
      </c>
      <c r="H178" s="253">
        <v>1</v>
      </c>
      <c r="I178" s="254"/>
      <c r="J178" s="255">
        <f>ROUND(I178*H178,2)</f>
        <v>0</v>
      </c>
      <c r="K178" s="256"/>
      <c r="L178" s="257"/>
      <c r="M178" s="258" t="s">
        <v>1</v>
      </c>
      <c r="N178" s="259" t="s">
        <v>41</v>
      </c>
      <c r="O178" s="88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7" t="s">
        <v>200</v>
      </c>
      <c r="AT178" s="247" t="s">
        <v>175</v>
      </c>
      <c r="AU178" s="247" t="s">
        <v>76</v>
      </c>
      <c r="AY178" s="14" t="s">
        <v>164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4" t="s">
        <v>83</v>
      </c>
      <c r="BK178" s="248">
        <f>ROUND(I178*H178,2)</f>
        <v>0</v>
      </c>
      <c r="BL178" s="14" t="s">
        <v>200</v>
      </c>
      <c r="BM178" s="247" t="s">
        <v>1877</v>
      </c>
    </row>
    <row r="179" s="2" customFormat="1" ht="21.75" customHeight="1">
      <c r="A179" s="35"/>
      <c r="B179" s="36"/>
      <c r="C179" s="249" t="s">
        <v>1242</v>
      </c>
      <c r="D179" s="249" t="s">
        <v>175</v>
      </c>
      <c r="E179" s="250" t="s">
        <v>1878</v>
      </c>
      <c r="F179" s="251" t="s">
        <v>1879</v>
      </c>
      <c r="G179" s="252" t="s">
        <v>183</v>
      </c>
      <c r="H179" s="253">
        <v>1</v>
      </c>
      <c r="I179" s="254"/>
      <c r="J179" s="255">
        <f>ROUND(I179*H179,2)</f>
        <v>0</v>
      </c>
      <c r="K179" s="256"/>
      <c r="L179" s="257"/>
      <c r="M179" s="258" t="s">
        <v>1</v>
      </c>
      <c r="N179" s="259" t="s">
        <v>41</v>
      </c>
      <c r="O179" s="88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7" t="s">
        <v>179</v>
      </c>
      <c r="AT179" s="247" t="s">
        <v>175</v>
      </c>
      <c r="AU179" s="247" t="s">
        <v>76</v>
      </c>
      <c r="AY179" s="14" t="s">
        <v>164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4" t="s">
        <v>83</v>
      </c>
      <c r="BK179" s="248">
        <f>ROUND(I179*H179,2)</f>
        <v>0</v>
      </c>
      <c r="BL179" s="14" t="s">
        <v>179</v>
      </c>
      <c r="BM179" s="247" t="s">
        <v>1880</v>
      </c>
    </row>
    <row r="180" s="2" customFormat="1" ht="21.75" customHeight="1">
      <c r="A180" s="35"/>
      <c r="B180" s="36"/>
      <c r="C180" s="249" t="s">
        <v>1266</v>
      </c>
      <c r="D180" s="249" t="s">
        <v>175</v>
      </c>
      <c r="E180" s="250" t="s">
        <v>1881</v>
      </c>
      <c r="F180" s="251" t="s">
        <v>1882</v>
      </c>
      <c r="G180" s="252" t="s">
        <v>183</v>
      </c>
      <c r="H180" s="253">
        <v>1</v>
      </c>
      <c r="I180" s="254"/>
      <c r="J180" s="255">
        <f>ROUND(I180*H180,2)</f>
        <v>0</v>
      </c>
      <c r="K180" s="256"/>
      <c r="L180" s="257"/>
      <c r="M180" s="258" t="s">
        <v>1</v>
      </c>
      <c r="N180" s="259" t="s">
        <v>41</v>
      </c>
      <c r="O180" s="88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7" t="s">
        <v>200</v>
      </c>
      <c r="AT180" s="247" t="s">
        <v>175</v>
      </c>
      <c r="AU180" s="247" t="s">
        <v>76</v>
      </c>
      <c r="AY180" s="14" t="s">
        <v>164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4" t="s">
        <v>83</v>
      </c>
      <c r="BK180" s="248">
        <f>ROUND(I180*H180,2)</f>
        <v>0</v>
      </c>
      <c r="BL180" s="14" t="s">
        <v>200</v>
      </c>
      <c r="BM180" s="247" t="s">
        <v>1883</v>
      </c>
    </row>
    <row r="181" s="2" customFormat="1" ht="21.75" customHeight="1">
      <c r="A181" s="35"/>
      <c r="B181" s="36"/>
      <c r="C181" s="249" t="s">
        <v>274</v>
      </c>
      <c r="D181" s="249" t="s">
        <v>175</v>
      </c>
      <c r="E181" s="250" t="s">
        <v>1884</v>
      </c>
      <c r="F181" s="251" t="s">
        <v>1885</v>
      </c>
      <c r="G181" s="252" t="s">
        <v>451</v>
      </c>
      <c r="H181" s="253">
        <v>40</v>
      </c>
      <c r="I181" s="254"/>
      <c r="J181" s="255">
        <f>ROUND(I181*H181,2)</f>
        <v>0</v>
      </c>
      <c r="K181" s="256"/>
      <c r="L181" s="257"/>
      <c r="M181" s="258" t="s">
        <v>1</v>
      </c>
      <c r="N181" s="259" t="s">
        <v>41</v>
      </c>
      <c r="O181" s="88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7" t="s">
        <v>200</v>
      </c>
      <c r="AT181" s="247" t="s">
        <v>175</v>
      </c>
      <c r="AU181" s="247" t="s">
        <v>76</v>
      </c>
      <c r="AY181" s="14" t="s">
        <v>164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4" t="s">
        <v>83</v>
      </c>
      <c r="BK181" s="248">
        <f>ROUND(I181*H181,2)</f>
        <v>0</v>
      </c>
      <c r="BL181" s="14" t="s">
        <v>200</v>
      </c>
      <c r="BM181" s="247" t="s">
        <v>1886</v>
      </c>
    </row>
    <row r="182" s="2" customFormat="1" ht="21.75" customHeight="1">
      <c r="A182" s="35"/>
      <c r="B182" s="36"/>
      <c r="C182" s="249" t="s">
        <v>278</v>
      </c>
      <c r="D182" s="249" t="s">
        <v>175</v>
      </c>
      <c r="E182" s="250" t="s">
        <v>1401</v>
      </c>
      <c r="F182" s="251" t="s">
        <v>1402</v>
      </c>
      <c r="G182" s="252" t="s">
        <v>451</v>
      </c>
      <c r="H182" s="253">
        <v>20</v>
      </c>
      <c r="I182" s="254"/>
      <c r="J182" s="255">
        <f>ROUND(I182*H182,2)</f>
        <v>0</v>
      </c>
      <c r="K182" s="256"/>
      <c r="L182" s="257"/>
      <c r="M182" s="258" t="s">
        <v>1</v>
      </c>
      <c r="N182" s="259" t="s">
        <v>41</v>
      </c>
      <c r="O182" s="88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7" t="s">
        <v>200</v>
      </c>
      <c r="AT182" s="247" t="s">
        <v>175</v>
      </c>
      <c r="AU182" s="247" t="s">
        <v>76</v>
      </c>
      <c r="AY182" s="14" t="s">
        <v>164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4" t="s">
        <v>83</v>
      </c>
      <c r="BK182" s="248">
        <f>ROUND(I182*H182,2)</f>
        <v>0</v>
      </c>
      <c r="BL182" s="14" t="s">
        <v>200</v>
      </c>
      <c r="BM182" s="247" t="s">
        <v>1887</v>
      </c>
    </row>
    <row r="183" s="2" customFormat="1" ht="21.75" customHeight="1">
      <c r="A183" s="35"/>
      <c r="B183" s="36"/>
      <c r="C183" s="249" t="s">
        <v>1270</v>
      </c>
      <c r="D183" s="249" t="s">
        <v>175</v>
      </c>
      <c r="E183" s="250" t="s">
        <v>1888</v>
      </c>
      <c r="F183" s="251" t="s">
        <v>1889</v>
      </c>
      <c r="G183" s="252" t="s">
        <v>451</v>
      </c>
      <c r="H183" s="253">
        <v>30</v>
      </c>
      <c r="I183" s="254"/>
      <c r="J183" s="255">
        <f>ROUND(I183*H183,2)</f>
        <v>0</v>
      </c>
      <c r="K183" s="256"/>
      <c r="L183" s="257"/>
      <c r="M183" s="258" t="s">
        <v>1</v>
      </c>
      <c r="N183" s="259" t="s">
        <v>41</v>
      </c>
      <c r="O183" s="88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7" t="s">
        <v>200</v>
      </c>
      <c r="AT183" s="247" t="s">
        <v>175</v>
      </c>
      <c r="AU183" s="247" t="s">
        <v>76</v>
      </c>
      <c r="AY183" s="14" t="s">
        <v>164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4" t="s">
        <v>83</v>
      </c>
      <c r="BK183" s="248">
        <f>ROUND(I183*H183,2)</f>
        <v>0</v>
      </c>
      <c r="BL183" s="14" t="s">
        <v>200</v>
      </c>
      <c r="BM183" s="247" t="s">
        <v>1890</v>
      </c>
    </row>
    <row r="184" s="2" customFormat="1" ht="21.75" customHeight="1">
      <c r="A184" s="35"/>
      <c r="B184" s="36"/>
      <c r="C184" s="249" t="s">
        <v>282</v>
      </c>
      <c r="D184" s="249" t="s">
        <v>175</v>
      </c>
      <c r="E184" s="250" t="s">
        <v>1891</v>
      </c>
      <c r="F184" s="251" t="s">
        <v>1892</v>
      </c>
      <c r="G184" s="252" t="s">
        <v>451</v>
      </c>
      <c r="H184" s="253">
        <v>15</v>
      </c>
      <c r="I184" s="254"/>
      <c r="J184" s="255">
        <f>ROUND(I184*H184,2)</f>
        <v>0</v>
      </c>
      <c r="K184" s="256"/>
      <c r="L184" s="257"/>
      <c r="M184" s="258" t="s">
        <v>1</v>
      </c>
      <c r="N184" s="259" t="s">
        <v>41</v>
      </c>
      <c r="O184" s="88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7" t="s">
        <v>200</v>
      </c>
      <c r="AT184" s="247" t="s">
        <v>175</v>
      </c>
      <c r="AU184" s="247" t="s">
        <v>76</v>
      </c>
      <c r="AY184" s="14" t="s">
        <v>164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4" t="s">
        <v>83</v>
      </c>
      <c r="BK184" s="248">
        <f>ROUND(I184*H184,2)</f>
        <v>0</v>
      </c>
      <c r="BL184" s="14" t="s">
        <v>200</v>
      </c>
      <c r="BM184" s="247" t="s">
        <v>1893</v>
      </c>
    </row>
    <row r="185" s="2" customFormat="1" ht="21.75" customHeight="1">
      <c r="A185" s="35"/>
      <c r="B185" s="36"/>
      <c r="C185" s="249" t="s">
        <v>286</v>
      </c>
      <c r="D185" s="249" t="s">
        <v>175</v>
      </c>
      <c r="E185" s="250" t="s">
        <v>1894</v>
      </c>
      <c r="F185" s="251" t="s">
        <v>1895</v>
      </c>
      <c r="G185" s="252" t="s">
        <v>451</v>
      </c>
      <c r="H185" s="253">
        <v>10</v>
      </c>
      <c r="I185" s="254"/>
      <c r="J185" s="255">
        <f>ROUND(I185*H185,2)</f>
        <v>0</v>
      </c>
      <c r="K185" s="256"/>
      <c r="L185" s="257"/>
      <c r="M185" s="258" t="s">
        <v>1</v>
      </c>
      <c r="N185" s="259" t="s">
        <v>41</v>
      </c>
      <c r="O185" s="88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7" t="s">
        <v>200</v>
      </c>
      <c r="AT185" s="247" t="s">
        <v>175</v>
      </c>
      <c r="AU185" s="247" t="s">
        <v>76</v>
      </c>
      <c r="AY185" s="14" t="s">
        <v>164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4" t="s">
        <v>83</v>
      </c>
      <c r="BK185" s="248">
        <f>ROUND(I185*H185,2)</f>
        <v>0</v>
      </c>
      <c r="BL185" s="14" t="s">
        <v>200</v>
      </c>
      <c r="BM185" s="247" t="s">
        <v>1896</v>
      </c>
    </row>
    <row r="186" s="2" customFormat="1" ht="21.75" customHeight="1">
      <c r="A186" s="35"/>
      <c r="B186" s="36"/>
      <c r="C186" s="249" t="s">
        <v>290</v>
      </c>
      <c r="D186" s="249" t="s">
        <v>175</v>
      </c>
      <c r="E186" s="250" t="s">
        <v>494</v>
      </c>
      <c r="F186" s="251" t="s">
        <v>495</v>
      </c>
      <c r="G186" s="252" t="s">
        <v>451</v>
      </c>
      <c r="H186" s="253">
        <v>30</v>
      </c>
      <c r="I186" s="254"/>
      <c r="J186" s="255">
        <f>ROUND(I186*H186,2)</f>
        <v>0</v>
      </c>
      <c r="K186" s="256"/>
      <c r="L186" s="257"/>
      <c r="M186" s="258" t="s">
        <v>1</v>
      </c>
      <c r="N186" s="259" t="s">
        <v>41</v>
      </c>
      <c r="O186" s="88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7" t="s">
        <v>200</v>
      </c>
      <c r="AT186" s="247" t="s">
        <v>175</v>
      </c>
      <c r="AU186" s="247" t="s">
        <v>76</v>
      </c>
      <c r="AY186" s="14" t="s">
        <v>164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4" t="s">
        <v>83</v>
      </c>
      <c r="BK186" s="248">
        <f>ROUND(I186*H186,2)</f>
        <v>0</v>
      </c>
      <c r="BL186" s="14" t="s">
        <v>200</v>
      </c>
      <c r="BM186" s="247" t="s">
        <v>1897</v>
      </c>
    </row>
    <row r="187" s="2" customFormat="1" ht="21.75" customHeight="1">
      <c r="A187" s="35"/>
      <c r="B187" s="36"/>
      <c r="C187" s="249" t="s">
        <v>1274</v>
      </c>
      <c r="D187" s="249" t="s">
        <v>175</v>
      </c>
      <c r="E187" s="250" t="s">
        <v>1898</v>
      </c>
      <c r="F187" s="251" t="s">
        <v>1899</v>
      </c>
      <c r="G187" s="252" t="s">
        <v>183</v>
      </c>
      <c r="H187" s="253">
        <v>1</v>
      </c>
      <c r="I187" s="254"/>
      <c r="J187" s="255">
        <f>ROUND(I187*H187,2)</f>
        <v>0</v>
      </c>
      <c r="K187" s="256"/>
      <c r="L187" s="257"/>
      <c r="M187" s="258" t="s">
        <v>1</v>
      </c>
      <c r="N187" s="259" t="s">
        <v>41</v>
      </c>
      <c r="O187" s="88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7" t="s">
        <v>200</v>
      </c>
      <c r="AT187" s="247" t="s">
        <v>175</v>
      </c>
      <c r="AU187" s="247" t="s">
        <v>76</v>
      </c>
      <c r="AY187" s="14" t="s">
        <v>164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4" t="s">
        <v>83</v>
      </c>
      <c r="BK187" s="248">
        <f>ROUND(I187*H187,2)</f>
        <v>0</v>
      </c>
      <c r="BL187" s="14" t="s">
        <v>200</v>
      </c>
      <c r="BM187" s="247" t="s">
        <v>1900</v>
      </c>
    </row>
    <row r="188" s="2" customFormat="1" ht="16.5" customHeight="1">
      <c r="A188" s="35"/>
      <c r="B188" s="36"/>
      <c r="C188" s="249" t="s">
        <v>294</v>
      </c>
      <c r="D188" s="249" t="s">
        <v>175</v>
      </c>
      <c r="E188" s="250" t="s">
        <v>1901</v>
      </c>
      <c r="F188" s="251" t="s">
        <v>1902</v>
      </c>
      <c r="G188" s="252" t="s">
        <v>183</v>
      </c>
      <c r="H188" s="253">
        <v>2</v>
      </c>
      <c r="I188" s="254"/>
      <c r="J188" s="255">
        <f>ROUND(I188*H188,2)</f>
        <v>0</v>
      </c>
      <c r="K188" s="256"/>
      <c r="L188" s="257"/>
      <c r="M188" s="258" t="s">
        <v>1</v>
      </c>
      <c r="N188" s="259" t="s">
        <v>41</v>
      </c>
      <c r="O188" s="88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7" t="s">
        <v>200</v>
      </c>
      <c r="AT188" s="247" t="s">
        <v>175</v>
      </c>
      <c r="AU188" s="247" t="s">
        <v>76</v>
      </c>
      <c r="AY188" s="14" t="s">
        <v>164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4" t="s">
        <v>83</v>
      </c>
      <c r="BK188" s="248">
        <f>ROUND(I188*H188,2)</f>
        <v>0</v>
      </c>
      <c r="BL188" s="14" t="s">
        <v>200</v>
      </c>
      <c r="BM188" s="247" t="s">
        <v>1903</v>
      </c>
    </row>
    <row r="189" s="2" customFormat="1" ht="21.75" customHeight="1">
      <c r="A189" s="35"/>
      <c r="B189" s="36"/>
      <c r="C189" s="249" t="s">
        <v>298</v>
      </c>
      <c r="D189" s="249" t="s">
        <v>175</v>
      </c>
      <c r="E189" s="250" t="s">
        <v>1904</v>
      </c>
      <c r="F189" s="251" t="s">
        <v>1905</v>
      </c>
      <c r="G189" s="252" t="s">
        <v>183</v>
      </c>
      <c r="H189" s="253">
        <v>15</v>
      </c>
      <c r="I189" s="254"/>
      <c r="J189" s="255">
        <f>ROUND(I189*H189,2)</f>
        <v>0</v>
      </c>
      <c r="K189" s="256"/>
      <c r="L189" s="257"/>
      <c r="M189" s="258" t="s">
        <v>1</v>
      </c>
      <c r="N189" s="259" t="s">
        <v>41</v>
      </c>
      <c r="O189" s="88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7" t="s">
        <v>200</v>
      </c>
      <c r="AT189" s="247" t="s">
        <v>175</v>
      </c>
      <c r="AU189" s="247" t="s">
        <v>76</v>
      </c>
      <c r="AY189" s="14" t="s">
        <v>164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4" t="s">
        <v>83</v>
      </c>
      <c r="BK189" s="248">
        <f>ROUND(I189*H189,2)</f>
        <v>0</v>
      </c>
      <c r="BL189" s="14" t="s">
        <v>200</v>
      </c>
      <c r="BM189" s="247" t="s">
        <v>1906</v>
      </c>
    </row>
    <row r="190" s="2" customFormat="1" ht="16.5" customHeight="1">
      <c r="A190" s="35"/>
      <c r="B190" s="36"/>
      <c r="C190" s="249" t="s">
        <v>302</v>
      </c>
      <c r="D190" s="249" t="s">
        <v>175</v>
      </c>
      <c r="E190" s="250" t="s">
        <v>1907</v>
      </c>
      <c r="F190" s="251" t="s">
        <v>1908</v>
      </c>
      <c r="G190" s="252" t="s">
        <v>451</v>
      </c>
      <c r="H190" s="253">
        <v>25</v>
      </c>
      <c r="I190" s="254"/>
      <c r="J190" s="255">
        <f>ROUND(I190*H190,2)</f>
        <v>0</v>
      </c>
      <c r="K190" s="256"/>
      <c r="L190" s="257"/>
      <c r="M190" s="258" t="s">
        <v>1</v>
      </c>
      <c r="N190" s="259" t="s">
        <v>41</v>
      </c>
      <c r="O190" s="88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7" t="s">
        <v>200</v>
      </c>
      <c r="AT190" s="247" t="s">
        <v>175</v>
      </c>
      <c r="AU190" s="247" t="s">
        <v>76</v>
      </c>
      <c r="AY190" s="14" t="s">
        <v>164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4" t="s">
        <v>83</v>
      </c>
      <c r="BK190" s="248">
        <f>ROUND(I190*H190,2)</f>
        <v>0</v>
      </c>
      <c r="BL190" s="14" t="s">
        <v>200</v>
      </c>
      <c r="BM190" s="247" t="s">
        <v>1909</v>
      </c>
    </row>
    <row r="191" s="2" customFormat="1" ht="16.5" customHeight="1">
      <c r="A191" s="35"/>
      <c r="B191" s="36"/>
      <c r="C191" s="249" t="s">
        <v>306</v>
      </c>
      <c r="D191" s="249" t="s">
        <v>175</v>
      </c>
      <c r="E191" s="250" t="s">
        <v>1910</v>
      </c>
      <c r="F191" s="251" t="s">
        <v>1911</v>
      </c>
      <c r="G191" s="252" t="s">
        <v>183</v>
      </c>
      <c r="H191" s="253">
        <v>1</v>
      </c>
      <c r="I191" s="254"/>
      <c r="J191" s="255">
        <f>ROUND(I191*H191,2)</f>
        <v>0</v>
      </c>
      <c r="K191" s="256"/>
      <c r="L191" s="257"/>
      <c r="M191" s="258" t="s">
        <v>1</v>
      </c>
      <c r="N191" s="259" t="s">
        <v>41</v>
      </c>
      <c r="O191" s="88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7" t="s">
        <v>200</v>
      </c>
      <c r="AT191" s="247" t="s">
        <v>175</v>
      </c>
      <c r="AU191" s="247" t="s">
        <v>76</v>
      </c>
      <c r="AY191" s="14" t="s">
        <v>164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4" t="s">
        <v>83</v>
      </c>
      <c r="BK191" s="248">
        <f>ROUND(I191*H191,2)</f>
        <v>0</v>
      </c>
      <c r="BL191" s="14" t="s">
        <v>200</v>
      </c>
      <c r="BM191" s="247" t="s">
        <v>1912</v>
      </c>
    </row>
    <row r="192" s="2" customFormat="1" ht="16.5" customHeight="1">
      <c r="A192" s="35"/>
      <c r="B192" s="36"/>
      <c r="C192" s="249" t="s">
        <v>310</v>
      </c>
      <c r="D192" s="249" t="s">
        <v>175</v>
      </c>
      <c r="E192" s="250" t="s">
        <v>1913</v>
      </c>
      <c r="F192" s="251" t="s">
        <v>1914</v>
      </c>
      <c r="G192" s="252" t="s">
        <v>183</v>
      </c>
      <c r="H192" s="253">
        <v>6</v>
      </c>
      <c r="I192" s="254"/>
      <c r="J192" s="255">
        <f>ROUND(I192*H192,2)</f>
        <v>0</v>
      </c>
      <c r="K192" s="256"/>
      <c r="L192" s="257"/>
      <c r="M192" s="258" t="s">
        <v>1</v>
      </c>
      <c r="N192" s="259" t="s">
        <v>41</v>
      </c>
      <c r="O192" s="88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7" t="s">
        <v>179</v>
      </c>
      <c r="AT192" s="247" t="s">
        <v>175</v>
      </c>
      <c r="AU192" s="247" t="s">
        <v>76</v>
      </c>
      <c r="AY192" s="14" t="s">
        <v>164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4" t="s">
        <v>83</v>
      </c>
      <c r="BK192" s="248">
        <f>ROUND(I192*H192,2)</f>
        <v>0</v>
      </c>
      <c r="BL192" s="14" t="s">
        <v>179</v>
      </c>
      <c r="BM192" s="247" t="s">
        <v>1915</v>
      </c>
    </row>
    <row r="193" s="2" customFormat="1" ht="16.5" customHeight="1">
      <c r="A193" s="35"/>
      <c r="B193" s="36"/>
      <c r="C193" s="249" t="s">
        <v>314</v>
      </c>
      <c r="D193" s="249" t="s">
        <v>175</v>
      </c>
      <c r="E193" s="250" t="s">
        <v>1916</v>
      </c>
      <c r="F193" s="251" t="s">
        <v>1917</v>
      </c>
      <c r="G193" s="252" t="s">
        <v>183</v>
      </c>
      <c r="H193" s="253">
        <v>6</v>
      </c>
      <c r="I193" s="254"/>
      <c r="J193" s="255">
        <f>ROUND(I193*H193,2)</f>
        <v>0</v>
      </c>
      <c r="K193" s="256"/>
      <c r="L193" s="257"/>
      <c r="M193" s="258" t="s">
        <v>1</v>
      </c>
      <c r="N193" s="259" t="s">
        <v>41</v>
      </c>
      <c r="O193" s="88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7" t="s">
        <v>179</v>
      </c>
      <c r="AT193" s="247" t="s">
        <v>175</v>
      </c>
      <c r="AU193" s="247" t="s">
        <v>76</v>
      </c>
      <c r="AY193" s="14" t="s">
        <v>164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4" t="s">
        <v>83</v>
      </c>
      <c r="BK193" s="248">
        <f>ROUND(I193*H193,2)</f>
        <v>0</v>
      </c>
      <c r="BL193" s="14" t="s">
        <v>179</v>
      </c>
      <c r="BM193" s="247" t="s">
        <v>1918</v>
      </c>
    </row>
    <row r="194" s="2" customFormat="1" ht="16.5" customHeight="1">
      <c r="A194" s="35"/>
      <c r="B194" s="36"/>
      <c r="C194" s="249" t="s">
        <v>318</v>
      </c>
      <c r="D194" s="249" t="s">
        <v>175</v>
      </c>
      <c r="E194" s="250" t="s">
        <v>1919</v>
      </c>
      <c r="F194" s="251" t="s">
        <v>1920</v>
      </c>
      <c r="G194" s="252" t="s">
        <v>183</v>
      </c>
      <c r="H194" s="253">
        <v>4</v>
      </c>
      <c r="I194" s="254"/>
      <c r="J194" s="255">
        <f>ROUND(I194*H194,2)</f>
        <v>0</v>
      </c>
      <c r="K194" s="256"/>
      <c r="L194" s="257"/>
      <c r="M194" s="258" t="s">
        <v>1</v>
      </c>
      <c r="N194" s="259" t="s">
        <v>41</v>
      </c>
      <c r="O194" s="88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7" t="s">
        <v>179</v>
      </c>
      <c r="AT194" s="247" t="s">
        <v>175</v>
      </c>
      <c r="AU194" s="247" t="s">
        <v>76</v>
      </c>
      <c r="AY194" s="14" t="s">
        <v>164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4" t="s">
        <v>83</v>
      </c>
      <c r="BK194" s="248">
        <f>ROUND(I194*H194,2)</f>
        <v>0</v>
      </c>
      <c r="BL194" s="14" t="s">
        <v>179</v>
      </c>
      <c r="BM194" s="247" t="s">
        <v>1921</v>
      </c>
    </row>
    <row r="195" s="2" customFormat="1" ht="33" customHeight="1">
      <c r="A195" s="35"/>
      <c r="B195" s="36"/>
      <c r="C195" s="249" t="s">
        <v>322</v>
      </c>
      <c r="D195" s="249" t="s">
        <v>175</v>
      </c>
      <c r="E195" s="250" t="s">
        <v>1922</v>
      </c>
      <c r="F195" s="251" t="s">
        <v>1923</v>
      </c>
      <c r="G195" s="252" t="s">
        <v>183</v>
      </c>
      <c r="H195" s="253">
        <v>1</v>
      </c>
      <c r="I195" s="254"/>
      <c r="J195" s="255">
        <f>ROUND(I195*H195,2)</f>
        <v>0</v>
      </c>
      <c r="K195" s="256"/>
      <c r="L195" s="257"/>
      <c r="M195" s="258" t="s">
        <v>1</v>
      </c>
      <c r="N195" s="259" t="s">
        <v>41</v>
      </c>
      <c r="O195" s="88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7" t="s">
        <v>200</v>
      </c>
      <c r="AT195" s="247" t="s">
        <v>175</v>
      </c>
      <c r="AU195" s="247" t="s">
        <v>76</v>
      </c>
      <c r="AY195" s="14" t="s">
        <v>164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4" t="s">
        <v>83</v>
      </c>
      <c r="BK195" s="248">
        <f>ROUND(I195*H195,2)</f>
        <v>0</v>
      </c>
      <c r="BL195" s="14" t="s">
        <v>200</v>
      </c>
      <c r="BM195" s="247" t="s">
        <v>1924</v>
      </c>
    </row>
    <row r="196" s="2" customFormat="1" ht="21.75" customHeight="1">
      <c r="A196" s="35"/>
      <c r="B196" s="36"/>
      <c r="C196" s="249" t="s">
        <v>326</v>
      </c>
      <c r="D196" s="249" t="s">
        <v>175</v>
      </c>
      <c r="E196" s="250" t="s">
        <v>1925</v>
      </c>
      <c r="F196" s="251" t="s">
        <v>1926</v>
      </c>
      <c r="G196" s="252" t="s">
        <v>183</v>
      </c>
      <c r="H196" s="253">
        <v>1</v>
      </c>
      <c r="I196" s="254"/>
      <c r="J196" s="255">
        <f>ROUND(I196*H196,2)</f>
        <v>0</v>
      </c>
      <c r="K196" s="256"/>
      <c r="L196" s="257"/>
      <c r="M196" s="258" t="s">
        <v>1</v>
      </c>
      <c r="N196" s="259" t="s">
        <v>41</v>
      </c>
      <c r="O196" s="88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7" t="s">
        <v>200</v>
      </c>
      <c r="AT196" s="247" t="s">
        <v>175</v>
      </c>
      <c r="AU196" s="247" t="s">
        <v>76</v>
      </c>
      <c r="AY196" s="14" t="s">
        <v>164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4" t="s">
        <v>83</v>
      </c>
      <c r="BK196" s="248">
        <f>ROUND(I196*H196,2)</f>
        <v>0</v>
      </c>
      <c r="BL196" s="14" t="s">
        <v>200</v>
      </c>
      <c r="BM196" s="247" t="s">
        <v>1927</v>
      </c>
    </row>
    <row r="197" s="2" customFormat="1" ht="21.75" customHeight="1">
      <c r="A197" s="35"/>
      <c r="B197" s="36"/>
      <c r="C197" s="249" t="s">
        <v>331</v>
      </c>
      <c r="D197" s="249" t="s">
        <v>175</v>
      </c>
      <c r="E197" s="250" t="s">
        <v>176</v>
      </c>
      <c r="F197" s="251" t="s">
        <v>177</v>
      </c>
      <c r="G197" s="252" t="s">
        <v>178</v>
      </c>
      <c r="H197" s="253">
        <v>1</v>
      </c>
      <c r="I197" s="254"/>
      <c r="J197" s="255">
        <f>ROUND(I197*H197,2)</f>
        <v>0</v>
      </c>
      <c r="K197" s="256"/>
      <c r="L197" s="257"/>
      <c r="M197" s="258" t="s">
        <v>1</v>
      </c>
      <c r="N197" s="259" t="s">
        <v>41</v>
      </c>
      <c r="O197" s="88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7" t="s">
        <v>200</v>
      </c>
      <c r="AT197" s="247" t="s">
        <v>175</v>
      </c>
      <c r="AU197" s="247" t="s">
        <v>76</v>
      </c>
      <c r="AY197" s="14" t="s">
        <v>164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4" t="s">
        <v>83</v>
      </c>
      <c r="BK197" s="248">
        <f>ROUND(I197*H197,2)</f>
        <v>0</v>
      </c>
      <c r="BL197" s="14" t="s">
        <v>200</v>
      </c>
      <c r="BM197" s="247" t="s">
        <v>1928</v>
      </c>
    </row>
    <row r="198" s="2" customFormat="1" ht="16.5" customHeight="1">
      <c r="A198" s="35"/>
      <c r="B198" s="36"/>
      <c r="C198" s="249" t="s">
        <v>335</v>
      </c>
      <c r="D198" s="249" t="s">
        <v>175</v>
      </c>
      <c r="E198" s="250" t="s">
        <v>1929</v>
      </c>
      <c r="F198" s="251" t="s">
        <v>1930</v>
      </c>
      <c r="G198" s="252" t="s">
        <v>183</v>
      </c>
      <c r="H198" s="253">
        <v>1</v>
      </c>
      <c r="I198" s="254"/>
      <c r="J198" s="255">
        <f>ROUND(I198*H198,2)</f>
        <v>0</v>
      </c>
      <c r="K198" s="256"/>
      <c r="L198" s="257"/>
      <c r="M198" s="258" t="s">
        <v>1</v>
      </c>
      <c r="N198" s="259" t="s">
        <v>41</v>
      </c>
      <c r="O198" s="88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7" t="s">
        <v>200</v>
      </c>
      <c r="AT198" s="247" t="s">
        <v>175</v>
      </c>
      <c r="AU198" s="247" t="s">
        <v>76</v>
      </c>
      <c r="AY198" s="14" t="s">
        <v>164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4" t="s">
        <v>83</v>
      </c>
      <c r="BK198" s="248">
        <f>ROUND(I198*H198,2)</f>
        <v>0</v>
      </c>
      <c r="BL198" s="14" t="s">
        <v>200</v>
      </c>
      <c r="BM198" s="247" t="s">
        <v>1931</v>
      </c>
    </row>
    <row r="199" s="2" customFormat="1" ht="21.75" customHeight="1">
      <c r="A199" s="35"/>
      <c r="B199" s="36"/>
      <c r="C199" s="249" t="s">
        <v>1278</v>
      </c>
      <c r="D199" s="249" t="s">
        <v>175</v>
      </c>
      <c r="E199" s="250" t="s">
        <v>1932</v>
      </c>
      <c r="F199" s="251" t="s">
        <v>1933</v>
      </c>
      <c r="G199" s="252" t="s">
        <v>183</v>
      </c>
      <c r="H199" s="253">
        <v>1</v>
      </c>
      <c r="I199" s="254"/>
      <c r="J199" s="255">
        <f>ROUND(I199*H199,2)</f>
        <v>0</v>
      </c>
      <c r="K199" s="256"/>
      <c r="L199" s="257"/>
      <c r="M199" s="258" t="s">
        <v>1</v>
      </c>
      <c r="N199" s="259" t="s">
        <v>41</v>
      </c>
      <c r="O199" s="88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7" t="s">
        <v>85</v>
      </c>
      <c r="AT199" s="247" t="s">
        <v>175</v>
      </c>
      <c r="AU199" s="247" t="s">
        <v>76</v>
      </c>
      <c r="AY199" s="14" t="s">
        <v>164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4" t="s">
        <v>83</v>
      </c>
      <c r="BK199" s="248">
        <f>ROUND(I199*H199,2)</f>
        <v>0</v>
      </c>
      <c r="BL199" s="14" t="s">
        <v>83</v>
      </c>
      <c r="BM199" s="247" t="s">
        <v>1934</v>
      </c>
    </row>
    <row r="200" s="2" customFormat="1" ht="16.5" customHeight="1">
      <c r="A200" s="35"/>
      <c r="B200" s="36"/>
      <c r="C200" s="249" t="s">
        <v>339</v>
      </c>
      <c r="D200" s="249" t="s">
        <v>175</v>
      </c>
      <c r="E200" s="250" t="s">
        <v>1935</v>
      </c>
      <c r="F200" s="251" t="s">
        <v>1936</v>
      </c>
      <c r="G200" s="252" t="s">
        <v>183</v>
      </c>
      <c r="H200" s="253">
        <v>12</v>
      </c>
      <c r="I200" s="254"/>
      <c r="J200" s="255">
        <f>ROUND(I200*H200,2)</f>
        <v>0</v>
      </c>
      <c r="K200" s="256"/>
      <c r="L200" s="257"/>
      <c r="M200" s="258" t="s">
        <v>1</v>
      </c>
      <c r="N200" s="259" t="s">
        <v>41</v>
      </c>
      <c r="O200" s="88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7" t="s">
        <v>200</v>
      </c>
      <c r="AT200" s="247" t="s">
        <v>175</v>
      </c>
      <c r="AU200" s="247" t="s">
        <v>76</v>
      </c>
      <c r="AY200" s="14" t="s">
        <v>164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4" t="s">
        <v>83</v>
      </c>
      <c r="BK200" s="248">
        <f>ROUND(I200*H200,2)</f>
        <v>0</v>
      </c>
      <c r="BL200" s="14" t="s">
        <v>200</v>
      </c>
      <c r="BM200" s="247" t="s">
        <v>1937</v>
      </c>
    </row>
    <row r="201" s="2" customFormat="1" ht="33" customHeight="1">
      <c r="A201" s="35"/>
      <c r="B201" s="36"/>
      <c r="C201" s="235" t="s">
        <v>343</v>
      </c>
      <c r="D201" s="235" t="s">
        <v>165</v>
      </c>
      <c r="E201" s="236" t="s">
        <v>1938</v>
      </c>
      <c r="F201" s="237" t="s">
        <v>1939</v>
      </c>
      <c r="G201" s="238" t="s">
        <v>183</v>
      </c>
      <c r="H201" s="239">
        <v>1</v>
      </c>
      <c r="I201" s="240"/>
      <c r="J201" s="241">
        <f>ROUND(I201*H201,2)</f>
        <v>0</v>
      </c>
      <c r="K201" s="242"/>
      <c r="L201" s="41"/>
      <c r="M201" s="243" t="s">
        <v>1</v>
      </c>
      <c r="N201" s="244" t="s">
        <v>41</v>
      </c>
      <c r="O201" s="88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7" t="s">
        <v>179</v>
      </c>
      <c r="AT201" s="247" t="s">
        <v>165</v>
      </c>
      <c r="AU201" s="247" t="s">
        <v>76</v>
      </c>
      <c r="AY201" s="14" t="s">
        <v>164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4" t="s">
        <v>83</v>
      </c>
      <c r="BK201" s="248">
        <f>ROUND(I201*H201,2)</f>
        <v>0</v>
      </c>
      <c r="BL201" s="14" t="s">
        <v>179</v>
      </c>
      <c r="BM201" s="247" t="s">
        <v>1940</v>
      </c>
    </row>
    <row r="202" s="2" customFormat="1" ht="21.75" customHeight="1">
      <c r="A202" s="35"/>
      <c r="B202" s="36"/>
      <c r="C202" s="235" t="s">
        <v>1941</v>
      </c>
      <c r="D202" s="235" t="s">
        <v>165</v>
      </c>
      <c r="E202" s="236" t="s">
        <v>1942</v>
      </c>
      <c r="F202" s="237" t="s">
        <v>1943</v>
      </c>
      <c r="G202" s="238" t="s">
        <v>183</v>
      </c>
      <c r="H202" s="239">
        <v>1</v>
      </c>
      <c r="I202" s="240"/>
      <c r="J202" s="241">
        <f>ROUND(I202*H202,2)</f>
        <v>0</v>
      </c>
      <c r="K202" s="242"/>
      <c r="L202" s="41"/>
      <c r="M202" s="243" t="s">
        <v>1</v>
      </c>
      <c r="N202" s="244" t="s">
        <v>41</v>
      </c>
      <c r="O202" s="88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7" t="s">
        <v>179</v>
      </c>
      <c r="AT202" s="247" t="s">
        <v>165</v>
      </c>
      <c r="AU202" s="247" t="s">
        <v>76</v>
      </c>
      <c r="AY202" s="14" t="s">
        <v>164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4" t="s">
        <v>83</v>
      </c>
      <c r="BK202" s="248">
        <f>ROUND(I202*H202,2)</f>
        <v>0</v>
      </c>
      <c r="BL202" s="14" t="s">
        <v>179</v>
      </c>
      <c r="BM202" s="247" t="s">
        <v>1944</v>
      </c>
    </row>
    <row r="203" s="2" customFormat="1" ht="44.25" customHeight="1">
      <c r="A203" s="35"/>
      <c r="B203" s="36"/>
      <c r="C203" s="235" t="s">
        <v>1945</v>
      </c>
      <c r="D203" s="235" t="s">
        <v>165</v>
      </c>
      <c r="E203" s="236" t="s">
        <v>1946</v>
      </c>
      <c r="F203" s="237" t="s">
        <v>1947</v>
      </c>
      <c r="G203" s="238" t="s">
        <v>183</v>
      </c>
      <c r="H203" s="239">
        <v>2</v>
      </c>
      <c r="I203" s="240"/>
      <c r="J203" s="241">
        <f>ROUND(I203*H203,2)</f>
        <v>0</v>
      </c>
      <c r="K203" s="242"/>
      <c r="L203" s="41"/>
      <c r="M203" s="243" t="s">
        <v>1</v>
      </c>
      <c r="N203" s="244" t="s">
        <v>41</v>
      </c>
      <c r="O203" s="88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7" t="s">
        <v>179</v>
      </c>
      <c r="AT203" s="247" t="s">
        <v>165</v>
      </c>
      <c r="AU203" s="247" t="s">
        <v>76</v>
      </c>
      <c r="AY203" s="14" t="s">
        <v>164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4" t="s">
        <v>83</v>
      </c>
      <c r="BK203" s="248">
        <f>ROUND(I203*H203,2)</f>
        <v>0</v>
      </c>
      <c r="BL203" s="14" t="s">
        <v>179</v>
      </c>
      <c r="BM203" s="247" t="s">
        <v>1948</v>
      </c>
    </row>
    <row r="204" s="2" customFormat="1" ht="66.75" customHeight="1">
      <c r="A204" s="35"/>
      <c r="B204" s="36"/>
      <c r="C204" s="235" t="s">
        <v>1949</v>
      </c>
      <c r="D204" s="235" t="s">
        <v>165</v>
      </c>
      <c r="E204" s="236" t="s">
        <v>1605</v>
      </c>
      <c r="F204" s="237" t="s">
        <v>1950</v>
      </c>
      <c r="G204" s="238" t="s">
        <v>451</v>
      </c>
      <c r="H204" s="239">
        <v>15</v>
      </c>
      <c r="I204" s="240"/>
      <c r="J204" s="241">
        <f>ROUND(I204*H204,2)</f>
        <v>0</v>
      </c>
      <c r="K204" s="242"/>
      <c r="L204" s="41"/>
      <c r="M204" s="243" t="s">
        <v>1</v>
      </c>
      <c r="N204" s="244" t="s">
        <v>41</v>
      </c>
      <c r="O204" s="88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7" t="s">
        <v>179</v>
      </c>
      <c r="AT204" s="247" t="s">
        <v>165</v>
      </c>
      <c r="AU204" s="247" t="s">
        <v>76</v>
      </c>
      <c r="AY204" s="14" t="s">
        <v>164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4" t="s">
        <v>83</v>
      </c>
      <c r="BK204" s="248">
        <f>ROUND(I204*H204,2)</f>
        <v>0</v>
      </c>
      <c r="BL204" s="14" t="s">
        <v>179</v>
      </c>
      <c r="BM204" s="247" t="s">
        <v>1951</v>
      </c>
    </row>
    <row r="205" s="2" customFormat="1" ht="21.75" customHeight="1">
      <c r="A205" s="35"/>
      <c r="B205" s="36"/>
      <c r="C205" s="235" t="s">
        <v>1952</v>
      </c>
      <c r="D205" s="235" t="s">
        <v>165</v>
      </c>
      <c r="E205" s="236" t="s">
        <v>1953</v>
      </c>
      <c r="F205" s="237" t="s">
        <v>1954</v>
      </c>
      <c r="G205" s="238" t="s">
        <v>451</v>
      </c>
      <c r="H205" s="239">
        <v>15</v>
      </c>
      <c r="I205" s="240"/>
      <c r="J205" s="241">
        <f>ROUND(I205*H205,2)</f>
        <v>0</v>
      </c>
      <c r="K205" s="242"/>
      <c r="L205" s="41"/>
      <c r="M205" s="243" t="s">
        <v>1</v>
      </c>
      <c r="N205" s="244" t="s">
        <v>41</v>
      </c>
      <c r="O205" s="88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7" t="s">
        <v>179</v>
      </c>
      <c r="AT205" s="247" t="s">
        <v>165</v>
      </c>
      <c r="AU205" s="247" t="s">
        <v>76</v>
      </c>
      <c r="AY205" s="14" t="s">
        <v>164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4" t="s">
        <v>83</v>
      </c>
      <c r="BK205" s="248">
        <f>ROUND(I205*H205,2)</f>
        <v>0</v>
      </c>
      <c r="BL205" s="14" t="s">
        <v>179</v>
      </c>
      <c r="BM205" s="247" t="s">
        <v>1955</v>
      </c>
    </row>
    <row r="206" s="2" customFormat="1" ht="16.5" customHeight="1">
      <c r="A206" s="35"/>
      <c r="B206" s="36"/>
      <c r="C206" s="235" t="s">
        <v>1956</v>
      </c>
      <c r="D206" s="235" t="s">
        <v>165</v>
      </c>
      <c r="E206" s="236" t="s">
        <v>1957</v>
      </c>
      <c r="F206" s="237" t="s">
        <v>1958</v>
      </c>
      <c r="G206" s="238" t="s">
        <v>183</v>
      </c>
      <c r="H206" s="239">
        <v>4</v>
      </c>
      <c r="I206" s="240"/>
      <c r="J206" s="241">
        <f>ROUND(I206*H206,2)</f>
        <v>0</v>
      </c>
      <c r="K206" s="242"/>
      <c r="L206" s="41"/>
      <c r="M206" s="243" t="s">
        <v>1</v>
      </c>
      <c r="N206" s="244" t="s">
        <v>41</v>
      </c>
      <c r="O206" s="88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7" t="s">
        <v>179</v>
      </c>
      <c r="AT206" s="247" t="s">
        <v>165</v>
      </c>
      <c r="AU206" s="247" t="s">
        <v>76</v>
      </c>
      <c r="AY206" s="14" t="s">
        <v>164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4" t="s">
        <v>83</v>
      </c>
      <c r="BK206" s="248">
        <f>ROUND(I206*H206,2)</f>
        <v>0</v>
      </c>
      <c r="BL206" s="14" t="s">
        <v>179</v>
      </c>
      <c r="BM206" s="247" t="s">
        <v>1959</v>
      </c>
    </row>
    <row r="207" s="2" customFormat="1" ht="16.5" customHeight="1">
      <c r="A207" s="35"/>
      <c r="B207" s="36"/>
      <c r="C207" s="235" t="s">
        <v>1960</v>
      </c>
      <c r="D207" s="235" t="s">
        <v>165</v>
      </c>
      <c r="E207" s="236" t="s">
        <v>1961</v>
      </c>
      <c r="F207" s="237" t="s">
        <v>1962</v>
      </c>
      <c r="G207" s="238" t="s">
        <v>183</v>
      </c>
      <c r="H207" s="239">
        <v>1</v>
      </c>
      <c r="I207" s="240"/>
      <c r="J207" s="241">
        <f>ROUND(I207*H207,2)</f>
        <v>0</v>
      </c>
      <c r="K207" s="242"/>
      <c r="L207" s="41"/>
      <c r="M207" s="243" t="s">
        <v>1</v>
      </c>
      <c r="N207" s="244" t="s">
        <v>41</v>
      </c>
      <c r="O207" s="88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7" t="s">
        <v>179</v>
      </c>
      <c r="AT207" s="247" t="s">
        <v>165</v>
      </c>
      <c r="AU207" s="247" t="s">
        <v>76</v>
      </c>
      <c r="AY207" s="14" t="s">
        <v>164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4" t="s">
        <v>83</v>
      </c>
      <c r="BK207" s="248">
        <f>ROUND(I207*H207,2)</f>
        <v>0</v>
      </c>
      <c r="BL207" s="14" t="s">
        <v>179</v>
      </c>
      <c r="BM207" s="247" t="s">
        <v>1963</v>
      </c>
    </row>
    <row r="208" s="2" customFormat="1" ht="33" customHeight="1">
      <c r="A208" s="35"/>
      <c r="B208" s="36"/>
      <c r="C208" s="235" t="s">
        <v>1964</v>
      </c>
      <c r="D208" s="235" t="s">
        <v>165</v>
      </c>
      <c r="E208" s="236" t="s">
        <v>1965</v>
      </c>
      <c r="F208" s="237" t="s">
        <v>1966</v>
      </c>
      <c r="G208" s="238" t="s">
        <v>183</v>
      </c>
      <c r="H208" s="239">
        <v>3</v>
      </c>
      <c r="I208" s="240"/>
      <c r="J208" s="241">
        <f>ROUND(I208*H208,2)</f>
        <v>0</v>
      </c>
      <c r="K208" s="242"/>
      <c r="L208" s="41"/>
      <c r="M208" s="243" t="s">
        <v>1</v>
      </c>
      <c r="N208" s="244" t="s">
        <v>41</v>
      </c>
      <c r="O208" s="88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7" t="s">
        <v>179</v>
      </c>
      <c r="AT208" s="247" t="s">
        <v>165</v>
      </c>
      <c r="AU208" s="247" t="s">
        <v>76</v>
      </c>
      <c r="AY208" s="14" t="s">
        <v>164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4" t="s">
        <v>83</v>
      </c>
      <c r="BK208" s="248">
        <f>ROUND(I208*H208,2)</f>
        <v>0</v>
      </c>
      <c r="BL208" s="14" t="s">
        <v>179</v>
      </c>
      <c r="BM208" s="247" t="s">
        <v>1967</v>
      </c>
    </row>
    <row r="209" s="2" customFormat="1" ht="21.75" customHeight="1">
      <c r="A209" s="35"/>
      <c r="B209" s="36"/>
      <c r="C209" s="235" t="s">
        <v>1968</v>
      </c>
      <c r="D209" s="235" t="s">
        <v>165</v>
      </c>
      <c r="E209" s="236" t="s">
        <v>1969</v>
      </c>
      <c r="F209" s="237" t="s">
        <v>1970</v>
      </c>
      <c r="G209" s="238" t="s">
        <v>183</v>
      </c>
      <c r="H209" s="239">
        <v>1</v>
      </c>
      <c r="I209" s="240"/>
      <c r="J209" s="241">
        <f>ROUND(I209*H209,2)</f>
        <v>0</v>
      </c>
      <c r="K209" s="242"/>
      <c r="L209" s="41"/>
      <c r="M209" s="243" t="s">
        <v>1</v>
      </c>
      <c r="N209" s="244" t="s">
        <v>41</v>
      </c>
      <c r="O209" s="88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7" t="s">
        <v>179</v>
      </c>
      <c r="AT209" s="247" t="s">
        <v>165</v>
      </c>
      <c r="AU209" s="247" t="s">
        <v>76</v>
      </c>
      <c r="AY209" s="14" t="s">
        <v>164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4" t="s">
        <v>83</v>
      </c>
      <c r="BK209" s="248">
        <f>ROUND(I209*H209,2)</f>
        <v>0</v>
      </c>
      <c r="BL209" s="14" t="s">
        <v>179</v>
      </c>
      <c r="BM209" s="247" t="s">
        <v>1971</v>
      </c>
    </row>
    <row r="210" s="2" customFormat="1" ht="21.75" customHeight="1">
      <c r="A210" s="35"/>
      <c r="B210" s="36"/>
      <c r="C210" s="235" t="s">
        <v>1133</v>
      </c>
      <c r="D210" s="235" t="s">
        <v>165</v>
      </c>
      <c r="E210" s="236" t="s">
        <v>1972</v>
      </c>
      <c r="F210" s="237" t="s">
        <v>1973</v>
      </c>
      <c r="G210" s="238" t="s">
        <v>183</v>
      </c>
      <c r="H210" s="239">
        <v>1</v>
      </c>
      <c r="I210" s="240"/>
      <c r="J210" s="241">
        <f>ROUND(I210*H210,2)</f>
        <v>0</v>
      </c>
      <c r="K210" s="242"/>
      <c r="L210" s="41"/>
      <c r="M210" s="243" t="s">
        <v>1</v>
      </c>
      <c r="N210" s="244" t="s">
        <v>41</v>
      </c>
      <c r="O210" s="88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7" t="s">
        <v>179</v>
      </c>
      <c r="AT210" s="247" t="s">
        <v>165</v>
      </c>
      <c r="AU210" s="247" t="s">
        <v>76</v>
      </c>
      <c r="AY210" s="14" t="s">
        <v>164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4" t="s">
        <v>83</v>
      </c>
      <c r="BK210" s="248">
        <f>ROUND(I210*H210,2)</f>
        <v>0</v>
      </c>
      <c r="BL210" s="14" t="s">
        <v>179</v>
      </c>
      <c r="BM210" s="247" t="s">
        <v>1974</v>
      </c>
    </row>
    <row r="211" s="2" customFormat="1" ht="21.75" customHeight="1">
      <c r="A211" s="35"/>
      <c r="B211" s="36"/>
      <c r="C211" s="235" t="s">
        <v>1975</v>
      </c>
      <c r="D211" s="235" t="s">
        <v>165</v>
      </c>
      <c r="E211" s="236" t="s">
        <v>1976</v>
      </c>
      <c r="F211" s="237" t="s">
        <v>1977</v>
      </c>
      <c r="G211" s="238" t="s">
        <v>183</v>
      </c>
      <c r="H211" s="239">
        <v>1</v>
      </c>
      <c r="I211" s="240"/>
      <c r="J211" s="241">
        <f>ROUND(I211*H211,2)</f>
        <v>0</v>
      </c>
      <c r="K211" s="242"/>
      <c r="L211" s="41"/>
      <c r="M211" s="243" t="s">
        <v>1</v>
      </c>
      <c r="N211" s="244" t="s">
        <v>41</v>
      </c>
      <c r="O211" s="88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7" t="s">
        <v>179</v>
      </c>
      <c r="AT211" s="247" t="s">
        <v>165</v>
      </c>
      <c r="AU211" s="247" t="s">
        <v>76</v>
      </c>
      <c r="AY211" s="14" t="s">
        <v>164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4" t="s">
        <v>83</v>
      </c>
      <c r="BK211" s="248">
        <f>ROUND(I211*H211,2)</f>
        <v>0</v>
      </c>
      <c r="BL211" s="14" t="s">
        <v>179</v>
      </c>
      <c r="BM211" s="247" t="s">
        <v>1978</v>
      </c>
    </row>
    <row r="212" s="2" customFormat="1" ht="33" customHeight="1">
      <c r="A212" s="35"/>
      <c r="B212" s="36"/>
      <c r="C212" s="235" t="s">
        <v>1413</v>
      </c>
      <c r="D212" s="235" t="s">
        <v>165</v>
      </c>
      <c r="E212" s="236" t="s">
        <v>1979</v>
      </c>
      <c r="F212" s="237" t="s">
        <v>1980</v>
      </c>
      <c r="G212" s="238" t="s">
        <v>183</v>
      </c>
      <c r="H212" s="239">
        <v>1</v>
      </c>
      <c r="I212" s="240"/>
      <c r="J212" s="241">
        <f>ROUND(I212*H212,2)</f>
        <v>0</v>
      </c>
      <c r="K212" s="242"/>
      <c r="L212" s="41"/>
      <c r="M212" s="243" t="s">
        <v>1</v>
      </c>
      <c r="N212" s="244" t="s">
        <v>41</v>
      </c>
      <c r="O212" s="88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7" t="s">
        <v>179</v>
      </c>
      <c r="AT212" s="247" t="s">
        <v>165</v>
      </c>
      <c r="AU212" s="247" t="s">
        <v>76</v>
      </c>
      <c r="AY212" s="14" t="s">
        <v>164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4" t="s">
        <v>83</v>
      </c>
      <c r="BK212" s="248">
        <f>ROUND(I212*H212,2)</f>
        <v>0</v>
      </c>
      <c r="BL212" s="14" t="s">
        <v>179</v>
      </c>
      <c r="BM212" s="247" t="s">
        <v>1981</v>
      </c>
    </row>
    <row r="213" s="2" customFormat="1" ht="66.75" customHeight="1">
      <c r="A213" s="35"/>
      <c r="B213" s="36"/>
      <c r="C213" s="235" t="s">
        <v>1982</v>
      </c>
      <c r="D213" s="235" t="s">
        <v>165</v>
      </c>
      <c r="E213" s="236" t="s">
        <v>1983</v>
      </c>
      <c r="F213" s="237" t="s">
        <v>1984</v>
      </c>
      <c r="G213" s="238" t="s">
        <v>183</v>
      </c>
      <c r="H213" s="239">
        <v>1</v>
      </c>
      <c r="I213" s="240"/>
      <c r="J213" s="241">
        <f>ROUND(I213*H213,2)</f>
        <v>0</v>
      </c>
      <c r="K213" s="242"/>
      <c r="L213" s="41"/>
      <c r="M213" s="243" t="s">
        <v>1</v>
      </c>
      <c r="N213" s="244" t="s">
        <v>41</v>
      </c>
      <c r="O213" s="88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7" t="s">
        <v>179</v>
      </c>
      <c r="AT213" s="247" t="s">
        <v>165</v>
      </c>
      <c r="AU213" s="247" t="s">
        <v>76</v>
      </c>
      <c r="AY213" s="14" t="s">
        <v>164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4" t="s">
        <v>83</v>
      </c>
      <c r="BK213" s="248">
        <f>ROUND(I213*H213,2)</f>
        <v>0</v>
      </c>
      <c r="BL213" s="14" t="s">
        <v>179</v>
      </c>
      <c r="BM213" s="247" t="s">
        <v>1985</v>
      </c>
    </row>
    <row r="214" s="2" customFormat="1" ht="16.5" customHeight="1">
      <c r="A214" s="35"/>
      <c r="B214" s="36"/>
      <c r="C214" s="235" t="s">
        <v>1986</v>
      </c>
      <c r="D214" s="235" t="s">
        <v>165</v>
      </c>
      <c r="E214" s="236" t="s">
        <v>1624</v>
      </c>
      <c r="F214" s="237" t="s">
        <v>1625</v>
      </c>
      <c r="G214" s="238" t="s">
        <v>451</v>
      </c>
      <c r="H214" s="239">
        <v>80</v>
      </c>
      <c r="I214" s="240"/>
      <c r="J214" s="241">
        <f>ROUND(I214*H214,2)</f>
        <v>0</v>
      </c>
      <c r="K214" s="242"/>
      <c r="L214" s="41"/>
      <c r="M214" s="243" t="s">
        <v>1</v>
      </c>
      <c r="N214" s="244" t="s">
        <v>41</v>
      </c>
      <c r="O214" s="88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7" t="s">
        <v>179</v>
      </c>
      <c r="AT214" s="247" t="s">
        <v>165</v>
      </c>
      <c r="AU214" s="247" t="s">
        <v>76</v>
      </c>
      <c r="AY214" s="14" t="s">
        <v>164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4" t="s">
        <v>83</v>
      </c>
      <c r="BK214" s="248">
        <f>ROUND(I214*H214,2)</f>
        <v>0</v>
      </c>
      <c r="BL214" s="14" t="s">
        <v>179</v>
      </c>
      <c r="BM214" s="247" t="s">
        <v>1987</v>
      </c>
    </row>
    <row r="215" s="2" customFormat="1" ht="21.75" customHeight="1">
      <c r="A215" s="35"/>
      <c r="B215" s="36"/>
      <c r="C215" s="235" t="s">
        <v>1295</v>
      </c>
      <c r="D215" s="235" t="s">
        <v>165</v>
      </c>
      <c r="E215" s="236" t="s">
        <v>1988</v>
      </c>
      <c r="F215" s="237" t="s">
        <v>1989</v>
      </c>
      <c r="G215" s="238" t="s">
        <v>183</v>
      </c>
      <c r="H215" s="239">
        <v>4</v>
      </c>
      <c r="I215" s="240"/>
      <c r="J215" s="241">
        <f>ROUND(I215*H215,2)</f>
        <v>0</v>
      </c>
      <c r="K215" s="242"/>
      <c r="L215" s="41"/>
      <c r="M215" s="243" t="s">
        <v>1</v>
      </c>
      <c r="N215" s="244" t="s">
        <v>41</v>
      </c>
      <c r="O215" s="88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7" t="s">
        <v>179</v>
      </c>
      <c r="AT215" s="247" t="s">
        <v>165</v>
      </c>
      <c r="AU215" s="247" t="s">
        <v>76</v>
      </c>
      <c r="AY215" s="14" t="s">
        <v>164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4" t="s">
        <v>83</v>
      </c>
      <c r="BK215" s="248">
        <f>ROUND(I215*H215,2)</f>
        <v>0</v>
      </c>
      <c r="BL215" s="14" t="s">
        <v>179</v>
      </c>
      <c r="BM215" s="247" t="s">
        <v>1990</v>
      </c>
    </row>
    <row r="216" s="2" customFormat="1" ht="33" customHeight="1">
      <c r="A216" s="35"/>
      <c r="B216" s="36"/>
      <c r="C216" s="235" t="s">
        <v>347</v>
      </c>
      <c r="D216" s="235" t="s">
        <v>165</v>
      </c>
      <c r="E216" s="236" t="s">
        <v>1991</v>
      </c>
      <c r="F216" s="237" t="s">
        <v>1992</v>
      </c>
      <c r="G216" s="238" t="s">
        <v>451</v>
      </c>
      <c r="H216" s="239">
        <v>50</v>
      </c>
      <c r="I216" s="240"/>
      <c r="J216" s="241">
        <f>ROUND(I216*H216,2)</f>
        <v>0</v>
      </c>
      <c r="K216" s="242"/>
      <c r="L216" s="41"/>
      <c r="M216" s="243" t="s">
        <v>1</v>
      </c>
      <c r="N216" s="244" t="s">
        <v>41</v>
      </c>
      <c r="O216" s="88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7" t="s">
        <v>179</v>
      </c>
      <c r="AT216" s="247" t="s">
        <v>165</v>
      </c>
      <c r="AU216" s="247" t="s">
        <v>76</v>
      </c>
      <c r="AY216" s="14" t="s">
        <v>164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4" t="s">
        <v>83</v>
      </c>
      <c r="BK216" s="248">
        <f>ROUND(I216*H216,2)</f>
        <v>0</v>
      </c>
      <c r="BL216" s="14" t="s">
        <v>179</v>
      </c>
      <c r="BM216" s="247" t="s">
        <v>1993</v>
      </c>
    </row>
    <row r="217" s="2" customFormat="1" ht="55.5" customHeight="1">
      <c r="A217" s="35"/>
      <c r="B217" s="36"/>
      <c r="C217" s="235" t="s">
        <v>351</v>
      </c>
      <c r="D217" s="235" t="s">
        <v>165</v>
      </c>
      <c r="E217" s="236" t="s">
        <v>1397</v>
      </c>
      <c r="F217" s="237" t="s">
        <v>1994</v>
      </c>
      <c r="G217" s="238" t="s">
        <v>451</v>
      </c>
      <c r="H217" s="239">
        <v>20</v>
      </c>
      <c r="I217" s="240"/>
      <c r="J217" s="241">
        <f>ROUND(I217*H217,2)</f>
        <v>0</v>
      </c>
      <c r="K217" s="242"/>
      <c r="L217" s="41"/>
      <c r="M217" s="243" t="s">
        <v>1</v>
      </c>
      <c r="N217" s="244" t="s">
        <v>41</v>
      </c>
      <c r="O217" s="88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7" t="s">
        <v>179</v>
      </c>
      <c r="AT217" s="247" t="s">
        <v>165</v>
      </c>
      <c r="AU217" s="247" t="s">
        <v>76</v>
      </c>
      <c r="AY217" s="14" t="s">
        <v>164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4" t="s">
        <v>83</v>
      </c>
      <c r="BK217" s="248">
        <f>ROUND(I217*H217,2)</f>
        <v>0</v>
      </c>
      <c r="BL217" s="14" t="s">
        <v>179</v>
      </c>
      <c r="BM217" s="247" t="s">
        <v>1995</v>
      </c>
    </row>
    <row r="218" s="2" customFormat="1" ht="33" customHeight="1">
      <c r="A218" s="35"/>
      <c r="B218" s="36"/>
      <c r="C218" s="235" t="s">
        <v>355</v>
      </c>
      <c r="D218" s="235" t="s">
        <v>165</v>
      </c>
      <c r="E218" s="236" t="s">
        <v>1996</v>
      </c>
      <c r="F218" s="237" t="s">
        <v>1997</v>
      </c>
      <c r="G218" s="238" t="s">
        <v>1998</v>
      </c>
      <c r="H218" s="239">
        <v>8</v>
      </c>
      <c r="I218" s="240"/>
      <c r="J218" s="241">
        <f>ROUND(I218*H218,2)</f>
        <v>0</v>
      </c>
      <c r="K218" s="242"/>
      <c r="L218" s="41"/>
      <c r="M218" s="243" t="s">
        <v>1</v>
      </c>
      <c r="N218" s="244" t="s">
        <v>41</v>
      </c>
      <c r="O218" s="88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7" t="s">
        <v>179</v>
      </c>
      <c r="AT218" s="247" t="s">
        <v>165</v>
      </c>
      <c r="AU218" s="247" t="s">
        <v>76</v>
      </c>
      <c r="AY218" s="14" t="s">
        <v>164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4" t="s">
        <v>83</v>
      </c>
      <c r="BK218" s="248">
        <f>ROUND(I218*H218,2)</f>
        <v>0</v>
      </c>
      <c r="BL218" s="14" t="s">
        <v>179</v>
      </c>
      <c r="BM218" s="247" t="s">
        <v>1999</v>
      </c>
    </row>
    <row r="219" s="2" customFormat="1" ht="33" customHeight="1">
      <c r="A219" s="35"/>
      <c r="B219" s="36"/>
      <c r="C219" s="235" t="s">
        <v>359</v>
      </c>
      <c r="D219" s="235" t="s">
        <v>165</v>
      </c>
      <c r="E219" s="236" t="s">
        <v>2000</v>
      </c>
      <c r="F219" s="237" t="s">
        <v>2001</v>
      </c>
      <c r="G219" s="238" t="s">
        <v>1998</v>
      </c>
      <c r="H219" s="239">
        <v>4</v>
      </c>
      <c r="I219" s="240"/>
      <c r="J219" s="241">
        <f>ROUND(I219*H219,2)</f>
        <v>0</v>
      </c>
      <c r="K219" s="242"/>
      <c r="L219" s="41"/>
      <c r="M219" s="243" t="s">
        <v>1</v>
      </c>
      <c r="N219" s="244" t="s">
        <v>41</v>
      </c>
      <c r="O219" s="88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7" t="s">
        <v>179</v>
      </c>
      <c r="AT219" s="247" t="s">
        <v>165</v>
      </c>
      <c r="AU219" s="247" t="s">
        <v>76</v>
      </c>
      <c r="AY219" s="14" t="s">
        <v>164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4" t="s">
        <v>83</v>
      </c>
      <c r="BK219" s="248">
        <f>ROUND(I219*H219,2)</f>
        <v>0</v>
      </c>
      <c r="BL219" s="14" t="s">
        <v>179</v>
      </c>
      <c r="BM219" s="247" t="s">
        <v>2002</v>
      </c>
    </row>
    <row r="220" s="2" customFormat="1" ht="55.5" customHeight="1">
      <c r="A220" s="35"/>
      <c r="B220" s="36"/>
      <c r="C220" s="235" t="s">
        <v>364</v>
      </c>
      <c r="D220" s="235" t="s">
        <v>165</v>
      </c>
      <c r="E220" s="236" t="s">
        <v>2003</v>
      </c>
      <c r="F220" s="237" t="s">
        <v>2004</v>
      </c>
      <c r="G220" s="238" t="s">
        <v>183</v>
      </c>
      <c r="H220" s="239">
        <v>2</v>
      </c>
      <c r="I220" s="240"/>
      <c r="J220" s="241">
        <f>ROUND(I220*H220,2)</f>
        <v>0</v>
      </c>
      <c r="K220" s="242"/>
      <c r="L220" s="41"/>
      <c r="M220" s="243" t="s">
        <v>1</v>
      </c>
      <c r="N220" s="244" t="s">
        <v>41</v>
      </c>
      <c r="O220" s="88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7" t="s">
        <v>179</v>
      </c>
      <c r="AT220" s="247" t="s">
        <v>165</v>
      </c>
      <c r="AU220" s="247" t="s">
        <v>76</v>
      </c>
      <c r="AY220" s="14" t="s">
        <v>164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4" t="s">
        <v>83</v>
      </c>
      <c r="BK220" s="248">
        <f>ROUND(I220*H220,2)</f>
        <v>0</v>
      </c>
      <c r="BL220" s="14" t="s">
        <v>179</v>
      </c>
      <c r="BM220" s="247" t="s">
        <v>2005</v>
      </c>
    </row>
    <row r="221" s="2" customFormat="1" ht="16.5" customHeight="1">
      <c r="A221" s="35"/>
      <c r="B221" s="36"/>
      <c r="C221" s="235" t="s">
        <v>372</v>
      </c>
      <c r="D221" s="235" t="s">
        <v>165</v>
      </c>
      <c r="E221" s="236" t="s">
        <v>2006</v>
      </c>
      <c r="F221" s="237" t="s">
        <v>2007</v>
      </c>
      <c r="G221" s="238" t="s">
        <v>183</v>
      </c>
      <c r="H221" s="239">
        <v>3</v>
      </c>
      <c r="I221" s="240"/>
      <c r="J221" s="241">
        <f>ROUND(I221*H221,2)</f>
        <v>0</v>
      </c>
      <c r="K221" s="242"/>
      <c r="L221" s="41"/>
      <c r="M221" s="243" t="s">
        <v>1</v>
      </c>
      <c r="N221" s="244" t="s">
        <v>41</v>
      </c>
      <c r="O221" s="88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7" t="s">
        <v>179</v>
      </c>
      <c r="AT221" s="247" t="s">
        <v>165</v>
      </c>
      <c r="AU221" s="247" t="s">
        <v>76</v>
      </c>
      <c r="AY221" s="14" t="s">
        <v>164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4" t="s">
        <v>83</v>
      </c>
      <c r="BK221" s="248">
        <f>ROUND(I221*H221,2)</f>
        <v>0</v>
      </c>
      <c r="BL221" s="14" t="s">
        <v>179</v>
      </c>
      <c r="BM221" s="247" t="s">
        <v>2008</v>
      </c>
    </row>
    <row r="222" s="2" customFormat="1" ht="16.5" customHeight="1">
      <c r="A222" s="35"/>
      <c r="B222" s="36"/>
      <c r="C222" s="235" t="s">
        <v>376</v>
      </c>
      <c r="D222" s="235" t="s">
        <v>165</v>
      </c>
      <c r="E222" s="236" t="s">
        <v>2009</v>
      </c>
      <c r="F222" s="237" t="s">
        <v>2010</v>
      </c>
      <c r="G222" s="238" t="s">
        <v>183</v>
      </c>
      <c r="H222" s="239">
        <v>9</v>
      </c>
      <c r="I222" s="240"/>
      <c r="J222" s="241">
        <f>ROUND(I222*H222,2)</f>
        <v>0</v>
      </c>
      <c r="K222" s="242"/>
      <c r="L222" s="41"/>
      <c r="M222" s="243" t="s">
        <v>1</v>
      </c>
      <c r="N222" s="244" t="s">
        <v>41</v>
      </c>
      <c r="O222" s="88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7" t="s">
        <v>179</v>
      </c>
      <c r="AT222" s="247" t="s">
        <v>165</v>
      </c>
      <c r="AU222" s="247" t="s">
        <v>76</v>
      </c>
      <c r="AY222" s="14" t="s">
        <v>164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4" t="s">
        <v>83</v>
      </c>
      <c r="BK222" s="248">
        <f>ROUND(I222*H222,2)</f>
        <v>0</v>
      </c>
      <c r="BL222" s="14" t="s">
        <v>179</v>
      </c>
      <c r="BM222" s="247" t="s">
        <v>2011</v>
      </c>
    </row>
    <row r="223" s="2" customFormat="1" ht="16.5" customHeight="1">
      <c r="A223" s="35"/>
      <c r="B223" s="36"/>
      <c r="C223" s="235" t="s">
        <v>380</v>
      </c>
      <c r="D223" s="235" t="s">
        <v>165</v>
      </c>
      <c r="E223" s="236" t="s">
        <v>2012</v>
      </c>
      <c r="F223" s="237" t="s">
        <v>2013</v>
      </c>
      <c r="G223" s="238" t="s">
        <v>183</v>
      </c>
      <c r="H223" s="239">
        <v>12</v>
      </c>
      <c r="I223" s="240"/>
      <c r="J223" s="241">
        <f>ROUND(I223*H223,2)</f>
        <v>0</v>
      </c>
      <c r="K223" s="242"/>
      <c r="L223" s="41"/>
      <c r="M223" s="243" t="s">
        <v>1</v>
      </c>
      <c r="N223" s="244" t="s">
        <v>41</v>
      </c>
      <c r="O223" s="88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7" t="s">
        <v>179</v>
      </c>
      <c r="AT223" s="247" t="s">
        <v>165</v>
      </c>
      <c r="AU223" s="247" t="s">
        <v>76</v>
      </c>
      <c r="AY223" s="14" t="s">
        <v>164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4" t="s">
        <v>83</v>
      </c>
      <c r="BK223" s="248">
        <f>ROUND(I223*H223,2)</f>
        <v>0</v>
      </c>
      <c r="BL223" s="14" t="s">
        <v>179</v>
      </c>
      <c r="BM223" s="247" t="s">
        <v>2014</v>
      </c>
    </row>
    <row r="224" s="2" customFormat="1" ht="55.5" customHeight="1">
      <c r="A224" s="35"/>
      <c r="B224" s="36"/>
      <c r="C224" s="235" t="s">
        <v>384</v>
      </c>
      <c r="D224" s="235" t="s">
        <v>165</v>
      </c>
      <c r="E224" s="236" t="s">
        <v>2015</v>
      </c>
      <c r="F224" s="237" t="s">
        <v>2016</v>
      </c>
      <c r="G224" s="238" t="s">
        <v>183</v>
      </c>
      <c r="H224" s="239">
        <v>1</v>
      </c>
      <c r="I224" s="240"/>
      <c r="J224" s="241">
        <f>ROUND(I224*H224,2)</f>
        <v>0</v>
      </c>
      <c r="K224" s="242"/>
      <c r="L224" s="41"/>
      <c r="M224" s="243" t="s">
        <v>1</v>
      </c>
      <c r="N224" s="244" t="s">
        <v>41</v>
      </c>
      <c r="O224" s="88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7" t="s">
        <v>179</v>
      </c>
      <c r="AT224" s="247" t="s">
        <v>165</v>
      </c>
      <c r="AU224" s="247" t="s">
        <v>76</v>
      </c>
      <c r="AY224" s="14" t="s">
        <v>164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4" t="s">
        <v>83</v>
      </c>
      <c r="BK224" s="248">
        <f>ROUND(I224*H224,2)</f>
        <v>0</v>
      </c>
      <c r="BL224" s="14" t="s">
        <v>179</v>
      </c>
      <c r="BM224" s="247" t="s">
        <v>2017</v>
      </c>
    </row>
    <row r="225" s="2" customFormat="1" ht="16.5" customHeight="1">
      <c r="A225" s="35"/>
      <c r="B225" s="36"/>
      <c r="C225" s="235" t="s">
        <v>388</v>
      </c>
      <c r="D225" s="235" t="s">
        <v>165</v>
      </c>
      <c r="E225" s="236" t="s">
        <v>2018</v>
      </c>
      <c r="F225" s="237" t="s">
        <v>2019</v>
      </c>
      <c r="G225" s="238" t="s">
        <v>183</v>
      </c>
      <c r="H225" s="239">
        <v>1</v>
      </c>
      <c r="I225" s="240"/>
      <c r="J225" s="241">
        <f>ROUND(I225*H225,2)</f>
        <v>0</v>
      </c>
      <c r="K225" s="242"/>
      <c r="L225" s="41"/>
      <c r="M225" s="243" t="s">
        <v>1</v>
      </c>
      <c r="N225" s="244" t="s">
        <v>41</v>
      </c>
      <c r="O225" s="88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7" t="s">
        <v>179</v>
      </c>
      <c r="AT225" s="247" t="s">
        <v>165</v>
      </c>
      <c r="AU225" s="247" t="s">
        <v>76</v>
      </c>
      <c r="AY225" s="14" t="s">
        <v>164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4" t="s">
        <v>83</v>
      </c>
      <c r="BK225" s="248">
        <f>ROUND(I225*H225,2)</f>
        <v>0</v>
      </c>
      <c r="BL225" s="14" t="s">
        <v>179</v>
      </c>
      <c r="BM225" s="247" t="s">
        <v>2020</v>
      </c>
    </row>
    <row r="226" s="2" customFormat="1" ht="16.5" customHeight="1">
      <c r="A226" s="35"/>
      <c r="B226" s="36"/>
      <c r="C226" s="235" t="s">
        <v>392</v>
      </c>
      <c r="D226" s="235" t="s">
        <v>165</v>
      </c>
      <c r="E226" s="236" t="s">
        <v>2021</v>
      </c>
      <c r="F226" s="237" t="s">
        <v>2022</v>
      </c>
      <c r="G226" s="238" t="s">
        <v>183</v>
      </c>
      <c r="H226" s="239">
        <v>1</v>
      </c>
      <c r="I226" s="240"/>
      <c r="J226" s="241">
        <f>ROUND(I226*H226,2)</f>
        <v>0</v>
      </c>
      <c r="K226" s="242"/>
      <c r="L226" s="41"/>
      <c r="M226" s="243" t="s">
        <v>1</v>
      </c>
      <c r="N226" s="244" t="s">
        <v>41</v>
      </c>
      <c r="O226" s="88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7" t="s">
        <v>83</v>
      </c>
      <c r="AT226" s="247" t="s">
        <v>165</v>
      </c>
      <c r="AU226" s="247" t="s">
        <v>76</v>
      </c>
      <c r="AY226" s="14" t="s">
        <v>164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4" t="s">
        <v>83</v>
      </c>
      <c r="BK226" s="248">
        <f>ROUND(I226*H226,2)</f>
        <v>0</v>
      </c>
      <c r="BL226" s="14" t="s">
        <v>83</v>
      </c>
      <c r="BM226" s="247" t="s">
        <v>2023</v>
      </c>
    </row>
    <row r="227" s="2" customFormat="1" ht="33" customHeight="1">
      <c r="A227" s="35"/>
      <c r="B227" s="36"/>
      <c r="C227" s="235" t="s">
        <v>396</v>
      </c>
      <c r="D227" s="235" t="s">
        <v>165</v>
      </c>
      <c r="E227" s="236" t="s">
        <v>651</v>
      </c>
      <c r="F227" s="237" t="s">
        <v>2024</v>
      </c>
      <c r="G227" s="238" t="s">
        <v>183</v>
      </c>
      <c r="H227" s="239">
        <v>8</v>
      </c>
      <c r="I227" s="240"/>
      <c r="J227" s="241">
        <f>ROUND(I227*H227,2)</f>
        <v>0</v>
      </c>
      <c r="K227" s="242"/>
      <c r="L227" s="41"/>
      <c r="M227" s="243" t="s">
        <v>1</v>
      </c>
      <c r="N227" s="244" t="s">
        <v>41</v>
      </c>
      <c r="O227" s="88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7" t="s">
        <v>179</v>
      </c>
      <c r="AT227" s="247" t="s">
        <v>165</v>
      </c>
      <c r="AU227" s="247" t="s">
        <v>76</v>
      </c>
      <c r="AY227" s="14" t="s">
        <v>164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4" t="s">
        <v>83</v>
      </c>
      <c r="BK227" s="248">
        <f>ROUND(I227*H227,2)</f>
        <v>0</v>
      </c>
      <c r="BL227" s="14" t="s">
        <v>179</v>
      </c>
      <c r="BM227" s="247" t="s">
        <v>2025</v>
      </c>
    </row>
    <row r="228" s="2" customFormat="1" ht="55.5" customHeight="1">
      <c r="A228" s="35"/>
      <c r="B228" s="36"/>
      <c r="C228" s="235" t="s">
        <v>400</v>
      </c>
      <c r="D228" s="235" t="s">
        <v>165</v>
      </c>
      <c r="E228" s="236" t="s">
        <v>2026</v>
      </c>
      <c r="F228" s="237" t="s">
        <v>2027</v>
      </c>
      <c r="G228" s="238" t="s">
        <v>183</v>
      </c>
      <c r="H228" s="239">
        <v>1</v>
      </c>
      <c r="I228" s="240"/>
      <c r="J228" s="241">
        <f>ROUND(I228*H228,2)</f>
        <v>0</v>
      </c>
      <c r="K228" s="242"/>
      <c r="L228" s="41"/>
      <c r="M228" s="243" t="s">
        <v>1</v>
      </c>
      <c r="N228" s="244" t="s">
        <v>41</v>
      </c>
      <c r="O228" s="88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7" t="s">
        <v>179</v>
      </c>
      <c r="AT228" s="247" t="s">
        <v>165</v>
      </c>
      <c r="AU228" s="247" t="s">
        <v>76</v>
      </c>
      <c r="AY228" s="14" t="s">
        <v>164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4" t="s">
        <v>83</v>
      </c>
      <c r="BK228" s="248">
        <f>ROUND(I228*H228,2)</f>
        <v>0</v>
      </c>
      <c r="BL228" s="14" t="s">
        <v>179</v>
      </c>
      <c r="BM228" s="247" t="s">
        <v>2028</v>
      </c>
    </row>
    <row r="229" s="2" customFormat="1" ht="16.5" customHeight="1">
      <c r="A229" s="35"/>
      <c r="B229" s="36"/>
      <c r="C229" s="235" t="s">
        <v>404</v>
      </c>
      <c r="D229" s="235" t="s">
        <v>165</v>
      </c>
      <c r="E229" s="236" t="s">
        <v>2029</v>
      </c>
      <c r="F229" s="237" t="s">
        <v>2030</v>
      </c>
      <c r="G229" s="238" t="s">
        <v>183</v>
      </c>
      <c r="H229" s="239">
        <v>1</v>
      </c>
      <c r="I229" s="240"/>
      <c r="J229" s="241">
        <f>ROUND(I229*H229,2)</f>
        <v>0</v>
      </c>
      <c r="K229" s="242"/>
      <c r="L229" s="41"/>
      <c r="M229" s="243" t="s">
        <v>1</v>
      </c>
      <c r="N229" s="244" t="s">
        <v>41</v>
      </c>
      <c r="O229" s="88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7" t="s">
        <v>179</v>
      </c>
      <c r="AT229" s="247" t="s">
        <v>165</v>
      </c>
      <c r="AU229" s="247" t="s">
        <v>76</v>
      </c>
      <c r="AY229" s="14" t="s">
        <v>164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4" t="s">
        <v>83</v>
      </c>
      <c r="BK229" s="248">
        <f>ROUND(I229*H229,2)</f>
        <v>0</v>
      </c>
      <c r="BL229" s="14" t="s">
        <v>179</v>
      </c>
      <c r="BM229" s="247" t="s">
        <v>2031</v>
      </c>
    </row>
    <row r="230" s="2" customFormat="1" ht="21.75" customHeight="1">
      <c r="A230" s="35"/>
      <c r="B230" s="36"/>
      <c r="C230" s="235" t="s">
        <v>408</v>
      </c>
      <c r="D230" s="235" t="s">
        <v>165</v>
      </c>
      <c r="E230" s="236" t="s">
        <v>1094</v>
      </c>
      <c r="F230" s="237" t="s">
        <v>2032</v>
      </c>
      <c r="G230" s="238" t="s">
        <v>183</v>
      </c>
      <c r="H230" s="239">
        <v>110</v>
      </c>
      <c r="I230" s="240"/>
      <c r="J230" s="241">
        <f>ROUND(I230*H230,2)</f>
        <v>0</v>
      </c>
      <c r="K230" s="242"/>
      <c r="L230" s="41"/>
      <c r="M230" s="243" t="s">
        <v>1</v>
      </c>
      <c r="N230" s="244" t="s">
        <v>41</v>
      </c>
      <c r="O230" s="88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7" t="s">
        <v>179</v>
      </c>
      <c r="AT230" s="247" t="s">
        <v>165</v>
      </c>
      <c r="AU230" s="247" t="s">
        <v>76</v>
      </c>
      <c r="AY230" s="14" t="s">
        <v>164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4" t="s">
        <v>83</v>
      </c>
      <c r="BK230" s="248">
        <f>ROUND(I230*H230,2)</f>
        <v>0</v>
      </c>
      <c r="BL230" s="14" t="s">
        <v>179</v>
      </c>
      <c r="BM230" s="247" t="s">
        <v>2033</v>
      </c>
    </row>
    <row r="231" s="2" customFormat="1" ht="16.5" customHeight="1">
      <c r="A231" s="35"/>
      <c r="B231" s="36"/>
      <c r="C231" s="235" t="s">
        <v>412</v>
      </c>
      <c r="D231" s="235" t="s">
        <v>165</v>
      </c>
      <c r="E231" s="236" t="s">
        <v>2034</v>
      </c>
      <c r="F231" s="237" t="s">
        <v>2035</v>
      </c>
      <c r="G231" s="238" t="s">
        <v>183</v>
      </c>
      <c r="H231" s="239">
        <v>6</v>
      </c>
      <c r="I231" s="240"/>
      <c r="J231" s="241">
        <f>ROUND(I231*H231,2)</f>
        <v>0</v>
      </c>
      <c r="K231" s="242"/>
      <c r="L231" s="41"/>
      <c r="M231" s="243" t="s">
        <v>1</v>
      </c>
      <c r="N231" s="244" t="s">
        <v>41</v>
      </c>
      <c r="O231" s="88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7" t="s">
        <v>179</v>
      </c>
      <c r="AT231" s="247" t="s">
        <v>165</v>
      </c>
      <c r="AU231" s="247" t="s">
        <v>76</v>
      </c>
      <c r="AY231" s="14" t="s">
        <v>164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4" t="s">
        <v>83</v>
      </c>
      <c r="BK231" s="248">
        <f>ROUND(I231*H231,2)</f>
        <v>0</v>
      </c>
      <c r="BL231" s="14" t="s">
        <v>179</v>
      </c>
      <c r="BM231" s="247" t="s">
        <v>2036</v>
      </c>
    </row>
    <row r="232" s="2" customFormat="1" ht="21.75" customHeight="1">
      <c r="A232" s="35"/>
      <c r="B232" s="36"/>
      <c r="C232" s="235" t="s">
        <v>416</v>
      </c>
      <c r="D232" s="235" t="s">
        <v>165</v>
      </c>
      <c r="E232" s="236" t="s">
        <v>2037</v>
      </c>
      <c r="F232" s="237" t="s">
        <v>2038</v>
      </c>
      <c r="G232" s="238" t="s">
        <v>183</v>
      </c>
      <c r="H232" s="239">
        <v>1</v>
      </c>
      <c r="I232" s="240"/>
      <c r="J232" s="241">
        <f>ROUND(I232*H232,2)</f>
        <v>0</v>
      </c>
      <c r="K232" s="242"/>
      <c r="L232" s="41"/>
      <c r="M232" s="243" t="s">
        <v>1</v>
      </c>
      <c r="N232" s="244" t="s">
        <v>41</v>
      </c>
      <c r="O232" s="88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7" t="s">
        <v>179</v>
      </c>
      <c r="AT232" s="247" t="s">
        <v>165</v>
      </c>
      <c r="AU232" s="247" t="s">
        <v>76</v>
      </c>
      <c r="AY232" s="14" t="s">
        <v>164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4" t="s">
        <v>83</v>
      </c>
      <c r="BK232" s="248">
        <f>ROUND(I232*H232,2)</f>
        <v>0</v>
      </c>
      <c r="BL232" s="14" t="s">
        <v>179</v>
      </c>
      <c r="BM232" s="247" t="s">
        <v>2039</v>
      </c>
    </row>
    <row r="233" s="2" customFormat="1" ht="16.5" customHeight="1">
      <c r="A233" s="35"/>
      <c r="B233" s="36"/>
      <c r="C233" s="235" t="s">
        <v>420</v>
      </c>
      <c r="D233" s="235" t="s">
        <v>165</v>
      </c>
      <c r="E233" s="236" t="s">
        <v>2040</v>
      </c>
      <c r="F233" s="237" t="s">
        <v>2041</v>
      </c>
      <c r="G233" s="238" t="s">
        <v>183</v>
      </c>
      <c r="H233" s="239">
        <v>2</v>
      </c>
      <c r="I233" s="240"/>
      <c r="J233" s="241">
        <f>ROUND(I233*H233,2)</f>
        <v>0</v>
      </c>
      <c r="K233" s="242"/>
      <c r="L233" s="41"/>
      <c r="M233" s="243" t="s">
        <v>1</v>
      </c>
      <c r="N233" s="244" t="s">
        <v>41</v>
      </c>
      <c r="O233" s="88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7" t="s">
        <v>179</v>
      </c>
      <c r="AT233" s="247" t="s">
        <v>165</v>
      </c>
      <c r="AU233" s="247" t="s">
        <v>76</v>
      </c>
      <c r="AY233" s="14" t="s">
        <v>164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4" t="s">
        <v>83</v>
      </c>
      <c r="BK233" s="248">
        <f>ROUND(I233*H233,2)</f>
        <v>0</v>
      </c>
      <c r="BL233" s="14" t="s">
        <v>179</v>
      </c>
      <c r="BM233" s="247" t="s">
        <v>2042</v>
      </c>
    </row>
    <row r="234" s="2" customFormat="1" ht="16.5" customHeight="1">
      <c r="A234" s="35"/>
      <c r="B234" s="36"/>
      <c r="C234" s="235" t="s">
        <v>424</v>
      </c>
      <c r="D234" s="235" t="s">
        <v>165</v>
      </c>
      <c r="E234" s="236" t="s">
        <v>2043</v>
      </c>
      <c r="F234" s="237" t="s">
        <v>2044</v>
      </c>
      <c r="G234" s="238" t="s">
        <v>183</v>
      </c>
      <c r="H234" s="239">
        <v>1</v>
      </c>
      <c r="I234" s="240"/>
      <c r="J234" s="241">
        <f>ROUND(I234*H234,2)</f>
        <v>0</v>
      </c>
      <c r="K234" s="242"/>
      <c r="L234" s="41"/>
      <c r="M234" s="243" t="s">
        <v>1</v>
      </c>
      <c r="N234" s="244" t="s">
        <v>41</v>
      </c>
      <c r="O234" s="88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7" t="s">
        <v>179</v>
      </c>
      <c r="AT234" s="247" t="s">
        <v>165</v>
      </c>
      <c r="AU234" s="247" t="s">
        <v>76</v>
      </c>
      <c r="AY234" s="14" t="s">
        <v>164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4" t="s">
        <v>83</v>
      </c>
      <c r="BK234" s="248">
        <f>ROUND(I234*H234,2)</f>
        <v>0</v>
      </c>
      <c r="BL234" s="14" t="s">
        <v>179</v>
      </c>
      <c r="BM234" s="247" t="s">
        <v>2045</v>
      </c>
    </row>
    <row r="235" s="2" customFormat="1" ht="33" customHeight="1">
      <c r="A235" s="35"/>
      <c r="B235" s="36"/>
      <c r="C235" s="235" t="s">
        <v>428</v>
      </c>
      <c r="D235" s="235" t="s">
        <v>165</v>
      </c>
      <c r="E235" s="236" t="s">
        <v>2046</v>
      </c>
      <c r="F235" s="237" t="s">
        <v>2047</v>
      </c>
      <c r="G235" s="238" t="s">
        <v>183</v>
      </c>
      <c r="H235" s="239">
        <v>2</v>
      </c>
      <c r="I235" s="240"/>
      <c r="J235" s="241">
        <f>ROUND(I235*H235,2)</f>
        <v>0</v>
      </c>
      <c r="K235" s="242"/>
      <c r="L235" s="41"/>
      <c r="M235" s="243" t="s">
        <v>1</v>
      </c>
      <c r="N235" s="244" t="s">
        <v>41</v>
      </c>
      <c r="O235" s="88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7" t="s">
        <v>179</v>
      </c>
      <c r="AT235" s="247" t="s">
        <v>165</v>
      </c>
      <c r="AU235" s="247" t="s">
        <v>76</v>
      </c>
      <c r="AY235" s="14" t="s">
        <v>164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4" t="s">
        <v>83</v>
      </c>
      <c r="BK235" s="248">
        <f>ROUND(I235*H235,2)</f>
        <v>0</v>
      </c>
      <c r="BL235" s="14" t="s">
        <v>179</v>
      </c>
      <c r="BM235" s="247" t="s">
        <v>2048</v>
      </c>
    </row>
    <row r="236" s="2" customFormat="1" ht="16.5" customHeight="1">
      <c r="A236" s="35"/>
      <c r="B236" s="36"/>
      <c r="C236" s="235" t="s">
        <v>200</v>
      </c>
      <c r="D236" s="235" t="s">
        <v>165</v>
      </c>
      <c r="E236" s="236" t="s">
        <v>2049</v>
      </c>
      <c r="F236" s="237" t="s">
        <v>2050</v>
      </c>
      <c r="G236" s="238" t="s">
        <v>183</v>
      </c>
      <c r="H236" s="239">
        <v>1</v>
      </c>
      <c r="I236" s="240"/>
      <c r="J236" s="241">
        <f>ROUND(I236*H236,2)</f>
        <v>0</v>
      </c>
      <c r="K236" s="242"/>
      <c r="L236" s="41"/>
      <c r="M236" s="243" t="s">
        <v>1</v>
      </c>
      <c r="N236" s="244" t="s">
        <v>41</v>
      </c>
      <c r="O236" s="88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7" t="s">
        <v>179</v>
      </c>
      <c r="AT236" s="247" t="s">
        <v>165</v>
      </c>
      <c r="AU236" s="247" t="s">
        <v>76</v>
      </c>
      <c r="AY236" s="14" t="s">
        <v>164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4" t="s">
        <v>83</v>
      </c>
      <c r="BK236" s="248">
        <f>ROUND(I236*H236,2)</f>
        <v>0</v>
      </c>
      <c r="BL236" s="14" t="s">
        <v>179</v>
      </c>
      <c r="BM236" s="247" t="s">
        <v>2051</v>
      </c>
    </row>
    <row r="237" s="2" customFormat="1" ht="21.75" customHeight="1">
      <c r="A237" s="35"/>
      <c r="B237" s="36"/>
      <c r="C237" s="235" t="s">
        <v>435</v>
      </c>
      <c r="D237" s="235" t="s">
        <v>165</v>
      </c>
      <c r="E237" s="236" t="s">
        <v>2052</v>
      </c>
      <c r="F237" s="237" t="s">
        <v>2053</v>
      </c>
      <c r="G237" s="238" t="s">
        <v>183</v>
      </c>
      <c r="H237" s="239">
        <v>1</v>
      </c>
      <c r="I237" s="240"/>
      <c r="J237" s="241">
        <f>ROUND(I237*H237,2)</f>
        <v>0</v>
      </c>
      <c r="K237" s="242"/>
      <c r="L237" s="41"/>
      <c r="M237" s="243" t="s">
        <v>1</v>
      </c>
      <c r="N237" s="244" t="s">
        <v>41</v>
      </c>
      <c r="O237" s="88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7" t="s">
        <v>179</v>
      </c>
      <c r="AT237" s="247" t="s">
        <v>165</v>
      </c>
      <c r="AU237" s="247" t="s">
        <v>76</v>
      </c>
      <c r="AY237" s="14" t="s">
        <v>164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4" t="s">
        <v>83</v>
      </c>
      <c r="BK237" s="248">
        <f>ROUND(I237*H237,2)</f>
        <v>0</v>
      </c>
      <c r="BL237" s="14" t="s">
        <v>179</v>
      </c>
      <c r="BM237" s="247" t="s">
        <v>2054</v>
      </c>
    </row>
    <row r="238" s="2" customFormat="1" ht="16.5" customHeight="1">
      <c r="A238" s="35"/>
      <c r="B238" s="36"/>
      <c r="C238" s="235" t="s">
        <v>439</v>
      </c>
      <c r="D238" s="235" t="s">
        <v>165</v>
      </c>
      <c r="E238" s="236" t="s">
        <v>2055</v>
      </c>
      <c r="F238" s="237" t="s">
        <v>2056</v>
      </c>
      <c r="G238" s="238" t="s">
        <v>451</v>
      </c>
      <c r="H238" s="239">
        <v>20</v>
      </c>
      <c r="I238" s="240"/>
      <c r="J238" s="241">
        <f>ROUND(I238*H238,2)</f>
        <v>0</v>
      </c>
      <c r="K238" s="242"/>
      <c r="L238" s="41"/>
      <c r="M238" s="243" t="s">
        <v>1</v>
      </c>
      <c r="N238" s="244" t="s">
        <v>41</v>
      </c>
      <c r="O238" s="88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7" t="s">
        <v>179</v>
      </c>
      <c r="AT238" s="247" t="s">
        <v>165</v>
      </c>
      <c r="AU238" s="247" t="s">
        <v>76</v>
      </c>
      <c r="AY238" s="14" t="s">
        <v>164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4" t="s">
        <v>83</v>
      </c>
      <c r="BK238" s="248">
        <f>ROUND(I238*H238,2)</f>
        <v>0</v>
      </c>
      <c r="BL238" s="14" t="s">
        <v>179</v>
      </c>
      <c r="BM238" s="247" t="s">
        <v>2057</v>
      </c>
    </row>
    <row r="239" s="2" customFormat="1" ht="16.5" customHeight="1">
      <c r="A239" s="35"/>
      <c r="B239" s="36"/>
      <c r="C239" s="235" t="s">
        <v>444</v>
      </c>
      <c r="D239" s="235" t="s">
        <v>165</v>
      </c>
      <c r="E239" s="236" t="s">
        <v>2058</v>
      </c>
      <c r="F239" s="237" t="s">
        <v>2059</v>
      </c>
      <c r="G239" s="238" t="s">
        <v>183</v>
      </c>
      <c r="H239" s="239">
        <v>5</v>
      </c>
      <c r="I239" s="240"/>
      <c r="J239" s="241">
        <f>ROUND(I239*H239,2)</f>
        <v>0</v>
      </c>
      <c r="K239" s="242"/>
      <c r="L239" s="41"/>
      <c r="M239" s="243" t="s">
        <v>1</v>
      </c>
      <c r="N239" s="244" t="s">
        <v>41</v>
      </c>
      <c r="O239" s="88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7" t="s">
        <v>179</v>
      </c>
      <c r="AT239" s="247" t="s">
        <v>165</v>
      </c>
      <c r="AU239" s="247" t="s">
        <v>76</v>
      </c>
      <c r="AY239" s="14" t="s">
        <v>164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4" t="s">
        <v>83</v>
      </c>
      <c r="BK239" s="248">
        <f>ROUND(I239*H239,2)</f>
        <v>0</v>
      </c>
      <c r="BL239" s="14" t="s">
        <v>179</v>
      </c>
      <c r="BM239" s="247" t="s">
        <v>2060</v>
      </c>
    </row>
    <row r="240" s="2" customFormat="1" ht="16.5" customHeight="1">
      <c r="A240" s="35"/>
      <c r="B240" s="36"/>
      <c r="C240" s="235" t="s">
        <v>448</v>
      </c>
      <c r="D240" s="235" t="s">
        <v>165</v>
      </c>
      <c r="E240" s="236" t="s">
        <v>2061</v>
      </c>
      <c r="F240" s="237" t="s">
        <v>2062</v>
      </c>
      <c r="G240" s="238" t="s">
        <v>183</v>
      </c>
      <c r="H240" s="239">
        <v>2</v>
      </c>
      <c r="I240" s="240"/>
      <c r="J240" s="241">
        <f>ROUND(I240*H240,2)</f>
        <v>0</v>
      </c>
      <c r="K240" s="242"/>
      <c r="L240" s="41"/>
      <c r="M240" s="243" t="s">
        <v>1</v>
      </c>
      <c r="N240" s="244" t="s">
        <v>41</v>
      </c>
      <c r="O240" s="88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7" t="s">
        <v>179</v>
      </c>
      <c r="AT240" s="247" t="s">
        <v>165</v>
      </c>
      <c r="AU240" s="247" t="s">
        <v>76</v>
      </c>
      <c r="AY240" s="14" t="s">
        <v>164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4" t="s">
        <v>83</v>
      </c>
      <c r="BK240" s="248">
        <f>ROUND(I240*H240,2)</f>
        <v>0</v>
      </c>
      <c r="BL240" s="14" t="s">
        <v>179</v>
      </c>
      <c r="BM240" s="247" t="s">
        <v>2063</v>
      </c>
    </row>
    <row r="241" s="2" customFormat="1" ht="21.75" customHeight="1">
      <c r="A241" s="35"/>
      <c r="B241" s="36"/>
      <c r="C241" s="235" t="s">
        <v>453</v>
      </c>
      <c r="D241" s="235" t="s">
        <v>165</v>
      </c>
      <c r="E241" s="236" t="s">
        <v>2064</v>
      </c>
      <c r="F241" s="237" t="s">
        <v>2065</v>
      </c>
      <c r="G241" s="238" t="s">
        <v>183</v>
      </c>
      <c r="H241" s="239">
        <v>18</v>
      </c>
      <c r="I241" s="240"/>
      <c r="J241" s="241">
        <f>ROUND(I241*H241,2)</f>
        <v>0</v>
      </c>
      <c r="K241" s="242"/>
      <c r="L241" s="41"/>
      <c r="M241" s="243" t="s">
        <v>1</v>
      </c>
      <c r="N241" s="244" t="s">
        <v>41</v>
      </c>
      <c r="O241" s="88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7" t="s">
        <v>179</v>
      </c>
      <c r="AT241" s="247" t="s">
        <v>165</v>
      </c>
      <c r="AU241" s="247" t="s">
        <v>76</v>
      </c>
      <c r="AY241" s="14" t="s">
        <v>164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4" t="s">
        <v>83</v>
      </c>
      <c r="BK241" s="248">
        <f>ROUND(I241*H241,2)</f>
        <v>0</v>
      </c>
      <c r="BL241" s="14" t="s">
        <v>179</v>
      </c>
      <c r="BM241" s="247" t="s">
        <v>2066</v>
      </c>
    </row>
    <row r="242" s="2" customFormat="1" ht="16.5" customHeight="1">
      <c r="A242" s="35"/>
      <c r="B242" s="36"/>
      <c r="C242" s="235" t="s">
        <v>457</v>
      </c>
      <c r="D242" s="235" t="s">
        <v>165</v>
      </c>
      <c r="E242" s="236" t="s">
        <v>2067</v>
      </c>
      <c r="F242" s="237" t="s">
        <v>2068</v>
      </c>
      <c r="G242" s="238" t="s">
        <v>183</v>
      </c>
      <c r="H242" s="239">
        <v>2</v>
      </c>
      <c r="I242" s="240"/>
      <c r="J242" s="241">
        <f>ROUND(I242*H242,2)</f>
        <v>0</v>
      </c>
      <c r="K242" s="242"/>
      <c r="L242" s="41"/>
      <c r="M242" s="243" t="s">
        <v>1</v>
      </c>
      <c r="N242" s="244" t="s">
        <v>41</v>
      </c>
      <c r="O242" s="88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7" t="s">
        <v>179</v>
      </c>
      <c r="AT242" s="247" t="s">
        <v>165</v>
      </c>
      <c r="AU242" s="247" t="s">
        <v>76</v>
      </c>
      <c r="AY242" s="14" t="s">
        <v>164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4" t="s">
        <v>83</v>
      </c>
      <c r="BK242" s="248">
        <f>ROUND(I242*H242,2)</f>
        <v>0</v>
      </c>
      <c r="BL242" s="14" t="s">
        <v>179</v>
      </c>
      <c r="BM242" s="247" t="s">
        <v>2069</v>
      </c>
    </row>
    <row r="243" s="2" customFormat="1" ht="16.5" customHeight="1">
      <c r="A243" s="35"/>
      <c r="B243" s="36"/>
      <c r="C243" s="235" t="s">
        <v>461</v>
      </c>
      <c r="D243" s="235" t="s">
        <v>165</v>
      </c>
      <c r="E243" s="236" t="s">
        <v>2070</v>
      </c>
      <c r="F243" s="237" t="s">
        <v>2071</v>
      </c>
      <c r="G243" s="238" t="s">
        <v>183</v>
      </c>
      <c r="H243" s="239">
        <v>2</v>
      </c>
      <c r="I243" s="240"/>
      <c r="J243" s="241">
        <f>ROUND(I243*H243,2)</f>
        <v>0</v>
      </c>
      <c r="K243" s="242"/>
      <c r="L243" s="41"/>
      <c r="M243" s="243" t="s">
        <v>1</v>
      </c>
      <c r="N243" s="244" t="s">
        <v>41</v>
      </c>
      <c r="O243" s="88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7" t="s">
        <v>179</v>
      </c>
      <c r="AT243" s="247" t="s">
        <v>165</v>
      </c>
      <c r="AU243" s="247" t="s">
        <v>76</v>
      </c>
      <c r="AY243" s="14" t="s">
        <v>164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4" t="s">
        <v>83</v>
      </c>
      <c r="BK243" s="248">
        <f>ROUND(I243*H243,2)</f>
        <v>0</v>
      </c>
      <c r="BL243" s="14" t="s">
        <v>179</v>
      </c>
      <c r="BM243" s="247" t="s">
        <v>2072</v>
      </c>
    </row>
    <row r="244" s="2" customFormat="1" ht="16.5" customHeight="1">
      <c r="A244" s="35"/>
      <c r="B244" s="36"/>
      <c r="C244" s="235" t="s">
        <v>465</v>
      </c>
      <c r="D244" s="235" t="s">
        <v>165</v>
      </c>
      <c r="E244" s="236" t="s">
        <v>2073</v>
      </c>
      <c r="F244" s="237" t="s">
        <v>2074</v>
      </c>
      <c r="G244" s="238" t="s">
        <v>183</v>
      </c>
      <c r="H244" s="239">
        <v>6</v>
      </c>
      <c r="I244" s="240"/>
      <c r="J244" s="241">
        <f>ROUND(I244*H244,2)</f>
        <v>0</v>
      </c>
      <c r="K244" s="242"/>
      <c r="L244" s="41"/>
      <c r="M244" s="243" t="s">
        <v>1</v>
      </c>
      <c r="N244" s="244" t="s">
        <v>41</v>
      </c>
      <c r="O244" s="88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7" t="s">
        <v>179</v>
      </c>
      <c r="AT244" s="247" t="s">
        <v>165</v>
      </c>
      <c r="AU244" s="247" t="s">
        <v>76</v>
      </c>
      <c r="AY244" s="14" t="s">
        <v>164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4" t="s">
        <v>83</v>
      </c>
      <c r="BK244" s="248">
        <f>ROUND(I244*H244,2)</f>
        <v>0</v>
      </c>
      <c r="BL244" s="14" t="s">
        <v>179</v>
      </c>
      <c r="BM244" s="247" t="s">
        <v>2075</v>
      </c>
    </row>
    <row r="245" s="2" customFormat="1" ht="16.5" customHeight="1">
      <c r="A245" s="35"/>
      <c r="B245" s="36"/>
      <c r="C245" s="235" t="s">
        <v>469</v>
      </c>
      <c r="D245" s="235" t="s">
        <v>165</v>
      </c>
      <c r="E245" s="236" t="s">
        <v>2076</v>
      </c>
      <c r="F245" s="237" t="s">
        <v>2077</v>
      </c>
      <c r="G245" s="238" t="s">
        <v>183</v>
      </c>
      <c r="H245" s="239">
        <v>2</v>
      </c>
      <c r="I245" s="240"/>
      <c r="J245" s="241">
        <f>ROUND(I245*H245,2)</f>
        <v>0</v>
      </c>
      <c r="K245" s="242"/>
      <c r="L245" s="41"/>
      <c r="M245" s="243" t="s">
        <v>1</v>
      </c>
      <c r="N245" s="244" t="s">
        <v>41</v>
      </c>
      <c r="O245" s="88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7" t="s">
        <v>179</v>
      </c>
      <c r="AT245" s="247" t="s">
        <v>165</v>
      </c>
      <c r="AU245" s="247" t="s">
        <v>76</v>
      </c>
      <c r="AY245" s="14" t="s">
        <v>164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4" t="s">
        <v>83</v>
      </c>
      <c r="BK245" s="248">
        <f>ROUND(I245*H245,2)</f>
        <v>0</v>
      </c>
      <c r="BL245" s="14" t="s">
        <v>179</v>
      </c>
      <c r="BM245" s="247" t="s">
        <v>2078</v>
      </c>
    </row>
    <row r="246" s="2" customFormat="1" ht="21.75" customHeight="1">
      <c r="A246" s="35"/>
      <c r="B246" s="36"/>
      <c r="C246" s="235" t="s">
        <v>473</v>
      </c>
      <c r="D246" s="235" t="s">
        <v>165</v>
      </c>
      <c r="E246" s="236" t="s">
        <v>2079</v>
      </c>
      <c r="F246" s="237" t="s">
        <v>2080</v>
      </c>
      <c r="G246" s="238" t="s">
        <v>183</v>
      </c>
      <c r="H246" s="239">
        <v>1</v>
      </c>
      <c r="I246" s="240"/>
      <c r="J246" s="241">
        <f>ROUND(I246*H246,2)</f>
        <v>0</v>
      </c>
      <c r="K246" s="242"/>
      <c r="L246" s="41"/>
      <c r="M246" s="243" t="s">
        <v>1</v>
      </c>
      <c r="N246" s="244" t="s">
        <v>41</v>
      </c>
      <c r="O246" s="88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7" t="s">
        <v>179</v>
      </c>
      <c r="AT246" s="247" t="s">
        <v>165</v>
      </c>
      <c r="AU246" s="247" t="s">
        <v>76</v>
      </c>
      <c r="AY246" s="14" t="s">
        <v>164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4" t="s">
        <v>83</v>
      </c>
      <c r="BK246" s="248">
        <f>ROUND(I246*H246,2)</f>
        <v>0</v>
      </c>
      <c r="BL246" s="14" t="s">
        <v>179</v>
      </c>
      <c r="BM246" s="247" t="s">
        <v>2081</v>
      </c>
    </row>
    <row r="247" s="2" customFormat="1" ht="21.75" customHeight="1">
      <c r="A247" s="35"/>
      <c r="B247" s="36"/>
      <c r="C247" s="235" t="s">
        <v>477</v>
      </c>
      <c r="D247" s="235" t="s">
        <v>165</v>
      </c>
      <c r="E247" s="236" t="s">
        <v>2082</v>
      </c>
      <c r="F247" s="237" t="s">
        <v>2083</v>
      </c>
      <c r="G247" s="238" t="s">
        <v>183</v>
      </c>
      <c r="H247" s="239">
        <v>2</v>
      </c>
      <c r="I247" s="240"/>
      <c r="J247" s="241">
        <f>ROUND(I247*H247,2)</f>
        <v>0</v>
      </c>
      <c r="K247" s="242"/>
      <c r="L247" s="41"/>
      <c r="M247" s="243" t="s">
        <v>1</v>
      </c>
      <c r="N247" s="244" t="s">
        <v>41</v>
      </c>
      <c r="O247" s="88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7" t="s">
        <v>179</v>
      </c>
      <c r="AT247" s="247" t="s">
        <v>165</v>
      </c>
      <c r="AU247" s="247" t="s">
        <v>76</v>
      </c>
      <c r="AY247" s="14" t="s">
        <v>164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4" t="s">
        <v>83</v>
      </c>
      <c r="BK247" s="248">
        <f>ROUND(I247*H247,2)</f>
        <v>0</v>
      </c>
      <c r="BL247" s="14" t="s">
        <v>179</v>
      </c>
      <c r="BM247" s="247" t="s">
        <v>2084</v>
      </c>
    </row>
    <row r="248" s="2" customFormat="1" ht="16.5" customHeight="1">
      <c r="A248" s="35"/>
      <c r="B248" s="36"/>
      <c r="C248" s="235" t="s">
        <v>481</v>
      </c>
      <c r="D248" s="235" t="s">
        <v>165</v>
      </c>
      <c r="E248" s="236" t="s">
        <v>2085</v>
      </c>
      <c r="F248" s="237" t="s">
        <v>2086</v>
      </c>
      <c r="G248" s="238" t="s">
        <v>183</v>
      </c>
      <c r="H248" s="239">
        <v>1</v>
      </c>
      <c r="I248" s="240"/>
      <c r="J248" s="241">
        <f>ROUND(I248*H248,2)</f>
        <v>0</v>
      </c>
      <c r="K248" s="242"/>
      <c r="L248" s="41"/>
      <c r="M248" s="243" t="s">
        <v>1</v>
      </c>
      <c r="N248" s="244" t="s">
        <v>41</v>
      </c>
      <c r="O248" s="88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7" t="s">
        <v>179</v>
      </c>
      <c r="AT248" s="247" t="s">
        <v>165</v>
      </c>
      <c r="AU248" s="247" t="s">
        <v>76</v>
      </c>
      <c r="AY248" s="14" t="s">
        <v>164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4" t="s">
        <v>83</v>
      </c>
      <c r="BK248" s="248">
        <f>ROUND(I248*H248,2)</f>
        <v>0</v>
      </c>
      <c r="BL248" s="14" t="s">
        <v>179</v>
      </c>
      <c r="BM248" s="247" t="s">
        <v>2087</v>
      </c>
    </row>
    <row r="249" s="2" customFormat="1" ht="21.75" customHeight="1">
      <c r="A249" s="35"/>
      <c r="B249" s="36"/>
      <c r="C249" s="235" t="s">
        <v>485</v>
      </c>
      <c r="D249" s="235" t="s">
        <v>165</v>
      </c>
      <c r="E249" s="236" t="s">
        <v>2088</v>
      </c>
      <c r="F249" s="237" t="s">
        <v>2089</v>
      </c>
      <c r="G249" s="238" t="s">
        <v>183</v>
      </c>
      <c r="H249" s="239">
        <v>2</v>
      </c>
      <c r="I249" s="240"/>
      <c r="J249" s="241">
        <f>ROUND(I249*H249,2)</f>
        <v>0</v>
      </c>
      <c r="K249" s="242"/>
      <c r="L249" s="41"/>
      <c r="M249" s="243" t="s">
        <v>1</v>
      </c>
      <c r="N249" s="244" t="s">
        <v>41</v>
      </c>
      <c r="O249" s="88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7" t="s">
        <v>179</v>
      </c>
      <c r="AT249" s="247" t="s">
        <v>165</v>
      </c>
      <c r="AU249" s="247" t="s">
        <v>76</v>
      </c>
      <c r="AY249" s="14" t="s">
        <v>164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4" t="s">
        <v>83</v>
      </c>
      <c r="BK249" s="248">
        <f>ROUND(I249*H249,2)</f>
        <v>0</v>
      </c>
      <c r="BL249" s="14" t="s">
        <v>179</v>
      </c>
      <c r="BM249" s="247" t="s">
        <v>2090</v>
      </c>
    </row>
    <row r="250" s="2" customFormat="1" ht="16.5" customHeight="1">
      <c r="A250" s="35"/>
      <c r="B250" s="36"/>
      <c r="C250" s="235" t="s">
        <v>489</v>
      </c>
      <c r="D250" s="235" t="s">
        <v>165</v>
      </c>
      <c r="E250" s="236" t="s">
        <v>2091</v>
      </c>
      <c r="F250" s="237" t="s">
        <v>2092</v>
      </c>
      <c r="G250" s="238" t="s">
        <v>183</v>
      </c>
      <c r="H250" s="239">
        <v>18</v>
      </c>
      <c r="I250" s="240"/>
      <c r="J250" s="241">
        <f>ROUND(I250*H250,2)</f>
        <v>0</v>
      </c>
      <c r="K250" s="242"/>
      <c r="L250" s="41"/>
      <c r="M250" s="243" t="s">
        <v>1</v>
      </c>
      <c r="N250" s="244" t="s">
        <v>41</v>
      </c>
      <c r="O250" s="88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7" t="s">
        <v>179</v>
      </c>
      <c r="AT250" s="247" t="s">
        <v>165</v>
      </c>
      <c r="AU250" s="247" t="s">
        <v>76</v>
      </c>
      <c r="AY250" s="14" t="s">
        <v>164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4" t="s">
        <v>83</v>
      </c>
      <c r="BK250" s="248">
        <f>ROUND(I250*H250,2)</f>
        <v>0</v>
      </c>
      <c r="BL250" s="14" t="s">
        <v>179</v>
      </c>
      <c r="BM250" s="247" t="s">
        <v>2093</v>
      </c>
    </row>
    <row r="251" s="2" customFormat="1" ht="16.5" customHeight="1">
      <c r="A251" s="35"/>
      <c r="B251" s="36"/>
      <c r="C251" s="235" t="s">
        <v>493</v>
      </c>
      <c r="D251" s="235" t="s">
        <v>165</v>
      </c>
      <c r="E251" s="236" t="s">
        <v>1102</v>
      </c>
      <c r="F251" s="237" t="s">
        <v>1103</v>
      </c>
      <c r="G251" s="238" t="s">
        <v>183</v>
      </c>
      <c r="H251" s="239">
        <v>26</v>
      </c>
      <c r="I251" s="240"/>
      <c r="J251" s="241">
        <f>ROUND(I251*H251,2)</f>
        <v>0</v>
      </c>
      <c r="K251" s="242"/>
      <c r="L251" s="41"/>
      <c r="M251" s="243" t="s">
        <v>1</v>
      </c>
      <c r="N251" s="244" t="s">
        <v>41</v>
      </c>
      <c r="O251" s="88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7" t="s">
        <v>179</v>
      </c>
      <c r="AT251" s="247" t="s">
        <v>165</v>
      </c>
      <c r="AU251" s="247" t="s">
        <v>76</v>
      </c>
      <c r="AY251" s="14" t="s">
        <v>164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4" t="s">
        <v>83</v>
      </c>
      <c r="BK251" s="248">
        <f>ROUND(I251*H251,2)</f>
        <v>0</v>
      </c>
      <c r="BL251" s="14" t="s">
        <v>179</v>
      </c>
      <c r="BM251" s="247" t="s">
        <v>2094</v>
      </c>
    </row>
    <row r="252" s="2" customFormat="1" ht="33" customHeight="1">
      <c r="A252" s="35"/>
      <c r="B252" s="36"/>
      <c r="C252" s="235" t="s">
        <v>497</v>
      </c>
      <c r="D252" s="235" t="s">
        <v>165</v>
      </c>
      <c r="E252" s="236" t="s">
        <v>1646</v>
      </c>
      <c r="F252" s="237" t="s">
        <v>2095</v>
      </c>
      <c r="G252" s="238" t="s">
        <v>183</v>
      </c>
      <c r="H252" s="239">
        <v>1</v>
      </c>
      <c r="I252" s="240"/>
      <c r="J252" s="241">
        <f>ROUND(I252*H252,2)</f>
        <v>0</v>
      </c>
      <c r="K252" s="242"/>
      <c r="L252" s="41"/>
      <c r="M252" s="243" t="s">
        <v>1</v>
      </c>
      <c r="N252" s="244" t="s">
        <v>41</v>
      </c>
      <c r="O252" s="88"/>
      <c r="P252" s="245">
        <f>O252*H252</f>
        <v>0</v>
      </c>
      <c r="Q252" s="245">
        <v>0</v>
      </c>
      <c r="R252" s="245">
        <f>Q252*H252</f>
        <v>0</v>
      </c>
      <c r="S252" s="245">
        <v>0</v>
      </c>
      <c r="T252" s="246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7" t="s">
        <v>179</v>
      </c>
      <c r="AT252" s="247" t="s">
        <v>165</v>
      </c>
      <c r="AU252" s="247" t="s">
        <v>76</v>
      </c>
      <c r="AY252" s="14" t="s">
        <v>164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4" t="s">
        <v>83</v>
      </c>
      <c r="BK252" s="248">
        <f>ROUND(I252*H252,2)</f>
        <v>0</v>
      </c>
      <c r="BL252" s="14" t="s">
        <v>179</v>
      </c>
      <c r="BM252" s="247" t="s">
        <v>2096</v>
      </c>
    </row>
    <row r="253" s="2" customFormat="1" ht="44.25" customHeight="1">
      <c r="A253" s="35"/>
      <c r="B253" s="36"/>
      <c r="C253" s="235" t="s">
        <v>501</v>
      </c>
      <c r="D253" s="235" t="s">
        <v>165</v>
      </c>
      <c r="E253" s="236" t="s">
        <v>760</v>
      </c>
      <c r="F253" s="237" t="s">
        <v>2097</v>
      </c>
      <c r="G253" s="238" t="s">
        <v>183</v>
      </c>
      <c r="H253" s="239">
        <v>1</v>
      </c>
      <c r="I253" s="240"/>
      <c r="J253" s="241">
        <f>ROUND(I253*H253,2)</f>
        <v>0</v>
      </c>
      <c r="K253" s="242"/>
      <c r="L253" s="41"/>
      <c r="M253" s="243" t="s">
        <v>1</v>
      </c>
      <c r="N253" s="244" t="s">
        <v>41</v>
      </c>
      <c r="O253" s="88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7" t="s">
        <v>179</v>
      </c>
      <c r="AT253" s="247" t="s">
        <v>165</v>
      </c>
      <c r="AU253" s="247" t="s">
        <v>76</v>
      </c>
      <c r="AY253" s="14" t="s">
        <v>164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4" t="s">
        <v>83</v>
      </c>
      <c r="BK253" s="248">
        <f>ROUND(I253*H253,2)</f>
        <v>0</v>
      </c>
      <c r="BL253" s="14" t="s">
        <v>179</v>
      </c>
      <c r="BM253" s="247" t="s">
        <v>2098</v>
      </c>
    </row>
    <row r="254" s="2" customFormat="1" ht="33" customHeight="1">
      <c r="A254" s="35"/>
      <c r="B254" s="36"/>
      <c r="C254" s="235" t="s">
        <v>505</v>
      </c>
      <c r="D254" s="235" t="s">
        <v>165</v>
      </c>
      <c r="E254" s="236" t="s">
        <v>2099</v>
      </c>
      <c r="F254" s="237" t="s">
        <v>2100</v>
      </c>
      <c r="G254" s="238" t="s">
        <v>183</v>
      </c>
      <c r="H254" s="239">
        <v>1</v>
      </c>
      <c r="I254" s="240"/>
      <c r="J254" s="241">
        <f>ROUND(I254*H254,2)</f>
        <v>0</v>
      </c>
      <c r="K254" s="242"/>
      <c r="L254" s="41"/>
      <c r="M254" s="243" t="s">
        <v>1</v>
      </c>
      <c r="N254" s="244" t="s">
        <v>41</v>
      </c>
      <c r="O254" s="88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7" t="s">
        <v>179</v>
      </c>
      <c r="AT254" s="247" t="s">
        <v>165</v>
      </c>
      <c r="AU254" s="247" t="s">
        <v>76</v>
      </c>
      <c r="AY254" s="14" t="s">
        <v>164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4" t="s">
        <v>83</v>
      </c>
      <c r="BK254" s="248">
        <f>ROUND(I254*H254,2)</f>
        <v>0</v>
      </c>
      <c r="BL254" s="14" t="s">
        <v>179</v>
      </c>
      <c r="BM254" s="247" t="s">
        <v>2101</v>
      </c>
    </row>
    <row r="255" s="2" customFormat="1" ht="66.75" customHeight="1">
      <c r="A255" s="35"/>
      <c r="B255" s="36"/>
      <c r="C255" s="235" t="s">
        <v>509</v>
      </c>
      <c r="D255" s="235" t="s">
        <v>165</v>
      </c>
      <c r="E255" s="236" t="s">
        <v>2102</v>
      </c>
      <c r="F255" s="237" t="s">
        <v>2103</v>
      </c>
      <c r="G255" s="238" t="s">
        <v>183</v>
      </c>
      <c r="H255" s="239">
        <v>1</v>
      </c>
      <c r="I255" s="240"/>
      <c r="J255" s="241">
        <f>ROUND(I255*H255,2)</f>
        <v>0</v>
      </c>
      <c r="K255" s="242"/>
      <c r="L255" s="41"/>
      <c r="M255" s="243" t="s">
        <v>1</v>
      </c>
      <c r="N255" s="244" t="s">
        <v>41</v>
      </c>
      <c r="O255" s="88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7" t="s">
        <v>179</v>
      </c>
      <c r="AT255" s="247" t="s">
        <v>165</v>
      </c>
      <c r="AU255" s="247" t="s">
        <v>76</v>
      </c>
      <c r="AY255" s="14" t="s">
        <v>164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4" t="s">
        <v>83</v>
      </c>
      <c r="BK255" s="248">
        <f>ROUND(I255*H255,2)</f>
        <v>0</v>
      </c>
      <c r="BL255" s="14" t="s">
        <v>179</v>
      </c>
      <c r="BM255" s="247" t="s">
        <v>2104</v>
      </c>
    </row>
    <row r="256" s="2" customFormat="1" ht="44.25" customHeight="1">
      <c r="A256" s="35"/>
      <c r="B256" s="36"/>
      <c r="C256" s="235" t="s">
        <v>513</v>
      </c>
      <c r="D256" s="235" t="s">
        <v>165</v>
      </c>
      <c r="E256" s="236" t="s">
        <v>2105</v>
      </c>
      <c r="F256" s="237" t="s">
        <v>2106</v>
      </c>
      <c r="G256" s="238" t="s">
        <v>183</v>
      </c>
      <c r="H256" s="239">
        <v>1</v>
      </c>
      <c r="I256" s="240"/>
      <c r="J256" s="241">
        <f>ROUND(I256*H256,2)</f>
        <v>0</v>
      </c>
      <c r="K256" s="242"/>
      <c r="L256" s="41"/>
      <c r="M256" s="243" t="s">
        <v>1</v>
      </c>
      <c r="N256" s="244" t="s">
        <v>41</v>
      </c>
      <c r="O256" s="88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7" t="s">
        <v>1246</v>
      </c>
      <c r="AT256" s="247" t="s">
        <v>165</v>
      </c>
      <c r="AU256" s="247" t="s">
        <v>76</v>
      </c>
      <c r="AY256" s="14" t="s">
        <v>164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4" t="s">
        <v>83</v>
      </c>
      <c r="BK256" s="248">
        <f>ROUND(I256*H256,2)</f>
        <v>0</v>
      </c>
      <c r="BL256" s="14" t="s">
        <v>1246</v>
      </c>
      <c r="BM256" s="247" t="s">
        <v>2107</v>
      </c>
    </row>
    <row r="257" s="2" customFormat="1" ht="21.75" customHeight="1">
      <c r="A257" s="35"/>
      <c r="B257" s="36"/>
      <c r="C257" s="235" t="s">
        <v>517</v>
      </c>
      <c r="D257" s="235" t="s">
        <v>165</v>
      </c>
      <c r="E257" s="236" t="s">
        <v>789</v>
      </c>
      <c r="F257" s="237" t="s">
        <v>790</v>
      </c>
      <c r="G257" s="238" t="s">
        <v>766</v>
      </c>
      <c r="H257" s="239">
        <v>10</v>
      </c>
      <c r="I257" s="240"/>
      <c r="J257" s="241">
        <f>ROUND(I257*H257,2)</f>
        <v>0</v>
      </c>
      <c r="K257" s="242"/>
      <c r="L257" s="41"/>
      <c r="M257" s="243" t="s">
        <v>1</v>
      </c>
      <c r="N257" s="244" t="s">
        <v>41</v>
      </c>
      <c r="O257" s="88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7" t="s">
        <v>179</v>
      </c>
      <c r="AT257" s="247" t="s">
        <v>165</v>
      </c>
      <c r="AU257" s="247" t="s">
        <v>76</v>
      </c>
      <c r="AY257" s="14" t="s">
        <v>164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4" t="s">
        <v>83</v>
      </c>
      <c r="BK257" s="248">
        <f>ROUND(I257*H257,2)</f>
        <v>0</v>
      </c>
      <c r="BL257" s="14" t="s">
        <v>179</v>
      </c>
      <c r="BM257" s="247" t="s">
        <v>2108</v>
      </c>
    </row>
    <row r="258" s="2" customFormat="1" ht="66.75" customHeight="1">
      <c r="A258" s="35"/>
      <c r="B258" s="36"/>
      <c r="C258" s="235" t="s">
        <v>521</v>
      </c>
      <c r="D258" s="235" t="s">
        <v>165</v>
      </c>
      <c r="E258" s="236" t="s">
        <v>2109</v>
      </c>
      <c r="F258" s="237" t="s">
        <v>2110</v>
      </c>
      <c r="G258" s="238" t="s">
        <v>795</v>
      </c>
      <c r="H258" s="239">
        <v>3</v>
      </c>
      <c r="I258" s="240"/>
      <c r="J258" s="241">
        <f>ROUND(I258*H258,2)</f>
        <v>0</v>
      </c>
      <c r="K258" s="242"/>
      <c r="L258" s="41"/>
      <c r="M258" s="243" t="s">
        <v>1</v>
      </c>
      <c r="N258" s="244" t="s">
        <v>41</v>
      </c>
      <c r="O258" s="88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7" t="s">
        <v>179</v>
      </c>
      <c r="AT258" s="247" t="s">
        <v>165</v>
      </c>
      <c r="AU258" s="247" t="s">
        <v>76</v>
      </c>
      <c r="AY258" s="14" t="s">
        <v>164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4" t="s">
        <v>83</v>
      </c>
      <c r="BK258" s="248">
        <f>ROUND(I258*H258,2)</f>
        <v>0</v>
      </c>
      <c r="BL258" s="14" t="s">
        <v>179</v>
      </c>
      <c r="BM258" s="247" t="s">
        <v>2111</v>
      </c>
    </row>
    <row r="259" s="2" customFormat="1" ht="66.75" customHeight="1">
      <c r="A259" s="35"/>
      <c r="B259" s="36"/>
      <c r="C259" s="235" t="s">
        <v>525</v>
      </c>
      <c r="D259" s="235" t="s">
        <v>165</v>
      </c>
      <c r="E259" s="236" t="s">
        <v>793</v>
      </c>
      <c r="F259" s="237" t="s">
        <v>2112</v>
      </c>
      <c r="G259" s="238" t="s">
        <v>795</v>
      </c>
      <c r="H259" s="239">
        <v>3</v>
      </c>
      <c r="I259" s="240"/>
      <c r="J259" s="241">
        <f>ROUND(I259*H259,2)</f>
        <v>0</v>
      </c>
      <c r="K259" s="242"/>
      <c r="L259" s="41"/>
      <c r="M259" s="243" t="s">
        <v>1</v>
      </c>
      <c r="N259" s="244" t="s">
        <v>41</v>
      </c>
      <c r="O259" s="88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7" t="s">
        <v>179</v>
      </c>
      <c r="AT259" s="247" t="s">
        <v>165</v>
      </c>
      <c r="AU259" s="247" t="s">
        <v>76</v>
      </c>
      <c r="AY259" s="14" t="s">
        <v>164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4" t="s">
        <v>83</v>
      </c>
      <c r="BK259" s="248">
        <f>ROUND(I259*H259,2)</f>
        <v>0</v>
      </c>
      <c r="BL259" s="14" t="s">
        <v>179</v>
      </c>
      <c r="BM259" s="247" t="s">
        <v>2113</v>
      </c>
    </row>
    <row r="260" s="2" customFormat="1" ht="66.75" customHeight="1">
      <c r="A260" s="35"/>
      <c r="B260" s="36"/>
      <c r="C260" s="235" t="s">
        <v>529</v>
      </c>
      <c r="D260" s="235" t="s">
        <v>165</v>
      </c>
      <c r="E260" s="236" t="s">
        <v>798</v>
      </c>
      <c r="F260" s="237" t="s">
        <v>2114</v>
      </c>
      <c r="G260" s="238" t="s">
        <v>183</v>
      </c>
      <c r="H260" s="239">
        <v>6</v>
      </c>
      <c r="I260" s="240"/>
      <c r="J260" s="241">
        <f>ROUND(I260*H260,2)</f>
        <v>0</v>
      </c>
      <c r="K260" s="242"/>
      <c r="L260" s="41"/>
      <c r="M260" s="243" t="s">
        <v>1</v>
      </c>
      <c r="N260" s="244" t="s">
        <v>41</v>
      </c>
      <c r="O260" s="88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7" t="s">
        <v>179</v>
      </c>
      <c r="AT260" s="247" t="s">
        <v>165</v>
      </c>
      <c r="AU260" s="247" t="s">
        <v>76</v>
      </c>
      <c r="AY260" s="14" t="s">
        <v>164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4" t="s">
        <v>83</v>
      </c>
      <c r="BK260" s="248">
        <f>ROUND(I260*H260,2)</f>
        <v>0</v>
      </c>
      <c r="BL260" s="14" t="s">
        <v>179</v>
      </c>
      <c r="BM260" s="247" t="s">
        <v>2115</v>
      </c>
    </row>
    <row r="261" s="2" customFormat="1" ht="66.75" customHeight="1">
      <c r="A261" s="35"/>
      <c r="B261" s="36"/>
      <c r="C261" s="235" t="s">
        <v>533</v>
      </c>
      <c r="D261" s="235" t="s">
        <v>165</v>
      </c>
      <c r="E261" s="236" t="s">
        <v>802</v>
      </c>
      <c r="F261" s="237" t="s">
        <v>2116</v>
      </c>
      <c r="G261" s="238" t="s">
        <v>183</v>
      </c>
      <c r="H261" s="239">
        <v>1</v>
      </c>
      <c r="I261" s="240"/>
      <c r="J261" s="241">
        <f>ROUND(I261*H261,2)</f>
        <v>0</v>
      </c>
      <c r="K261" s="242"/>
      <c r="L261" s="41"/>
      <c r="M261" s="243" t="s">
        <v>1</v>
      </c>
      <c r="N261" s="244" t="s">
        <v>41</v>
      </c>
      <c r="O261" s="88"/>
      <c r="P261" s="245">
        <f>O261*H261</f>
        <v>0</v>
      </c>
      <c r="Q261" s="245">
        <v>0</v>
      </c>
      <c r="R261" s="245">
        <f>Q261*H261</f>
        <v>0</v>
      </c>
      <c r="S261" s="245">
        <v>0</v>
      </c>
      <c r="T261" s="24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7" t="s">
        <v>179</v>
      </c>
      <c r="AT261" s="247" t="s">
        <v>165</v>
      </c>
      <c r="AU261" s="247" t="s">
        <v>76</v>
      </c>
      <c r="AY261" s="14" t="s">
        <v>164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4" t="s">
        <v>83</v>
      </c>
      <c r="BK261" s="248">
        <f>ROUND(I261*H261,2)</f>
        <v>0</v>
      </c>
      <c r="BL261" s="14" t="s">
        <v>179</v>
      </c>
      <c r="BM261" s="247" t="s">
        <v>2117</v>
      </c>
    </row>
    <row r="262" s="2" customFormat="1" ht="33" customHeight="1">
      <c r="A262" s="35"/>
      <c r="B262" s="36"/>
      <c r="C262" s="235" t="s">
        <v>537</v>
      </c>
      <c r="D262" s="235" t="s">
        <v>165</v>
      </c>
      <c r="E262" s="236" t="s">
        <v>687</v>
      </c>
      <c r="F262" s="237" t="s">
        <v>688</v>
      </c>
      <c r="G262" s="238" t="s">
        <v>183</v>
      </c>
      <c r="H262" s="239">
        <v>1</v>
      </c>
      <c r="I262" s="240"/>
      <c r="J262" s="241">
        <f>ROUND(I262*H262,2)</f>
        <v>0</v>
      </c>
      <c r="K262" s="242"/>
      <c r="L262" s="41"/>
      <c r="M262" s="243" t="s">
        <v>1</v>
      </c>
      <c r="N262" s="244" t="s">
        <v>41</v>
      </c>
      <c r="O262" s="88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7" t="s">
        <v>83</v>
      </c>
      <c r="AT262" s="247" t="s">
        <v>165</v>
      </c>
      <c r="AU262" s="247" t="s">
        <v>76</v>
      </c>
      <c r="AY262" s="14" t="s">
        <v>164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4" t="s">
        <v>83</v>
      </c>
      <c r="BK262" s="248">
        <f>ROUND(I262*H262,2)</f>
        <v>0</v>
      </c>
      <c r="BL262" s="14" t="s">
        <v>83</v>
      </c>
      <c r="BM262" s="247" t="s">
        <v>2118</v>
      </c>
    </row>
    <row r="263" s="2" customFormat="1" ht="33" customHeight="1">
      <c r="A263" s="35"/>
      <c r="B263" s="36"/>
      <c r="C263" s="235" t="s">
        <v>541</v>
      </c>
      <c r="D263" s="235" t="s">
        <v>165</v>
      </c>
      <c r="E263" s="236" t="s">
        <v>691</v>
      </c>
      <c r="F263" s="237" t="s">
        <v>692</v>
      </c>
      <c r="G263" s="238" t="s">
        <v>183</v>
      </c>
      <c r="H263" s="239">
        <v>1</v>
      </c>
      <c r="I263" s="240"/>
      <c r="J263" s="241">
        <f>ROUND(I263*H263,2)</f>
        <v>0</v>
      </c>
      <c r="K263" s="242"/>
      <c r="L263" s="41"/>
      <c r="M263" s="243" t="s">
        <v>1</v>
      </c>
      <c r="N263" s="244" t="s">
        <v>41</v>
      </c>
      <c r="O263" s="88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7" t="s">
        <v>179</v>
      </c>
      <c r="AT263" s="247" t="s">
        <v>165</v>
      </c>
      <c r="AU263" s="247" t="s">
        <v>76</v>
      </c>
      <c r="AY263" s="14" t="s">
        <v>164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4" t="s">
        <v>83</v>
      </c>
      <c r="BK263" s="248">
        <f>ROUND(I263*H263,2)</f>
        <v>0</v>
      </c>
      <c r="BL263" s="14" t="s">
        <v>179</v>
      </c>
      <c r="BM263" s="247" t="s">
        <v>2119</v>
      </c>
    </row>
    <row r="264" s="2" customFormat="1" ht="21.75" customHeight="1">
      <c r="A264" s="35"/>
      <c r="B264" s="36"/>
      <c r="C264" s="235" t="s">
        <v>545</v>
      </c>
      <c r="D264" s="235" t="s">
        <v>165</v>
      </c>
      <c r="E264" s="236" t="s">
        <v>2120</v>
      </c>
      <c r="F264" s="237" t="s">
        <v>2121</v>
      </c>
      <c r="G264" s="238" t="s">
        <v>183</v>
      </c>
      <c r="H264" s="239">
        <v>1</v>
      </c>
      <c r="I264" s="240"/>
      <c r="J264" s="241">
        <f>ROUND(I264*H264,2)</f>
        <v>0</v>
      </c>
      <c r="K264" s="242"/>
      <c r="L264" s="41"/>
      <c r="M264" s="243" t="s">
        <v>1</v>
      </c>
      <c r="N264" s="244" t="s">
        <v>41</v>
      </c>
      <c r="O264" s="88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7" t="s">
        <v>83</v>
      </c>
      <c r="AT264" s="247" t="s">
        <v>165</v>
      </c>
      <c r="AU264" s="247" t="s">
        <v>76</v>
      </c>
      <c r="AY264" s="14" t="s">
        <v>164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4" t="s">
        <v>83</v>
      </c>
      <c r="BK264" s="248">
        <f>ROUND(I264*H264,2)</f>
        <v>0</v>
      </c>
      <c r="BL264" s="14" t="s">
        <v>83</v>
      </c>
      <c r="BM264" s="247" t="s">
        <v>2122</v>
      </c>
    </row>
    <row r="265" s="2" customFormat="1" ht="21.75" customHeight="1">
      <c r="A265" s="35"/>
      <c r="B265" s="36"/>
      <c r="C265" s="235" t="s">
        <v>549</v>
      </c>
      <c r="D265" s="235" t="s">
        <v>165</v>
      </c>
      <c r="E265" s="236" t="s">
        <v>2123</v>
      </c>
      <c r="F265" s="237" t="s">
        <v>2124</v>
      </c>
      <c r="G265" s="238" t="s">
        <v>183</v>
      </c>
      <c r="H265" s="239">
        <v>1</v>
      </c>
      <c r="I265" s="240"/>
      <c r="J265" s="241">
        <f>ROUND(I265*H265,2)</f>
        <v>0</v>
      </c>
      <c r="K265" s="242"/>
      <c r="L265" s="41"/>
      <c r="M265" s="243" t="s">
        <v>1</v>
      </c>
      <c r="N265" s="244" t="s">
        <v>41</v>
      </c>
      <c r="O265" s="88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7" t="s">
        <v>179</v>
      </c>
      <c r="AT265" s="247" t="s">
        <v>165</v>
      </c>
      <c r="AU265" s="247" t="s">
        <v>76</v>
      </c>
      <c r="AY265" s="14" t="s">
        <v>164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4" t="s">
        <v>83</v>
      </c>
      <c r="BK265" s="248">
        <f>ROUND(I265*H265,2)</f>
        <v>0</v>
      </c>
      <c r="BL265" s="14" t="s">
        <v>179</v>
      </c>
      <c r="BM265" s="247" t="s">
        <v>2125</v>
      </c>
    </row>
    <row r="266" s="2" customFormat="1" ht="21.75" customHeight="1">
      <c r="A266" s="35"/>
      <c r="B266" s="36"/>
      <c r="C266" s="235" t="s">
        <v>553</v>
      </c>
      <c r="D266" s="235" t="s">
        <v>165</v>
      </c>
      <c r="E266" s="236" t="s">
        <v>2126</v>
      </c>
      <c r="F266" s="237" t="s">
        <v>2127</v>
      </c>
      <c r="G266" s="238" t="s">
        <v>183</v>
      </c>
      <c r="H266" s="239">
        <v>1</v>
      </c>
      <c r="I266" s="240"/>
      <c r="J266" s="241">
        <f>ROUND(I266*H266,2)</f>
        <v>0</v>
      </c>
      <c r="K266" s="242"/>
      <c r="L266" s="41"/>
      <c r="M266" s="243" t="s">
        <v>1</v>
      </c>
      <c r="N266" s="244" t="s">
        <v>41</v>
      </c>
      <c r="O266" s="88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7" t="s">
        <v>179</v>
      </c>
      <c r="AT266" s="247" t="s">
        <v>165</v>
      </c>
      <c r="AU266" s="247" t="s">
        <v>76</v>
      </c>
      <c r="AY266" s="14" t="s">
        <v>164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4" t="s">
        <v>83</v>
      </c>
      <c r="BK266" s="248">
        <f>ROUND(I266*H266,2)</f>
        <v>0</v>
      </c>
      <c r="BL266" s="14" t="s">
        <v>179</v>
      </c>
      <c r="BM266" s="247" t="s">
        <v>2128</v>
      </c>
    </row>
    <row r="267" s="2" customFormat="1" ht="33" customHeight="1">
      <c r="A267" s="35"/>
      <c r="B267" s="36"/>
      <c r="C267" s="249" t="s">
        <v>558</v>
      </c>
      <c r="D267" s="249" t="s">
        <v>175</v>
      </c>
      <c r="E267" s="250" t="s">
        <v>2129</v>
      </c>
      <c r="F267" s="251" t="s">
        <v>2130</v>
      </c>
      <c r="G267" s="252" t="s">
        <v>183</v>
      </c>
      <c r="H267" s="253">
        <v>20</v>
      </c>
      <c r="I267" s="254"/>
      <c r="J267" s="255">
        <f>ROUND(I267*H267,2)</f>
        <v>0</v>
      </c>
      <c r="K267" s="256"/>
      <c r="L267" s="257"/>
      <c r="M267" s="258" t="s">
        <v>1</v>
      </c>
      <c r="N267" s="259" t="s">
        <v>41</v>
      </c>
      <c r="O267" s="88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7" t="s">
        <v>85</v>
      </c>
      <c r="AT267" s="247" t="s">
        <v>175</v>
      </c>
      <c r="AU267" s="247" t="s">
        <v>76</v>
      </c>
      <c r="AY267" s="14" t="s">
        <v>164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4" t="s">
        <v>83</v>
      </c>
      <c r="BK267" s="248">
        <f>ROUND(I267*H267,2)</f>
        <v>0</v>
      </c>
      <c r="BL267" s="14" t="s">
        <v>83</v>
      </c>
      <c r="BM267" s="247" t="s">
        <v>2131</v>
      </c>
    </row>
    <row r="268" s="2" customFormat="1" ht="55.5" customHeight="1">
      <c r="A268" s="35"/>
      <c r="B268" s="36"/>
      <c r="C268" s="249" t="s">
        <v>562</v>
      </c>
      <c r="D268" s="249" t="s">
        <v>175</v>
      </c>
      <c r="E268" s="250" t="s">
        <v>2132</v>
      </c>
      <c r="F268" s="251" t="s">
        <v>2133</v>
      </c>
      <c r="G268" s="252" t="s">
        <v>183</v>
      </c>
      <c r="H268" s="253">
        <v>1</v>
      </c>
      <c r="I268" s="254"/>
      <c r="J268" s="255">
        <f>ROUND(I268*H268,2)</f>
        <v>0</v>
      </c>
      <c r="K268" s="256"/>
      <c r="L268" s="257"/>
      <c r="M268" s="258" t="s">
        <v>1</v>
      </c>
      <c r="N268" s="259" t="s">
        <v>41</v>
      </c>
      <c r="O268" s="88"/>
      <c r="P268" s="245">
        <f>O268*H268</f>
        <v>0</v>
      </c>
      <c r="Q268" s="245">
        <v>0</v>
      </c>
      <c r="R268" s="245">
        <f>Q268*H268</f>
        <v>0</v>
      </c>
      <c r="S268" s="245">
        <v>0</v>
      </c>
      <c r="T268" s="24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7" t="s">
        <v>200</v>
      </c>
      <c r="AT268" s="247" t="s">
        <v>175</v>
      </c>
      <c r="AU268" s="247" t="s">
        <v>76</v>
      </c>
      <c r="AY268" s="14" t="s">
        <v>164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4" t="s">
        <v>83</v>
      </c>
      <c r="BK268" s="248">
        <f>ROUND(I268*H268,2)</f>
        <v>0</v>
      </c>
      <c r="BL268" s="14" t="s">
        <v>200</v>
      </c>
      <c r="BM268" s="247" t="s">
        <v>2134</v>
      </c>
    </row>
    <row r="269" s="2" customFormat="1" ht="16.5" customHeight="1">
      <c r="A269" s="35"/>
      <c r="B269" s="36"/>
      <c r="C269" s="235" t="s">
        <v>566</v>
      </c>
      <c r="D269" s="235" t="s">
        <v>165</v>
      </c>
      <c r="E269" s="236" t="s">
        <v>2135</v>
      </c>
      <c r="F269" s="237" t="s">
        <v>2136</v>
      </c>
      <c r="G269" s="238" t="s">
        <v>183</v>
      </c>
      <c r="H269" s="239">
        <v>20</v>
      </c>
      <c r="I269" s="240"/>
      <c r="J269" s="241">
        <f>ROUND(I269*H269,2)</f>
        <v>0</v>
      </c>
      <c r="K269" s="242"/>
      <c r="L269" s="41"/>
      <c r="M269" s="243" t="s">
        <v>1</v>
      </c>
      <c r="N269" s="244" t="s">
        <v>41</v>
      </c>
      <c r="O269" s="88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7" t="s">
        <v>179</v>
      </c>
      <c r="AT269" s="247" t="s">
        <v>165</v>
      </c>
      <c r="AU269" s="247" t="s">
        <v>76</v>
      </c>
      <c r="AY269" s="14" t="s">
        <v>164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4" t="s">
        <v>83</v>
      </c>
      <c r="BK269" s="248">
        <f>ROUND(I269*H269,2)</f>
        <v>0</v>
      </c>
      <c r="BL269" s="14" t="s">
        <v>179</v>
      </c>
      <c r="BM269" s="247" t="s">
        <v>2137</v>
      </c>
    </row>
    <row r="270" s="2" customFormat="1" ht="16.5" customHeight="1">
      <c r="A270" s="35"/>
      <c r="B270" s="36"/>
      <c r="C270" s="235" t="s">
        <v>570</v>
      </c>
      <c r="D270" s="235" t="s">
        <v>165</v>
      </c>
      <c r="E270" s="236" t="s">
        <v>2138</v>
      </c>
      <c r="F270" s="237" t="s">
        <v>2139</v>
      </c>
      <c r="G270" s="238" t="s">
        <v>183</v>
      </c>
      <c r="H270" s="239">
        <v>1</v>
      </c>
      <c r="I270" s="240"/>
      <c r="J270" s="241">
        <f>ROUND(I270*H270,2)</f>
        <v>0</v>
      </c>
      <c r="K270" s="242"/>
      <c r="L270" s="41"/>
      <c r="M270" s="243" t="s">
        <v>1</v>
      </c>
      <c r="N270" s="244" t="s">
        <v>41</v>
      </c>
      <c r="O270" s="88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7" t="s">
        <v>179</v>
      </c>
      <c r="AT270" s="247" t="s">
        <v>165</v>
      </c>
      <c r="AU270" s="247" t="s">
        <v>76</v>
      </c>
      <c r="AY270" s="14" t="s">
        <v>164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4" t="s">
        <v>83</v>
      </c>
      <c r="BK270" s="248">
        <f>ROUND(I270*H270,2)</f>
        <v>0</v>
      </c>
      <c r="BL270" s="14" t="s">
        <v>179</v>
      </c>
      <c r="BM270" s="247" t="s">
        <v>2140</v>
      </c>
    </row>
    <row r="271" s="2" customFormat="1" ht="21.75" customHeight="1">
      <c r="A271" s="35"/>
      <c r="B271" s="36"/>
      <c r="C271" s="235" t="s">
        <v>574</v>
      </c>
      <c r="D271" s="235" t="s">
        <v>165</v>
      </c>
      <c r="E271" s="236" t="s">
        <v>852</v>
      </c>
      <c r="F271" s="237" t="s">
        <v>853</v>
      </c>
      <c r="G271" s="238" t="s">
        <v>183</v>
      </c>
      <c r="H271" s="239">
        <v>1</v>
      </c>
      <c r="I271" s="240"/>
      <c r="J271" s="241">
        <f>ROUND(I271*H271,2)</f>
        <v>0</v>
      </c>
      <c r="K271" s="242"/>
      <c r="L271" s="41"/>
      <c r="M271" s="243" t="s">
        <v>1</v>
      </c>
      <c r="N271" s="244" t="s">
        <v>41</v>
      </c>
      <c r="O271" s="88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7" t="s">
        <v>83</v>
      </c>
      <c r="AT271" s="247" t="s">
        <v>165</v>
      </c>
      <c r="AU271" s="247" t="s">
        <v>76</v>
      </c>
      <c r="AY271" s="14" t="s">
        <v>164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4" t="s">
        <v>83</v>
      </c>
      <c r="BK271" s="248">
        <f>ROUND(I271*H271,2)</f>
        <v>0</v>
      </c>
      <c r="BL271" s="14" t="s">
        <v>83</v>
      </c>
      <c r="BM271" s="247" t="s">
        <v>2141</v>
      </c>
    </row>
    <row r="272" s="2" customFormat="1" ht="16.5" customHeight="1">
      <c r="A272" s="35"/>
      <c r="B272" s="36"/>
      <c r="C272" s="249" t="s">
        <v>578</v>
      </c>
      <c r="D272" s="249" t="s">
        <v>175</v>
      </c>
      <c r="E272" s="250" t="s">
        <v>2142</v>
      </c>
      <c r="F272" s="251" t="s">
        <v>2143</v>
      </c>
      <c r="G272" s="252" t="s">
        <v>178</v>
      </c>
      <c r="H272" s="253">
        <v>1</v>
      </c>
      <c r="I272" s="254"/>
      <c r="J272" s="255">
        <f>ROUND(I272*H272,2)</f>
        <v>0</v>
      </c>
      <c r="K272" s="256"/>
      <c r="L272" s="257"/>
      <c r="M272" s="258" t="s">
        <v>1</v>
      </c>
      <c r="N272" s="259" t="s">
        <v>41</v>
      </c>
      <c r="O272" s="88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7" t="s">
        <v>85</v>
      </c>
      <c r="AT272" s="247" t="s">
        <v>175</v>
      </c>
      <c r="AU272" s="247" t="s">
        <v>76</v>
      </c>
      <c r="AY272" s="14" t="s">
        <v>164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4" t="s">
        <v>83</v>
      </c>
      <c r="BK272" s="248">
        <f>ROUND(I272*H272,2)</f>
        <v>0</v>
      </c>
      <c r="BL272" s="14" t="s">
        <v>83</v>
      </c>
      <c r="BM272" s="247" t="s">
        <v>2144</v>
      </c>
    </row>
    <row r="273" s="2" customFormat="1" ht="33" customHeight="1">
      <c r="A273" s="35"/>
      <c r="B273" s="36"/>
      <c r="C273" s="235" t="s">
        <v>582</v>
      </c>
      <c r="D273" s="235" t="s">
        <v>165</v>
      </c>
      <c r="E273" s="236" t="s">
        <v>2145</v>
      </c>
      <c r="F273" s="237" t="s">
        <v>2146</v>
      </c>
      <c r="G273" s="238" t="s">
        <v>168</v>
      </c>
      <c r="H273" s="239">
        <v>1</v>
      </c>
      <c r="I273" s="240"/>
      <c r="J273" s="241">
        <f>ROUND(I273*H273,2)</f>
        <v>0</v>
      </c>
      <c r="K273" s="242"/>
      <c r="L273" s="41"/>
      <c r="M273" s="243" t="s">
        <v>1</v>
      </c>
      <c r="N273" s="244" t="s">
        <v>41</v>
      </c>
      <c r="O273" s="88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7" t="s">
        <v>83</v>
      </c>
      <c r="AT273" s="247" t="s">
        <v>165</v>
      </c>
      <c r="AU273" s="247" t="s">
        <v>76</v>
      </c>
      <c r="AY273" s="14" t="s">
        <v>164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4" t="s">
        <v>83</v>
      </c>
      <c r="BK273" s="248">
        <f>ROUND(I273*H273,2)</f>
        <v>0</v>
      </c>
      <c r="BL273" s="14" t="s">
        <v>83</v>
      </c>
      <c r="BM273" s="247" t="s">
        <v>2147</v>
      </c>
    </row>
    <row r="274" s="2" customFormat="1" ht="16.5" customHeight="1">
      <c r="A274" s="35"/>
      <c r="B274" s="36"/>
      <c r="C274" s="249" t="s">
        <v>586</v>
      </c>
      <c r="D274" s="249" t="s">
        <v>175</v>
      </c>
      <c r="E274" s="250" t="s">
        <v>2148</v>
      </c>
      <c r="F274" s="251" t="s">
        <v>2149</v>
      </c>
      <c r="G274" s="252" t="s">
        <v>183</v>
      </c>
      <c r="H274" s="253">
        <v>1</v>
      </c>
      <c r="I274" s="254"/>
      <c r="J274" s="255">
        <f>ROUND(I274*H274,2)</f>
        <v>0</v>
      </c>
      <c r="K274" s="256"/>
      <c r="L274" s="257"/>
      <c r="M274" s="258" t="s">
        <v>1</v>
      </c>
      <c r="N274" s="259" t="s">
        <v>41</v>
      </c>
      <c r="O274" s="88"/>
      <c r="P274" s="245">
        <f>O274*H274</f>
        <v>0</v>
      </c>
      <c r="Q274" s="245">
        <v>0</v>
      </c>
      <c r="R274" s="245">
        <f>Q274*H274</f>
        <v>0</v>
      </c>
      <c r="S274" s="245">
        <v>0</v>
      </c>
      <c r="T274" s="24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7" t="s">
        <v>200</v>
      </c>
      <c r="AT274" s="247" t="s">
        <v>175</v>
      </c>
      <c r="AU274" s="247" t="s">
        <v>76</v>
      </c>
      <c r="AY274" s="14" t="s">
        <v>164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4" t="s">
        <v>83</v>
      </c>
      <c r="BK274" s="248">
        <f>ROUND(I274*H274,2)</f>
        <v>0</v>
      </c>
      <c r="BL274" s="14" t="s">
        <v>200</v>
      </c>
      <c r="BM274" s="247" t="s">
        <v>2150</v>
      </c>
    </row>
    <row r="275" s="11" customFormat="1" ht="25.92" customHeight="1">
      <c r="A275" s="11"/>
      <c r="B275" s="221"/>
      <c r="C275" s="222"/>
      <c r="D275" s="223" t="s">
        <v>75</v>
      </c>
      <c r="E275" s="224" t="s">
        <v>983</v>
      </c>
      <c r="F275" s="224" t="s">
        <v>1371</v>
      </c>
      <c r="G275" s="222"/>
      <c r="H275" s="222"/>
      <c r="I275" s="225"/>
      <c r="J275" s="226">
        <f>BK275</f>
        <v>0</v>
      </c>
      <c r="K275" s="222"/>
      <c r="L275" s="227"/>
      <c r="M275" s="276"/>
      <c r="N275" s="277"/>
      <c r="O275" s="277"/>
      <c r="P275" s="278">
        <v>0</v>
      </c>
      <c r="Q275" s="277"/>
      <c r="R275" s="278">
        <v>0</v>
      </c>
      <c r="S275" s="277"/>
      <c r="T275" s="279">
        <v>0</v>
      </c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R275" s="232" t="s">
        <v>106</v>
      </c>
      <c r="AT275" s="233" t="s">
        <v>75</v>
      </c>
      <c r="AU275" s="233" t="s">
        <v>76</v>
      </c>
      <c r="AY275" s="232" t="s">
        <v>164</v>
      </c>
      <c r="BK275" s="234">
        <v>0</v>
      </c>
    </row>
    <row r="276" s="2" customFormat="1" ht="6.96" customHeight="1">
      <c r="A276" s="35"/>
      <c r="B276" s="63"/>
      <c r="C276" s="64"/>
      <c r="D276" s="64"/>
      <c r="E276" s="64"/>
      <c r="F276" s="64"/>
      <c r="G276" s="64"/>
      <c r="H276" s="64"/>
      <c r="I276" s="190"/>
      <c r="J276" s="64"/>
      <c r="K276" s="64"/>
      <c r="L276" s="41"/>
      <c r="M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</row>
  </sheetData>
  <sheetProtection sheet="1" autoFilter="0" formatColumns="0" formatRows="0" objects="1" scenarios="1" spinCount="100000" saltValue="H8OYXRz1Fddz48XY+rtdanqh8PO/Y1WzOHJ4LFwPkep2EhclYCOxhyErUwUM4d0/LeveQ5+60se6pYViM89Pbw==" hashValue="pjayD7J/RUn2ovGlBeykPrwoAUqr53G2EBeba0qItUPrs/EAPfqDzGU27xtXjHkIuyc/xkjIkOJYcykk8cFTOA==" algorithmName="SHA-512" password="CC35"/>
  <autoFilter ref="C124:K27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Kejkula Jiří</dc:creator>
  <cp:lastModifiedBy>Kejkula Jiří</cp:lastModifiedBy>
  <dcterms:created xsi:type="dcterms:W3CDTF">2020-04-21T09:13:13Z</dcterms:created>
  <dcterms:modified xsi:type="dcterms:W3CDTF">2020-04-21T09:13:27Z</dcterms:modified>
</cp:coreProperties>
</file>