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75" yWindow="585" windowWidth="24690" windowHeight="13140"/>
  </bookViews>
  <sheets>
    <sheet name="Rekapitulace stavby" sheetId="1" r:id="rId1"/>
    <sheet name="SO 01 - Bezměrov – Postoupky" sheetId="2" r:id="rId2"/>
    <sheet name="SO 02 - Postoupky – Kromě..." sheetId="3" r:id="rId3"/>
    <sheet name="SO 03 - Kroměříž (Šlajza)" sheetId="4" r:id="rId4"/>
    <sheet name="VON - Vedlejší a ostatní ..." sheetId="5" r:id="rId5"/>
    <sheet name="Seznam figur" sheetId="6" r:id="rId6"/>
  </sheets>
  <definedNames>
    <definedName name="_xlnm._FilterDatabase" localSheetId="1" hidden="1">'SO 01 - Bezměrov – Postoupky'!$C$118:$K$223</definedName>
    <definedName name="_xlnm._FilterDatabase" localSheetId="2" hidden="1">'SO 02 - Postoupky – Kromě...'!$C$118:$K$172</definedName>
    <definedName name="_xlnm._FilterDatabase" localSheetId="3" hidden="1">'SO 03 - Kroměříž (Šlajza)'!$C$118:$K$187</definedName>
    <definedName name="_xlnm._FilterDatabase" localSheetId="4" hidden="1">'VON - Vedlejší a ostatní ...'!$C$116:$K$128</definedName>
    <definedName name="_xlnm.Print_Titles" localSheetId="0">'Rekapitulace stavby'!$92:$92</definedName>
    <definedName name="_xlnm.Print_Titles" localSheetId="5">'Seznam figur'!$9:$9</definedName>
    <definedName name="_xlnm.Print_Titles" localSheetId="1">'SO 01 - Bezměrov – Postoupky'!$118:$118</definedName>
    <definedName name="_xlnm.Print_Titles" localSheetId="2">'SO 02 - Postoupky – Kromě...'!$118:$118</definedName>
    <definedName name="_xlnm.Print_Titles" localSheetId="3">'SO 03 - Kroměříž (Šlajza)'!$118:$118</definedName>
    <definedName name="_xlnm.Print_Titles" localSheetId="4">'VON - Vedlejší a ostatní ...'!$116:$116</definedName>
    <definedName name="_xlnm.Print_Area" localSheetId="0">'Rekapitulace stavby'!$D$4:$AO$76,'Rekapitulace stavby'!$C$82:$AQ$99</definedName>
    <definedName name="_xlnm.Print_Area" localSheetId="5">'Seznam figur'!$C$4:$G$119</definedName>
    <definedName name="_xlnm.Print_Area" localSheetId="1">'SO 01 - Bezměrov – Postoupky'!$C$4:$J$39,'SO 01 - Bezměrov – Postoupky'!$C$50:$J$76,'SO 01 - Bezměrov – Postoupky'!$C$82:$J$100,'SO 01 - Bezměrov – Postoupky'!$C$106:$K$223</definedName>
    <definedName name="_xlnm.Print_Area" localSheetId="2">'SO 02 - Postoupky – Kromě...'!$C$4:$J$39,'SO 02 - Postoupky – Kromě...'!$C$50:$J$76,'SO 02 - Postoupky – Kromě...'!$C$82:$J$100,'SO 02 - Postoupky – Kromě...'!$C$106:$K$172</definedName>
    <definedName name="_xlnm.Print_Area" localSheetId="3">'SO 03 - Kroměříž (Šlajza)'!$C$4:$J$39,'SO 03 - Kroměříž (Šlajza)'!$C$50:$J$76,'SO 03 - Kroměříž (Šlajza)'!$C$82:$J$100,'SO 03 - Kroměříž (Šlajza)'!$C$106:$K$187</definedName>
    <definedName name="_xlnm.Print_Area" localSheetId="4">'VON - Vedlejší a ostatní ...'!$C$4:$J$39,'VON - Vedlejší a ostatní ...'!$C$50:$J$76,'VON - Vedlejší a ostatní ...'!$C$82:$J$98,'VON - Vedlejší a ostatní ...'!$C$104:$K$128</definedName>
  </definedNames>
  <calcPr calcId="145621"/>
</workbook>
</file>

<file path=xl/calcChain.xml><?xml version="1.0" encoding="utf-8"?>
<calcChain xmlns="http://schemas.openxmlformats.org/spreadsheetml/2006/main">
  <c r="D7" i="6" l="1"/>
  <c r="J37" i="5"/>
  <c r="J36" i="5"/>
  <c r="AY98" i="1"/>
  <c r="J35" i="5"/>
  <c r="AX98" i="1" s="1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J114" i="5"/>
  <c r="F111" i="5"/>
  <c r="E109" i="5"/>
  <c r="J92" i="5"/>
  <c r="F89" i="5"/>
  <c r="E87" i="5"/>
  <c r="J21" i="5"/>
  <c r="E21" i="5"/>
  <c r="J113" i="5" s="1"/>
  <c r="J20" i="5"/>
  <c r="J18" i="5"/>
  <c r="E18" i="5"/>
  <c r="F114" i="5" s="1"/>
  <c r="J17" i="5"/>
  <c r="J15" i="5"/>
  <c r="E15" i="5"/>
  <c r="F113" i="5" s="1"/>
  <c r="J14" i="5"/>
  <c r="J12" i="5"/>
  <c r="J111" i="5" s="1"/>
  <c r="E7" i="5"/>
  <c r="E85" i="5"/>
  <c r="J37" i="4"/>
  <c r="J36" i="4"/>
  <c r="AY97" i="1" s="1"/>
  <c r="J35" i="4"/>
  <c r="AX97" i="1" s="1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J116" i="4"/>
  <c r="F113" i="4"/>
  <c r="E111" i="4"/>
  <c r="J92" i="4"/>
  <c r="F89" i="4"/>
  <c r="E87" i="4"/>
  <c r="J21" i="4"/>
  <c r="E21" i="4"/>
  <c r="J91" i="4"/>
  <c r="J20" i="4"/>
  <c r="J18" i="4"/>
  <c r="E18" i="4"/>
  <c r="F92" i="4"/>
  <c r="J17" i="4"/>
  <c r="J15" i="4"/>
  <c r="E15" i="4"/>
  <c r="F115" i="4"/>
  <c r="J14" i="4"/>
  <c r="J12" i="4"/>
  <c r="J89" i="4" s="1"/>
  <c r="E7" i="4"/>
  <c r="E109" i="4"/>
  <c r="J37" i="3"/>
  <c r="J36" i="3"/>
  <c r="AY96" i="1"/>
  <c r="J35" i="3"/>
  <c r="AX96" i="1" s="1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J116" i="3"/>
  <c r="F113" i="3"/>
  <c r="E111" i="3"/>
  <c r="J92" i="3"/>
  <c r="F89" i="3"/>
  <c r="E87" i="3"/>
  <c r="J21" i="3"/>
  <c r="E21" i="3"/>
  <c r="J115" i="3" s="1"/>
  <c r="J20" i="3"/>
  <c r="J18" i="3"/>
  <c r="E18" i="3"/>
  <c r="F116" i="3" s="1"/>
  <c r="J17" i="3"/>
  <c r="J15" i="3"/>
  <c r="E15" i="3"/>
  <c r="F115" i="3" s="1"/>
  <c r="J14" i="3"/>
  <c r="J12" i="3"/>
  <c r="J89" i="3" s="1"/>
  <c r="E7" i="3"/>
  <c r="E85" i="3"/>
  <c r="J37" i="2"/>
  <c r="J36" i="2"/>
  <c r="AY95" i="1" s="1"/>
  <c r="J35" i="2"/>
  <c r="AX95" i="1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J116" i="2"/>
  <c r="F113" i="2"/>
  <c r="E111" i="2"/>
  <c r="J92" i="2"/>
  <c r="F89" i="2"/>
  <c r="E87" i="2"/>
  <c r="J21" i="2"/>
  <c r="E21" i="2"/>
  <c r="J91" i="2"/>
  <c r="J20" i="2"/>
  <c r="J18" i="2"/>
  <c r="E18" i="2"/>
  <c r="F116" i="2"/>
  <c r="J17" i="2"/>
  <c r="J15" i="2"/>
  <c r="E15" i="2"/>
  <c r="F115" i="2"/>
  <c r="J14" i="2"/>
  <c r="J12" i="2"/>
  <c r="J89" i="2" s="1"/>
  <c r="E7" i="2"/>
  <c r="E109" i="2" s="1"/>
  <c r="L90" i="1"/>
  <c r="AM90" i="1"/>
  <c r="AM89" i="1"/>
  <c r="L89" i="1"/>
  <c r="AM87" i="1"/>
  <c r="L87" i="1"/>
  <c r="L85" i="1"/>
  <c r="L84" i="1"/>
  <c r="BK125" i="5"/>
  <c r="J125" i="5"/>
  <c r="BK122" i="5"/>
  <c r="J122" i="5"/>
  <c r="BK119" i="5"/>
  <c r="J119" i="5"/>
  <c r="BK184" i="4"/>
  <c r="BK178" i="4"/>
  <c r="J176" i="4"/>
  <c r="BK174" i="4"/>
  <c r="BK170" i="4"/>
  <c r="BK164" i="4"/>
  <c r="J158" i="4"/>
  <c r="J156" i="4"/>
  <c r="J149" i="4"/>
  <c r="J147" i="4"/>
  <c r="J137" i="4"/>
  <c r="BK127" i="4"/>
  <c r="J124" i="4"/>
  <c r="BK169" i="3"/>
  <c r="J163" i="3"/>
  <c r="J160" i="3"/>
  <c r="BK148" i="3"/>
  <c r="J141" i="3"/>
  <c r="J138" i="3"/>
  <c r="BK122" i="3"/>
  <c r="BK219" i="2"/>
  <c r="J205" i="2"/>
  <c r="BK190" i="2"/>
  <c r="J188" i="2"/>
  <c r="J182" i="2"/>
  <c r="J175" i="2"/>
  <c r="BK169" i="2"/>
  <c r="J154" i="2"/>
  <c r="BK150" i="2"/>
  <c r="J146" i="2"/>
  <c r="J142" i="2"/>
  <c r="J130" i="2"/>
  <c r="J127" i="2"/>
  <c r="J122" i="2"/>
  <c r="J184" i="4"/>
  <c r="BK180" i="4"/>
  <c r="J174" i="4"/>
  <c r="J170" i="4"/>
  <c r="BK152" i="4"/>
  <c r="BK149" i="4"/>
  <c r="BK144" i="4"/>
  <c r="J141" i="4"/>
  <c r="J133" i="4"/>
  <c r="J130" i="4"/>
  <c r="BK122" i="4"/>
  <c r="J167" i="3"/>
  <c r="J156" i="3"/>
  <c r="J154" i="3"/>
  <c r="BK145" i="3"/>
  <c r="BK130" i="3"/>
  <c r="BK127" i="3"/>
  <c r="J211" i="2"/>
  <c r="BK209" i="2"/>
  <c r="BK205" i="2"/>
  <c r="BK203" i="2"/>
  <c r="BK200" i="2"/>
  <c r="BK194" i="2"/>
  <c r="J190" i="2"/>
  <c r="BK186" i="2"/>
  <c r="BK180" i="2"/>
  <c r="J165" i="2"/>
  <c r="J161" i="2"/>
  <c r="J158" i="2"/>
  <c r="BK138" i="2"/>
  <c r="BK136" i="2"/>
  <c r="BK127" i="2"/>
  <c r="J124" i="2"/>
  <c r="J180" i="4"/>
  <c r="J178" i="4"/>
  <c r="BK176" i="4"/>
  <c r="BK167" i="4"/>
  <c r="J160" i="4"/>
  <c r="BK156" i="4"/>
  <c r="BK147" i="4"/>
  <c r="J144" i="4"/>
  <c r="BK133" i="4"/>
  <c r="J127" i="4"/>
  <c r="BK152" i="3"/>
  <c r="BK134" i="3"/>
  <c r="J130" i="3"/>
  <c r="J124" i="3"/>
  <c r="BK221" i="2"/>
  <c r="J221" i="2"/>
  <c r="J215" i="2"/>
  <c r="BK211" i="2"/>
  <c r="J209" i="2"/>
  <c r="J203" i="2"/>
  <c r="BK197" i="2"/>
  <c r="BK188" i="2"/>
  <c r="J177" i="2"/>
  <c r="J172" i="2"/>
  <c r="J169" i="2"/>
  <c r="BK165" i="2"/>
  <c r="J150" i="2"/>
  <c r="BK140" i="2"/>
  <c r="BK133" i="2"/>
  <c r="BK130" i="2"/>
  <c r="BK124" i="2"/>
  <c r="J167" i="4"/>
  <c r="J164" i="4"/>
  <c r="BK160" i="4"/>
  <c r="BK158" i="4"/>
  <c r="J152" i="4"/>
  <c r="BK141" i="4"/>
  <c r="BK137" i="4"/>
  <c r="BK130" i="4"/>
  <c r="BK124" i="4"/>
  <c r="J122" i="4"/>
  <c r="J169" i="3"/>
  <c r="BK167" i="3"/>
  <c r="BK163" i="3"/>
  <c r="BK160" i="3"/>
  <c r="BK156" i="3"/>
  <c r="BK154" i="3"/>
  <c r="J152" i="3"/>
  <c r="J148" i="3"/>
  <c r="J145" i="3"/>
  <c r="BK141" i="3"/>
  <c r="BK138" i="3"/>
  <c r="J134" i="3"/>
  <c r="J127" i="3"/>
  <c r="BK124" i="3"/>
  <c r="J122" i="3"/>
  <c r="J219" i="2"/>
  <c r="BK215" i="2"/>
  <c r="J200" i="2"/>
  <c r="J197" i="2"/>
  <c r="J194" i="2"/>
  <c r="J186" i="2"/>
  <c r="BK182" i="2"/>
  <c r="J180" i="2"/>
  <c r="BK177" i="2"/>
  <c r="BK175" i="2"/>
  <c r="BK172" i="2"/>
  <c r="BK161" i="2"/>
  <c r="BK158" i="2"/>
  <c r="BK154" i="2"/>
  <c r="BK146" i="2"/>
  <c r="BK142" i="2"/>
  <c r="J140" i="2"/>
  <c r="J138" i="2"/>
  <c r="J136" i="2"/>
  <c r="J133" i="2"/>
  <c r="BK122" i="2"/>
  <c r="AS94" i="1"/>
  <c r="T121" i="2" l="1"/>
  <c r="T120" i="2" s="1"/>
  <c r="T119" i="2" s="1"/>
  <c r="T208" i="2"/>
  <c r="T121" i="3"/>
  <c r="T120" i="3" s="1"/>
  <c r="T119" i="3" s="1"/>
  <c r="T166" i="3"/>
  <c r="P121" i="4"/>
  <c r="P120" i="4" s="1"/>
  <c r="BK121" i="2"/>
  <c r="BK120" i="2" s="1"/>
  <c r="BK119" i="2" s="1"/>
  <c r="J119" i="2" s="1"/>
  <c r="J96" i="2" s="1"/>
  <c r="BK208" i="2"/>
  <c r="J208" i="2"/>
  <c r="J99" i="2" s="1"/>
  <c r="BK121" i="3"/>
  <c r="BK120" i="3" s="1"/>
  <c r="J120" i="3" s="1"/>
  <c r="J97" i="3" s="1"/>
  <c r="P166" i="3"/>
  <c r="R173" i="4"/>
  <c r="P121" i="2"/>
  <c r="P120" i="2" s="1"/>
  <c r="P119" i="2" s="1"/>
  <c r="AU95" i="1" s="1"/>
  <c r="P208" i="2"/>
  <c r="R121" i="3"/>
  <c r="R120" i="3"/>
  <c r="R119" i="3" s="1"/>
  <c r="R166" i="3"/>
  <c r="R121" i="2"/>
  <c r="R120" i="2"/>
  <c r="R119" i="2" s="1"/>
  <c r="R208" i="2"/>
  <c r="P121" i="3"/>
  <c r="P120" i="3"/>
  <c r="P119" i="3" s="1"/>
  <c r="AU96" i="1" s="1"/>
  <c r="BK166" i="3"/>
  <c r="J166" i="3"/>
  <c r="J99" i="3" s="1"/>
  <c r="BK121" i="4"/>
  <c r="J121" i="4" s="1"/>
  <c r="J98" i="4" s="1"/>
  <c r="R121" i="4"/>
  <c r="R120" i="4"/>
  <c r="R119" i="4" s="1"/>
  <c r="T121" i="4"/>
  <c r="T120" i="4" s="1"/>
  <c r="T119" i="4" s="1"/>
  <c r="BK173" i="4"/>
  <c r="J173" i="4"/>
  <c r="J99" i="4" s="1"/>
  <c r="P173" i="4"/>
  <c r="T173" i="4"/>
  <c r="BK118" i="5"/>
  <c r="J118" i="5" s="1"/>
  <c r="J97" i="5" s="1"/>
  <c r="P118" i="5"/>
  <c r="P117" i="5"/>
  <c r="AU98" i="1" s="1"/>
  <c r="R118" i="5"/>
  <c r="R117" i="5" s="1"/>
  <c r="T118" i="5"/>
  <c r="T117" i="5" s="1"/>
  <c r="F92" i="2"/>
  <c r="J115" i="2"/>
  <c r="BE124" i="2"/>
  <c r="BE165" i="2"/>
  <c r="BE188" i="2"/>
  <c r="BE197" i="2"/>
  <c r="BE200" i="2"/>
  <c r="BE203" i="2"/>
  <c r="BE219" i="2"/>
  <c r="F91" i="3"/>
  <c r="E109" i="3"/>
  <c r="J113" i="3"/>
  <c r="BE127" i="3"/>
  <c r="BE130" i="3"/>
  <c r="BE141" i="3"/>
  <c r="J113" i="4"/>
  <c r="BE147" i="4"/>
  <c r="F91" i="2"/>
  <c r="J113" i="2"/>
  <c r="BE142" i="2"/>
  <c r="BE180" i="2"/>
  <c r="BE182" i="2"/>
  <c r="BE190" i="2"/>
  <c r="BE221" i="2"/>
  <c r="J91" i="3"/>
  <c r="BE138" i="3"/>
  <c r="BE145" i="3"/>
  <c r="BE156" i="3"/>
  <c r="BE163" i="3"/>
  <c r="BE167" i="3"/>
  <c r="E85" i="4"/>
  <c r="F91" i="4"/>
  <c r="F116" i="4"/>
  <c r="BE122" i="4"/>
  <c r="BE137" i="4"/>
  <c r="BE149" i="4"/>
  <c r="BE170" i="4"/>
  <c r="BE174" i="4"/>
  <c r="BE180" i="4"/>
  <c r="BE130" i="2"/>
  <c r="BE140" i="2"/>
  <c r="BE146" i="2"/>
  <c r="BE150" i="2"/>
  <c r="BE154" i="2"/>
  <c r="BE169" i="2"/>
  <c r="BE172" i="2"/>
  <c r="BE175" i="2"/>
  <c r="F92" i="3"/>
  <c r="BE122" i="3"/>
  <c r="BE134" i="3"/>
  <c r="BE148" i="3"/>
  <c r="BE154" i="3"/>
  <c r="BE160" i="3"/>
  <c r="BE169" i="3"/>
  <c r="J115" i="4"/>
  <c r="BE124" i="4"/>
  <c r="BE144" i="4"/>
  <c r="BE152" i="4"/>
  <c r="BE156" i="4"/>
  <c r="BE158" i="4"/>
  <c r="BE160" i="4"/>
  <c r="BE164" i="4"/>
  <c r="BE178" i="4"/>
  <c r="BE184" i="4"/>
  <c r="J89" i="5"/>
  <c r="J91" i="5"/>
  <c r="F92" i="5"/>
  <c r="E107" i="5"/>
  <c r="E85" i="2"/>
  <c r="BE122" i="2"/>
  <c r="BE127" i="2"/>
  <c r="BE133" i="2"/>
  <c r="BE136" i="2"/>
  <c r="BE138" i="2"/>
  <c r="BE158" i="2"/>
  <c r="BE161" i="2"/>
  <c r="BE177" i="2"/>
  <c r="BE186" i="2"/>
  <c r="BE194" i="2"/>
  <c r="BE205" i="2"/>
  <c r="BE209" i="2"/>
  <c r="BE211" i="2"/>
  <c r="BE215" i="2"/>
  <c r="BE124" i="3"/>
  <c r="BE152" i="3"/>
  <c r="BE127" i="4"/>
  <c r="BE130" i="4"/>
  <c r="BE133" i="4"/>
  <c r="BE141" i="4"/>
  <c r="BE167" i="4"/>
  <c r="BE176" i="4"/>
  <c r="F91" i="5"/>
  <c r="BE119" i="5"/>
  <c r="BE122" i="5"/>
  <c r="BE125" i="5"/>
  <c r="F37" i="2"/>
  <c r="BD95" i="1" s="1"/>
  <c r="J34" i="2"/>
  <c r="AW95" i="1" s="1"/>
  <c r="J34" i="5"/>
  <c r="AW98" i="1"/>
  <c r="F36" i="3"/>
  <c r="BC96" i="1" s="1"/>
  <c r="F37" i="3"/>
  <c r="BD96" i="1" s="1"/>
  <c r="F35" i="4"/>
  <c r="BB97" i="1" s="1"/>
  <c r="J34" i="3"/>
  <c r="AW96" i="1"/>
  <c r="F34" i="4"/>
  <c r="BA97" i="1" s="1"/>
  <c r="F37" i="5"/>
  <c r="BD98" i="1"/>
  <c r="F34" i="3"/>
  <c r="BA96" i="1" s="1"/>
  <c r="J34" i="4"/>
  <c r="AW97" i="1" s="1"/>
  <c r="F36" i="2"/>
  <c r="BC95" i="1" s="1"/>
  <c r="F36" i="4"/>
  <c r="BC97" i="1"/>
  <c r="F34" i="5"/>
  <c r="BA98" i="1" s="1"/>
  <c r="F36" i="5"/>
  <c r="BC98" i="1"/>
  <c r="F35" i="3"/>
  <c r="BB96" i="1" s="1"/>
  <c r="F35" i="2"/>
  <c r="BB95" i="1" s="1"/>
  <c r="F34" i="2"/>
  <c r="BA95" i="1" s="1"/>
  <c r="F37" i="4"/>
  <c r="BD97" i="1" s="1"/>
  <c r="F35" i="5"/>
  <c r="BB98" i="1" s="1"/>
  <c r="P119" i="4" l="1"/>
  <c r="AU97" i="1" s="1"/>
  <c r="AU94" i="1" s="1"/>
  <c r="J120" i="2"/>
  <c r="J97" i="2" s="1"/>
  <c r="J121" i="2"/>
  <c r="J98" i="2"/>
  <c r="J121" i="3"/>
  <c r="J98" i="3"/>
  <c r="BK119" i="3"/>
  <c r="J119" i="3"/>
  <c r="J96" i="3" s="1"/>
  <c r="BK120" i="4"/>
  <c r="J120" i="4" s="1"/>
  <c r="J97" i="4" s="1"/>
  <c r="BK117" i="5"/>
  <c r="J117" i="5"/>
  <c r="J96" i="5" s="1"/>
  <c r="J33" i="2"/>
  <c r="AV95" i="1" s="1"/>
  <c r="AT95" i="1" s="1"/>
  <c r="BA94" i="1"/>
  <c r="W30" i="1" s="1"/>
  <c r="F33" i="4"/>
  <c r="AZ97" i="1" s="1"/>
  <c r="J30" i="2"/>
  <c r="AG95" i="1" s="1"/>
  <c r="BC94" i="1"/>
  <c r="W32" i="1" s="1"/>
  <c r="BB94" i="1"/>
  <c r="AX94" i="1" s="1"/>
  <c r="BD94" i="1"/>
  <c r="W33" i="1" s="1"/>
  <c r="F33" i="2"/>
  <c r="AZ95" i="1" s="1"/>
  <c r="J33" i="3"/>
  <c r="AV96" i="1" s="1"/>
  <c r="AT96" i="1" s="1"/>
  <c r="F33" i="5"/>
  <c r="AZ98" i="1"/>
  <c r="J33" i="5"/>
  <c r="AV98" i="1"/>
  <c r="AT98" i="1" s="1"/>
  <c r="F33" i="3"/>
  <c r="AZ96" i="1" s="1"/>
  <c r="J33" i="4"/>
  <c r="AV97" i="1" s="1"/>
  <c r="AT97" i="1" s="1"/>
  <c r="AN95" i="1" l="1"/>
  <c r="J39" i="2"/>
  <c r="BK119" i="4"/>
  <c r="J119" i="4" s="1"/>
  <c r="J96" i="4" s="1"/>
  <c r="W31" i="1"/>
  <c r="AW94" i="1"/>
  <c r="AK30" i="1" s="1"/>
  <c r="J30" i="5"/>
  <c r="AG98" i="1" s="1"/>
  <c r="AN98" i="1" s="1"/>
  <c r="AZ94" i="1"/>
  <c r="W29" i="1" s="1"/>
  <c r="J30" i="3"/>
  <c r="AG96" i="1"/>
  <c r="AN96" i="1" s="1"/>
  <c r="AY94" i="1"/>
  <c r="J39" i="3" l="1"/>
  <c r="J39" i="5"/>
  <c r="AV94" i="1"/>
  <c r="AK29" i="1" s="1"/>
  <c r="J30" i="4"/>
  <c r="AG97" i="1" s="1"/>
  <c r="AN97" i="1" s="1"/>
  <c r="J39" i="4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<sst xmlns="http://schemas.openxmlformats.org/spreadsheetml/2006/main" count="2974" uniqueCount="413">
  <si>
    <t>Export Komplet</t>
  </si>
  <si>
    <t/>
  </si>
  <si>
    <t>2.0</t>
  </si>
  <si>
    <t>ZAMOK</t>
  </si>
  <si>
    <t>False</t>
  </si>
  <si>
    <t>{aa10e738-9756-484f-817c-4066b230dcb9}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</si>
  <si>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</si>
  <si>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</si>
  <si>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</si>
  <si>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</si>
  <si>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</si>
  <si>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</si>
  <si>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</si>
  <si>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</si>
  <si>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</si>
  <si>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</si>
  <si>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</si>
  <si>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Kojetín - Valašské Meziříčí</t>
  </si>
  <si>
    <t>KSO:</t>
  </si>
  <si>
    <t>CC-CZ:</t>
  </si>
  <si>
    <t>Místo:</t>
  </si>
  <si>
    <t>Kojetín – Kroměříž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</si>
  <si>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</si>
  <si>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</si>
  <si>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</si>
  <si>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</si>
  <si>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</si>
  <si>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</si>
  <si>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</si>
  <si>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</si>
  <si>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</si>
  <si>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</si>
  <si>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</si>
  <si>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</si>
  <si>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</si>
  <si>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Jiří Vendel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</si>
  <si>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</si>
  <si>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</si>
  <si>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</si>
  <si>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</si>
  <si>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</si>
  <si>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</si>
  <si>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</si>
  <si>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</si>
  <si>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</si>
  <si>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</si>
  <si>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</si>
  <si>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</si>
  <si>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</si>
  <si>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</si>
  <si>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</si>
  <si>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</si>
  <si>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</si>
  <si>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</si>
  <si>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</si>
  <si>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</si>
  <si>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</si>
  <si>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</si>
  <si>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</si>
  <si>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</si>
  <si>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</si>
  <si>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</si>
  <si>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</si>
  <si>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</si>
  <si>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</si>
  <si>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</si>
  <si>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</si>
  <si>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</si>
  <si>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</si>
  <si>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</si>
  <si>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</si>
  <si>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</si>
  <si>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</si>
  <si>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</si>
  <si>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</si>
  <si>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</si>
  <si>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</si>
  <si>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</si>
  <si>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</si>
  <si>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</si>
  <si>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</si>
  <si>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</si>
  <si>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</si>
  <si>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Bezměrov – Postoupky</t>
  </si>
  <si>
    <t>STA</t>
  </si>
  <si>
    <t>1</t>
  </si>
  <si>
    <t>{63489825-9bb3-4aa8-a2a4-2399b59bf386}</t>
  </si>
  <si>
    <t>2</t>
  </si>
  <si>
    <t>SO 02</t>
  </si>
  <si>
    <t>Postoupky – Kroměříž (u dálnice)</t>
  </si>
  <si>
    <t>{12459903-13af-443a-9a30-810810c9ca19}</t>
  </si>
  <si>
    <t>SO 03</t>
  </si>
  <si>
    <t>Kroměříž (Šlajza)</t>
  </si>
  <si>
    <t>{b69fcf0c-75f1-4777-aa55-701c8c39f2a7}</t>
  </si>
  <si>
    <t>VON</t>
  </si>
  <si>
    <t>Vedlejší a ostatní náklady</t>
  </si>
  <si>
    <t>{4b914d25-8c65-4731-84f4-77199fe54a6a}</t>
  </si>
  <si>
    <t>R65_75m</t>
  </si>
  <si>
    <t>26</t>
  </si>
  <si>
    <t>R65_18m</t>
  </si>
  <si>
    <t>18</t>
  </si>
  <si>
    <t>KRYCÍ LIST SOUPISU PRACÍ</t>
  </si>
  <si>
    <t>sterk</t>
  </si>
  <si>
    <t>152,575</t>
  </si>
  <si>
    <t>blato</t>
  </si>
  <si>
    <t>13,43</t>
  </si>
  <si>
    <t>GPK</t>
  </si>
  <si>
    <t>1,43</t>
  </si>
  <si>
    <t>styk</t>
  </si>
  <si>
    <t>4</t>
  </si>
  <si>
    <t>Objekt:</t>
  </si>
  <si>
    <t>SO 01 - Bezměrov – Postoupky</t>
  </si>
  <si>
    <t>km 3,380 – 4,860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</si>
  <si>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</si>
  <si>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</si>
  <si>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</si>
  <si>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</si>
  <si>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</si>
  <si>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</si>
  <si>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</si>
  <si>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</si>
  <si>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</si>
  <si>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</si>
  <si>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</si>
  <si>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</si>
  <si>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</si>
  <si>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</si>
  <si>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</si>
  <si>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</si>
  <si>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</si>
  <si>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</si>
  <si>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</si>
  <si>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</si>
  <si>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</si>
  <si>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</si>
  <si>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</si>
  <si>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</si>
  <si>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</si>
  <si>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</si>
  <si>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</si>
  <si>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</si>
  <si>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</si>
  <si>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</si>
  <si>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</si>
  <si>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1726322040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</si>
  <si>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</si>
  <si>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</si>
  <si>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5905080110</t>
  </si>
  <si>
    <t>Ojedinělé čištění KL včetně lavičky (pod ložnou plochou pražce) lože otevřené</t>
  </si>
  <si>
    <t>m2</t>
  </si>
  <si>
    <t>147397792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</si>
  <si>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</si>
  <si>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VV</t>
  </si>
  <si>
    <t>3,4*(0,675-0,28)*10 "čištění 10 kastlů v celém profilu</t>
  </si>
  <si>
    <t>3</t>
  </si>
  <si>
    <t>5905105030</t>
  </si>
  <si>
    <t>Doplnění KL kamenivem souvisle strojně v koleji</t>
  </si>
  <si>
    <t>m3</t>
  </si>
  <si>
    <t>32534782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</si>
  <si>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</si>
  <si>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GPK*1000*3,4*0,03+blato*0,5 "celý úsek výjma mostu</t>
  </si>
  <si>
    <t>5906015010</t>
  </si>
  <si>
    <t>Výměna pražce malou těžící mechanizací v KL otevřeném i zapuštěném pražec dřevěný příčný nevystrojený</t>
  </si>
  <si>
    <t>kus</t>
  </si>
  <si>
    <t>-916231240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</si>
  <si>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</si>
  <si>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</t>
  </si>
  <si>
    <t>Poznámka k položce:_x000D_
Pražec=kus</t>
  </si>
  <si>
    <t>5906015120</t>
  </si>
  <si>
    <t>Výměna pražce malou těžící mechanizací v KL otevřeném i zapuštěném pražec betonový příčný vystrojený</t>
  </si>
  <si>
    <t>1328068565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</si>
  <si>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</si>
  <si>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</t>
  </si>
  <si>
    <t>5906080015</t>
  </si>
  <si>
    <t>Vystrojení pražce dřevěného s podkladnicovým upevněním čtyři vrtule</t>
  </si>
  <si>
    <t>úl.pl.</t>
  </si>
  <si>
    <t>-994062524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</si>
  <si>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</si>
  <si>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7</t>
  </si>
  <si>
    <t>5906110015</t>
  </si>
  <si>
    <t>Oprava rozdělení pražců příčných betonových posun do 5 cm</t>
  </si>
  <si>
    <t>-919926107</t>
  </si>
  <si>
    <t>Oprava rozdělení pražců příčných betonových posun do 5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</si>
  <si>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8</t>
  </si>
  <si>
    <t>5906110020</t>
  </si>
  <si>
    <t>Oprava rozdělení pražců příčných betonových posun přes 10 cm</t>
  </si>
  <si>
    <t>-1290819657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</si>
  <si>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</si>
  <si>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9</t>
  </si>
  <si>
    <t>5907010030</t>
  </si>
  <si>
    <t>Výměna LISŮ tv. R65 rozdělení "c"</t>
  </si>
  <si>
    <t>m</t>
  </si>
  <si>
    <t>1516923741</t>
  </si>
  <si>
    <t>Výměna LISŮ tv. R65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</si>
  <si>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</si>
  <si>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4*3,4</t>
  </si>
  <si>
    <t>10</t>
  </si>
  <si>
    <t>5907025465</t>
  </si>
  <si>
    <t>Výměna kolejnicových pásů současně s výměnou pryžové podložky tv. R65 rozdělení "c"</t>
  </si>
  <si>
    <t>216816245</t>
  </si>
  <si>
    <t>Výměna kolejnicových pásů současně s výměnou pryžové podložky tv. R65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</si>
  <si>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R65_75m*75+4*25</t>
  </si>
  <si>
    <t>11</t>
  </si>
  <si>
    <t>5907015465</t>
  </si>
  <si>
    <t>Ojedinělá výměna kolejnic současně s výměnou pryžové podložky tv. R65 rozdělení "c"</t>
  </si>
  <si>
    <t>-1899818728</t>
  </si>
  <si>
    <t>Ojedinělá výměna kolejnic současně s výměnou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</si>
  <si>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</t>
  </si>
  <si>
    <t>5907045110</t>
  </si>
  <si>
    <t>Příplatek za obtížnost při výměně kolejnic na rozponových podkladnicích tv. R65</t>
  </si>
  <si>
    <t>1498243963</t>
  </si>
  <si>
    <t>Příplatek za obtížnost při výměně kolejnic na rozponových podkladnicích tv. R65. Poznámka: 1. V cenách jsou započteny náklady za obtížné podmínky výměny kolejnic.</t>
  </si>
  <si>
    <t>R65</t>
  </si>
  <si>
    <t>R65_75m*75+R65_18m*1+4*25</t>
  </si>
  <si>
    <t>13</t>
  </si>
  <si>
    <t>5907050110</t>
  </si>
  <si>
    <t>Dělení kolejnic kyslíkem tv. UIC60 nebo R65</t>
  </si>
  <si>
    <t>-410145071</t>
  </si>
  <si>
    <t>Dělení kolejnic kyslíkem tv. UIC60 nebo R65. Poznámka: 1. V cenách jsou započteny náklady na manipulaci, podložení, označení a provedení řezu kolejnice.</t>
  </si>
  <si>
    <t>Poznámka k položce:_x000D_
Řez=kus</t>
  </si>
  <si>
    <t>14</t>
  </si>
  <si>
    <t>5907055010</t>
  </si>
  <si>
    <t>Vrtání kolejnic otvor o průměru do 10 mm</t>
  </si>
  <si>
    <t>1579977315</t>
  </si>
  <si>
    <t>Vrtání kolejnic otvor o průměru do 10 mm. Poznámka: 1. V cenách jsou započteny náklady na manipulaci, podložení, označení a provedení vrtu ve stojině kolejnice.</t>
  </si>
  <si>
    <t>Poznámka k položce:_x000D_
Vrt=kus</t>
  </si>
  <si>
    <t>4*2 "4 x LIS</t>
  </si>
  <si>
    <t>5907055030</t>
  </si>
  <si>
    <t>Vrtání kolejnic otvor o průměru přes 23 mm</t>
  </si>
  <si>
    <t>969137911</t>
  </si>
  <si>
    <t>Vrtání kolejnic otvor o průměru přes 23 mm. Poznámka: 1. V cenách jsou započteny náklady na manipulaci, podložení, označení a provedení vrtu ve stojině kolejnice.</t>
  </si>
  <si>
    <t>styk*4</t>
  </si>
  <si>
    <t>16</t>
  </si>
  <si>
    <t>5908005420</t>
  </si>
  <si>
    <t>Oprava kolejnicového styku demontáž spojek tv. R65</t>
  </si>
  <si>
    <t>159707149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</si>
  <si>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</si>
  <si>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</si>
  <si>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17</t>
  </si>
  <si>
    <t>5908010020</t>
  </si>
  <si>
    <t>Zřízení kolejnicového styku bez rozřezu tv. R65</t>
  </si>
  <si>
    <t>-1765273529</t>
  </si>
  <si>
    <t>Zřízení kolejnicového styku bez rozřezu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</si>
  <si>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5908010120</t>
  </si>
  <si>
    <t>Zřízení kolejnicového styku s rozřezem a vrtáním - 4 otvory tv. R65</t>
  </si>
  <si>
    <t>-669775608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</si>
  <si>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</si>
  <si>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19</t>
  </si>
  <si>
    <t>5908045030</t>
  </si>
  <si>
    <t>Výměna podkladnice čtyři vrtule pražce betonové</t>
  </si>
  <si>
    <t>-1943037758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</si>
  <si>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</si>
  <si>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</si>
  <si>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20</t>
  </si>
  <si>
    <t>5908055010</t>
  </si>
  <si>
    <t>Příplatek za výměnu deformovaného šroubu</t>
  </si>
  <si>
    <t>-1153878228</t>
  </si>
  <si>
    <t>Příplatek za výměnu deformovaného šroubu. Poznámka: 1. V cenách jsou započteny náklady na ošetření závitů antikorozním přípravkem, demontáž, výměnu a montáž nové součásti.</t>
  </si>
  <si>
    <t>5909032020</t>
  </si>
  <si>
    <t>Přesná úprava GPK koleje směrové a výškové uspořádání pražce betonové</t>
  </si>
  <si>
    <t>km</t>
  </si>
  <si>
    <t>1261718725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</si>
  <si>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</si>
  <si>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</si>
  <si>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4,860-3,380-0,05 "bez mostu a přejezdu</t>
  </si>
  <si>
    <t>22</t>
  </si>
  <si>
    <t>5910015220</t>
  </si>
  <si>
    <t>Odtavovací stykové svařování mobilní svářečkou kolejnic užitých délky do 150 m tv. R65</t>
  </si>
  <si>
    <t>svar</t>
  </si>
  <si>
    <t>-695211143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</si>
  <si>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</si>
  <si>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23</t>
  </si>
  <si>
    <t>5910020120</t>
  </si>
  <si>
    <t>Svařování kolejnic termitem plný předehřev standardní spára svar jednotlivý tv. R65</t>
  </si>
  <si>
    <t>71927523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</si>
  <si>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</si>
  <si>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24</t>
  </si>
  <si>
    <t>5910040210</t>
  </si>
  <si>
    <t>Umožnění volné dilatace kolejnice bez demontáže nebo montáže upevňovadel s osazením a odstraněním kluzných podložek rozdělení pražců "c"</t>
  </si>
  <si>
    <t>1133417972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</si>
  <si>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</si>
  <si>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25</t>
  </si>
  <si>
    <t>M</t>
  </si>
  <si>
    <t>5955101005</t>
  </si>
  <si>
    <t>Kamenivo drcené štěrk frakce 31,5/63 třídy min. BII</t>
  </si>
  <si>
    <t>t</t>
  </si>
  <si>
    <t>-2106658638</t>
  </si>
  <si>
    <t>sterk*1,8</t>
  </si>
  <si>
    <t>5957104045</t>
  </si>
  <si>
    <t>Kolejnicové pásy třídy R260 tv. R65 délky 75 metrů – dodávka SPRÁVY ŽELEZNIC</t>
  </si>
  <si>
    <t>1405903840</t>
  </si>
  <si>
    <t>Kolejnicové pásy třídy R260 tv. R65 délky 75 metrů</t>
  </si>
  <si>
    <t>27</t>
  </si>
  <si>
    <t>5957201005</t>
  </si>
  <si>
    <t>Kolejnice užité tv. R65 – dodávka SPRÁVY ŽELEZNIC</t>
  </si>
  <si>
    <t>-993689771</t>
  </si>
  <si>
    <t>Kolejnice užité tv. R65</t>
  </si>
  <si>
    <t>28</t>
  </si>
  <si>
    <t>5957125000</t>
  </si>
  <si>
    <t>Lepený izolovaný styk tv. R65 délky 3,40 m – dodávka SPRÁVY ŽELEZNIC</t>
  </si>
  <si>
    <t>128</t>
  </si>
  <si>
    <t>-250208687</t>
  </si>
  <si>
    <t>Lepený izolovaný styk tv. R65 délky 3,40 m</t>
  </si>
  <si>
    <t>29</t>
  </si>
  <si>
    <t>5958158020</t>
  </si>
  <si>
    <t>Podložka pryžová pod patu kolejnice R65 183/151/6  – dodávka SPRÁVY ŽELEZNIC</t>
  </si>
  <si>
    <t>1282361792</t>
  </si>
  <si>
    <t>Podložka pryžová pod patu kolejnice R65 183/151/6</t>
  </si>
  <si>
    <t>3100"R65/0,675</t>
  </si>
  <si>
    <t>OST</t>
  </si>
  <si>
    <t>Ostatní</t>
  </si>
  <si>
    <t>30</t>
  </si>
  <si>
    <t>7598095080</t>
  </si>
  <si>
    <t>Přezkoušení a regulace kolejových obvodů izolovaných</t>
  </si>
  <si>
    <t>512</t>
  </si>
  <si>
    <t>-572753110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</si>
  <si>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</si>
  <si>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31</t>
  </si>
  <si>
    <t>9902100400</t>
  </si>
  <si>
    <t>Doprava obousměrná (např. dodávek z vlastních zásob zhotovitele nebo objednatele nebo výzisku) mechanizací o nosnosti přes 3,5 t sypanin (kameniva, písku, suti, dlažebních kostek, atd.) do 40 km – ŠTĚRK</t>
  </si>
  <si>
    <t>353735644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</si>
  <si>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</si>
  <si>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</si>
  <si>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32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</si>
  <si>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</si>
  <si>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– SLOŽENÍ KOLEJNIC</t>
  </si>
  <si>
    <t>762555851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</si>
  <si>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</si>
  <si>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R65_75m*75*0,06487</t>
  </si>
  <si>
    <t>33</t>
  </si>
  <si>
    <t>9903100100</t>
  </si>
  <si>
    <t>Přeprava mechanizace na místo prováděných prací o hmotnosti do 12 t přes 50 do 100 km</t>
  </si>
  <si>
    <t>1533149736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</si>
  <si>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</si>
  <si>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34</t>
  </si>
  <si>
    <t>9903200100</t>
  </si>
  <si>
    <t>Přeprava mechanizace na místo prováděných prací o hmotnosti přes 12 t přes 50 do 100 km</t>
  </si>
  <si>
    <t>571990993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</si>
  <si>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</si>
  <si>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5"ASP, pluh, svařovna, bagr 2x</t>
  </si>
  <si>
    <t>15,088</t>
  </si>
  <si>
    <t>6,715</t>
  </si>
  <si>
    <t>0,115</t>
  </si>
  <si>
    <t>175</t>
  </si>
  <si>
    <t>SO 02 - Postoupky – Kroměříž (u dálnice)</t>
  </si>
  <si>
    <t>km 6,885 – 7,000</t>
  </si>
  <si>
    <t>3,4*(0,675-0,28)*5 "čištění 5 kastlů v celém profilu</t>
  </si>
  <si>
    <t>GPK*1000*3,4*0,03+blato*0,5</t>
  </si>
  <si>
    <t>5907020465</t>
  </si>
  <si>
    <t>Souvislá výměna kolejnic současně s výměnou pryžové podložky tv. R65 rozdělení "c"</t>
  </si>
  <si>
    <t>-2112880127</t>
  </si>
  <si>
    <t>Souvislá výměna kolejnic současně s výměnou pryžové podložky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</si>
  <si>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7*25</t>
  </si>
  <si>
    <t>1714970105</t>
  </si>
  <si>
    <t>styk*2</t>
  </si>
  <si>
    <t>-1478016664</t>
  </si>
  <si>
    <t>7,000-6,885</t>
  </si>
  <si>
    <t>1117957303</t>
  </si>
  <si>
    <t>-810085899</t>
  </si>
  <si>
    <t>Podložka pryžová pod patu kolejnice R65 183/151/6 – dodávka SPRÁVY ŽELEZNIC</t>
  </si>
  <si>
    <t>260"R65/0,675</t>
  </si>
  <si>
    <t>1350490209</t>
  </si>
  <si>
    <t>81,923</t>
  </si>
  <si>
    <t>2,686</t>
  </si>
  <si>
    <t>0,79</t>
  </si>
  <si>
    <t>SO 03 - Kroměříž (Šlajza)</t>
  </si>
  <si>
    <t>km 7,250 – 8,040</t>
  </si>
  <si>
    <t>3,4*(0,675-0,28)*2 "čištění 2 kastlů v celém profilu</t>
  </si>
  <si>
    <t>R65*75</t>
  </si>
  <si>
    <t>-1591090662</t>
  </si>
  <si>
    <t>8,040-7,250</t>
  </si>
  <si>
    <t>1100 "R65*75/0,675</t>
  </si>
  <si>
    <t>7592005076</t>
  </si>
  <si>
    <t>Montáž počítacího bodu počítače náprav ALCATEL SK30</t>
  </si>
  <si>
    <t>-1704107098</t>
  </si>
  <si>
    <t>Montáž počítacího bodu počítače náprav ALCATEL SK30 - uložení a připevnění na určené místo, seřízení polohy, přezkoušení</t>
  </si>
  <si>
    <t>7592007076</t>
  </si>
  <si>
    <t>Demontáž počítacího bodu počítače náprav ALCATEL SK30</t>
  </si>
  <si>
    <t>5454600</t>
  </si>
  <si>
    <t>1442739462</t>
  </si>
  <si>
    <t>-841793184</t>
  </si>
  <si>
    <t>R65*75*0,06487</t>
  </si>
  <si>
    <t>VON - Vedlejší a ostatní náklady</t>
  </si>
  <si>
    <t>km 3,380 – 4,860; 6,885 – 7,000; 7,250 – 8,040</t>
  </si>
  <si>
    <t>VRN - Vedlejší rozpočtové náklady</t>
  </si>
  <si>
    <t>VRN</t>
  </si>
  <si>
    <t>Vedlejší rozpočtové náklady</t>
  </si>
  <si>
    <t>022111001</t>
  </si>
  <si>
    <t>Geodetické práce Kontrola PPK při směrové a výškové úpravě koleje zaměřením APK trať jednokolejná</t>
  </si>
  <si>
    <t>1152989215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</si>
  <si>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</si>
  <si>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1,430+0,115+0,790</t>
  </si>
  <si>
    <t>023111011</t>
  </si>
  <si>
    <t>Projektové práce Technický projekt zajištění PPK bez optimalizace nivelety/osy koleje trať jednokolejná zajištění PPK</t>
  </si>
  <si>
    <t>-2041658722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</si>
  <si>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</si>
  <si>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034111001</t>
  </si>
  <si>
    <t>Další náklady na pracovníky Zákonné příplatky ke mzdě za práci o sobotách, nedělích a státem uznaných svátcích</t>
  </si>
  <si>
    <t>Kč/hod</t>
  </si>
  <si>
    <t>-1734003993</t>
  </si>
  <si>
    <t>Poznámka k položce:_x000D_
ocení se dle platné legislativy</t>
  </si>
  <si>
    <t>10*2*7 "10 hodin směna, 2 soboty, 7 pracovníků</t>
  </si>
  <si>
    <t>SEZNAM FIGUR</t>
  </si>
  <si>
    <t>Výměra</t>
  </si>
  <si>
    <t xml:space="preserve"> SO 01</t>
  </si>
  <si>
    <t>Použití figury:</t>
  </si>
  <si>
    <t>demontáž_styku</t>
  </si>
  <si>
    <t>95</t>
  </si>
  <si>
    <t>R65_20m</t>
  </si>
  <si>
    <t xml:space="preserve"> SO 02</t>
  </si>
  <si>
    <t>36</t>
  </si>
  <si>
    <t>R65_75m_1</t>
  </si>
  <si>
    <t xml:space="preserve"> SO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</si>
</sst>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7.15" customHeight="1"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.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75" t="s">
        <v>14</v>
      </c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0"/>
      <c r="AQ5" s="20"/>
      <c r="AR5" s="18"/>
      <c r="BE5" s="272" t="s">
        <v>15</v>
      </c>
      <c r="BS5" s="15" t="s">
        <v>6</v>
      </c>
    </row>
    <row r="6" spans="1:74" s="1" customFormat="1" ht="37.15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7" t="s">
        <v>17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0"/>
      <c r="AQ6" s="20"/>
      <c r="AR6" s="18"/>
      <c r="BE6" s="273"/>
      <c r="BS6" s="15" t="s">
        <v>6</v>
      </c>
    </row>
    <row r="7" spans="1:74" s="1" customFormat="1" ht="12.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73"/>
      <c r="BS7" s="15" t="s">
        <v>6</v>
      </c>
    </row>
    <row r="8" spans="1:74" s="1" customFormat="1" ht="12.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/>
      <c r="AO8" s="20"/>
      <c r="AP8" s="20"/>
      <c r="AQ8" s="20"/>
      <c r="AR8" s="18"/>
      <c r="BE8" s="273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73"/>
      <c r="BS9" s="15" t="s">
        <v>6</v>
      </c>
    </row>
    <row r="10" spans="1:74" s="1" customFormat="1" ht="12.2" customHeight="1">
      <c r="B10" s="19"/>
      <c r="C10" s="20"/>
      <c r="D10" s="27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24</v>
      </c>
      <c r="AL10" s="20"/>
      <c r="AM10" s="20"/>
      <c r="AN10" s="25" t="s">
        <v>25</v>
      </c>
      <c r="AO10" s="20"/>
      <c r="AP10" s="20"/>
      <c r="AQ10" s="20"/>
      <c r="AR10" s="18"/>
      <c r="BE10" s="273"/>
      <c r="BS10" s="15" t="s">
        <v>6</v>
      </c>
    </row>
    <row r="11" spans="1:74" s="1" customFormat="1" ht="18.600000000000001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28</v>
      </c>
      <c r="AO11" s="20"/>
      <c r="AP11" s="20"/>
      <c r="AQ11" s="20"/>
      <c r="AR11" s="18"/>
      <c r="BE11" s="273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73"/>
      <c r="BS12" s="15" t="s">
        <v>6</v>
      </c>
    </row>
    <row r="13" spans="1:74" s="1" customFormat="1" ht="12.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24</v>
      </c>
      <c r="AL13" s="20"/>
      <c r="AM13" s="20"/>
      <c r="AN13" s="29" t="s">
        <v>30</v>
      </c>
      <c r="AO13" s="20"/>
      <c r="AP13" s="20"/>
      <c r="AQ13" s="20"/>
      <c r="AR13" s="18"/>
      <c r="BE13" s="273"/>
      <c r="BS13" s="15" t="s">
        <v>6</v>
      </c>
    </row>
    <row r="14" spans="1:74" ht="12.75">
      <c r="B14" s="19"/>
      <c r="C14" s="20"/>
      <c r="D14" s="20"/>
      <c r="E14" s="278" t="s">
        <v>30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" t="s">
        <v>27</v>
      </c>
      <c r="AL14" s="20"/>
      <c r="AM14" s="20"/>
      <c r="AN14" s="29" t="s">
        <v>30</v>
      </c>
      <c r="AO14" s="20"/>
      <c r="AP14" s="20"/>
      <c r="AQ14" s="20"/>
      <c r="AR14" s="18"/>
      <c r="BE14" s="273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73"/>
      <c r="BS15" s="15" t="s">
        <v>4</v>
      </c>
    </row>
    <row r="16" spans="1:74" s="1" customFormat="1" ht="12.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24</v>
      </c>
      <c r="AL16" s="20"/>
      <c r="AM16" s="20"/>
      <c r="AN16" s="25" t="s">
        <v>1</v>
      </c>
      <c r="AO16" s="20"/>
      <c r="AP16" s="20"/>
      <c r="AQ16" s="20"/>
      <c r="AR16" s="18"/>
      <c r="BE16" s="273"/>
      <c r="BS16" s="15" t="s">
        <v>4</v>
      </c>
    </row>
    <row r="17" spans="1:71" s="1" customFormat="1" ht="18.600000000000001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73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73"/>
      <c r="BS18" s="15" t="s">
        <v>6</v>
      </c>
    </row>
    <row r="19" spans="1:71" s="1" customFormat="1" ht="12.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73"/>
      <c r="BS19" s="15" t="s">
        <v>6</v>
      </c>
    </row>
    <row r="20" spans="1:71" s="1" customFormat="1" ht="18.600000000000001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73"/>
      <c r="BS20" s="15" t="s">
        <v>33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73"/>
    </row>
    <row r="22" spans="1:71" s="1" customFormat="1" ht="12.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73"/>
    </row>
    <row r="23" spans="1:71" s="1" customFormat="1" ht="16.350000000000001" customHeight="1">
      <c r="B23" s="19"/>
      <c r="C23" s="20"/>
      <c r="D23" s="20"/>
      <c r="E23" s="280" t="s">
        <v>1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O23" s="20"/>
      <c r="AP23" s="20"/>
      <c r="AQ23" s="20"/>
      <c r="AR23" s="18"/>
      <c r="BE23" s="273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73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73"/>
    </row>
    <row r="26" spans="1:71" s="2" customFormat="1" ht="26.1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81">
        <f>ROUND(AG94,2)</f>
        <v>3628084</v>
      </c>
      <c r="AL26" s="282"/>
      <c r="AM26" s="282"/>
      <c r="AN26" s="282"/>
      <c r="AO26" s="282"/>
      <c r="AP26" s="34"/>
      <c r="AQ26" s="34"/>
      <c r="AR26" s="37"/>
      <c r="BE26" s="273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73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3" t="s">
        <v>38</v>
      </c>
      <c r="M28" s="283"/>
      <c r="N28" s="283"/>
      <c r="O28" s="283"/>
      <c r="P28" s="283"/>
      <c r="Q28" s="34"/>
      <c r="R28" s="34"/>
      <c r="S28" s="34"/>
      <c r="T28" s="34"/>
      <c r="U28" s="34"/>
      <c r="V28" s="34"/>
      <c r="W28" s="283" t="s">
        <v>39</v>
      </c>
      <c r="X28" s="283"/>
      <c r="Y28" s="283"/>
      <c r="Z28" s="283"/>
      <c r="AA28" s="283"/>
      <c r="AB28" s="283"/>
      <c r="AC28" s="283"/>
      <c r="AD28" s="283"/>
      <c r="AE28" s="283"/>
      <c r="AF28" s="34"/>
      <c r="AG28" s="34"/>
      <c r="AH28" s="34"/>
      <c r="AI28" s="34"/>
      <c r="AJ28" s="34"/>
      <c r="AK28" s="283" t="s">
        <v>40</v>
      </c>
      <c r="AL28" s="283"/>
      <c r="AM28" s="283"/>
      <c r="AN28" s="283"/>
      <c r="AO28" s="283"/>
      <c r="AP28" s="34"/>
      <c r="AQ28" s="34"/>
      <c r="AR28" s="37"/>
      <c r="BE28" s="273"/>
    </row>
    <row r="29" spans="1:71" s="3" customFormat="1" ht="14.45" customHeight="1">
      <c r="B29" s="38"/>
      <c r="C29" s="39"/>
      <c r="D29" s="27" t="s">
        <v>41</v>
      </c>
      <c r="E29" s="39"/>
      <c r="F29" s="27" t="s">
        <v>42</v>
      </c>
      <c r="G29" s="39"/>
      <c r="H29" s="39"/>
      <c r="I29" s="39"/>
      <c r="J29" s="39"/>
      <c r="K29" s="39"/>
      <c r="L29" s="267">
        <v>0.21</v>
      </c>
      <c r="M29" s="266"/>
      <c r="N29" s="266"/>
      <c r="O29" s="266"/>
      <c r="P29" s="266"/>
      <c r="Q29" s="39"/>
      <c r="R29" s="39"/>
      <c r="S29" s="39"/>
      <c r="T29" s="39"/>
      <c r="U29" s="39"/>
      <c r="V29" s="39"/>
      <c r="W29" s="265">
        <f>ROUND(AZ94, 2)</f>
        <v>3628084</v>
      </c>
      <c r="X29" s="266"/>
      <c r="Y29" s="266"/>
      <c r="Z29" s="266"/>
      <c r="AA29" s="266"/>
      <c r="AB29" s="266"/>
      <c r="AC29" s="266"/>
      <c r="AD29" s="266"/>
      <c r="AE29" s="266"/>
      <c r="AF29" s="39"/>
      <c r="AG29" s="39"/>
      <c r="AH29" s="39"/>
      <c r="AI29" s="39"/>
      <c r="AJ29" s="39"/>
      <c r="AK29" s="265">
        <f>ROUND(AV94, 2)</f>
        <v>761897.64</v>
      </c>
      <c r="AL29" s="266"/>
      <c r="AM29" s="266"/>
      <c r="AN29" s="266"/>
      <c r="AO29" s="266"/>
      <c r="AP29" s="39"/>
      <c r="AQ29" s="39"/>
      <c r="AR29" s="40"/>
      <c r="BE29" s="274"/>
    </row>
    <row r="30" spans="1:71" s="3" customFormat="1" ht="14.45" customHeight="1">
      <c r="B30" s="38"/>
      <c r="C30" s="39"/>
      <c r="D30" s="39"/>
      <c r="E30" s="39"/>
      <c r="F30" s="27" t="s">
        <v>43</v>
      </c>
      <c r="G30" s="39"/>
      <c r="H30" s="39"/>
      <c r="I30" s="39"/>
      <c r="J30" s="39"/>
      <c r="K30" s="39"/>
      <c r="L30" s="267">
        <v>0.15</v>
      </c>
      <c r="M30" s="266"/>
      <c r="N30" s="266"/>
      <c r="O30" s="266"/>
      <c r="P30" s="266"/>
      <c r="Q30" s="39"/>
      <c r="R30" s="39"/>
      <c r="S30" s="39"/>
      <c r="T30" s="39"/>
      <c r="U30" s="39"/>
      <c r="V30" s="39"/>
      <c r="W30" s="265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F30" s="39"/>
      <c r="AG30" s="39"/>
      <c r="AH30" s="39"/>
      <c r="AI30" s="39"/>
      <c r="AJ30" s="39"/>
      <c r="AK30" s="265">
        <f>ROUND(AW94, 2)</f>
        <v>0</v>
      </c>
      <c r="AL30" s="266"/>
      <c r="AM30" s="266"/>
      <c r="AN30" s="266"/>
      <c r="AO30" s="266"/>
      <c r="AP30" s="39"/>
      <c r="AQ30" s="39"/>
      <c r="AR30" s="40"/>
      <c r="BE30" s="274"/>
    </row>
    <row r="31" spans="1:71" s="3" customFormat="1" ht="14.45" hidden="1" customHeight="1">
      <c r="B31" s="38"/>
      <c r="C31" s="39"/>
      <c r="D31" s="39"/>
      <c r="E31" s="39"/>
      <c r="F31" s="27" t="s">
        <v>44</v>
      </c>
      <c r="G31" s="39"/>
      <c r="H31" s="39"/>
      <c r="I31" s="39"/>
      <c r="J31" s="39"/>
      <c r="K31" s="39"/>
      <c r="L31" s="267">
        <v>0.21</v>
      </c>
      <c r="M31" s="266"/>
      <c r="N31" s="266"/>
      <c r="O31" s="266"/>
      <c r="P31" s="266"/>
      <c r="Q31" s="39"/>
      <c r="R31" s="39"/>
      <c r="S31" s="39"/>
      <c r="T31" s="39"/>
      <c r="U31" s="39"/>
      <c r="V31" s="39"/>
      <c r="W31" s="265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F31" s="39"/>
      <c r="AG31" s="39"/>
      <c r="AH31" s="39"/>
      <c r="AI31" s="39"/>
      <c r="AJ31" s="39"/>
      <c r="AK31" s="265">
        <v>0</v>
      </c>
      <c r="AL31" s="266"/>
      <c r="AM31" s="266"/>
      <c r="AN31" s="266"/>
      <c r="AO31" s="266"/>
      <c r="AP31" s="39"/>
      <c r="AQ31" s="39"/>
      <c r="AR31" s="40"/>
      <c r="BE31" s="274"/>
    </row>
    <row r="32" spans="1:71" s="3" customFormat="1" ht="14.45" hidden="1" customHeight="1">
      <c r="B32" s="38"/>
      <c r="C32" s="39"/>
      <c r="D32" s="39"/>
      <c r="E32" s="39"/>
      <c r="F32" s="27" t="s">
        <v>45</v>
      </c>
      <c r="G32" s="39"/>
      <c r="H32" s="39"/>
      <c r="I32" s="39"/>
      <c r="J32" s="39"/>
      <c r="K32" s="39"/>
      <c r="L32" s="267">
        <v>0.15</v>
      </c>
      <c r="M32" s="266"/>
      <c r="N32" s="266"/>
      <c r="O32" s="266"/>
      <c r="P32" s="266"/>
      <c r="Q32" s="39"/>
      <c r="R32" s="39"/>
      <c r="S32" s="39"/>
      <c r="T32" s="39"/>
      <c r="U32" s="39"/>
      <c r="V32" s="39"/>
      <c r="W32" s="265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F32" s="39"/>
      <c r="AG32" s="39"/>
      <c r="AH32" s="39"/>
      <c r="AI32" s="39"/>
      <c r="AJ32" s="39"/>
      <c r="AK32" s="265">
        <v>0</v>
      </c>
      <c r="AL32" s="266"/>
      <c r="AM32" s="266"/>
      <c r="AN32" s="266"/>
      <c r="AO32" s="266"/>
      <c r="AP32" s="39"/>
      <c r="AQ32" s="39"/>
      <c r="AR32" s="40"/>
      <c r="BE32" s="274"/>
    </row>
    <row r="33" spans="1:57" s="3" customFormat="1" ht="14.45" hidden="1" customHeight="1">
      <c r="B33" s="38"/>
      <c r="C33" s="39"/>
      <c r="D33" s="39"/>
      <c r="E33" s="39"/>
      <c r="F33" s="27" t="s">
        <v>46</v>
      </c>
      <c r="G33" s="39"/>
      <c r="H33" s="39"/>
      <c r="I33" s="39"/>
      <c r="J33" s="39"/>
      <c r="K33" s="39"/>
      <c r="L33" s="267">
        <v>0</v>
      </c>
      <c r="M33" s="266"/>
      <c r="N33" s="266"/>
      <c r="O33" s="266"/>
      <c r="P33" s="266"/>
      <c r="Q33" s="39"/>
      <c r="R33" s="39"/>
      <c r="S33" s="39"/>
      <c r="T33" s="39"/>
      <c r="U33" s="39"/>
      <c r="V33" s="39"/>
      <c r="W33" s="265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F33" s="39"/>
      <c r="AG33" s="39"/>
      <c r="AH33" s="39"/>
      <c r="AI33" s="39"/>
      <c r="AJ33" s="39"/>
      <c r="AK33" s="265">
        <v>0</v>
      </c>
      <c r="AL33" s="266"/>
      <c r="AM33" s="266"/>
      <c r="AN33" s="266"/>
      <c r="AO33" s="266"/>
      <c r="AP33" s="39"/>
      <c r="AQ33" s="39"/>
      <c r="AR33" s="40"/>
      <c r="BE33" s="274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73"/>
    </row>
    <row r="35" spans="1:57" s="2" customFormat="1" ht="26.1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71" t="s">
        <v>49</v>
      </c>
      <c r="Y35" s="269"/>
      <c r="Z35" s="269"/>
      <c r="AA35" s="269"/>
      <c r="AB35" s="269"/>
      <c r="AC35" s="43"/>
      <c r="AD35" s="43"/>
      <c r="AE35" s="43"/>
      <c r="AF35" s="43"/>
      <c r="AG35" s="43"/>
      <c r="AH35" s="43"/>
      <c r="AI35" s="43"/>
      <c r="AJ35" s="43"/>
      <c r="AK35" s="268">
        <f>SUM(AK26:AK33)</f>
        <v>4389981.6399999997</v>
      </c>
      <c r="AL35" s="269"/>
      <c r="AM35" s="269"/>
      <c r="AN35" s="269"/>
      <c r="AO35" s="270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51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52</v>
      </c>
      <c r="AI60" s="36"/>
      <c r="AJ60" s="36"/>
      <c r="AK60" s="36"/>
      <c r="AL60" s="36"/>
      <c r="AM60" s="50" t="s">
        <v>53</v>
      </c>
      <c r="AN60" s="36"/>
      <c r="AO60" s="36"/>
      <c r="AP60" s="34"/>
      <c r="AQ60" s="34"/>
      <c r="AR60" s="37"/>
      <c r="BE60" s="32"/>
    </row>
    <row r="61" spans="1:57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52</v>
      </c>
      <c r="AI75" s="36"/>
      <c r="AJ75" s="36"/>
      <c r="AK75" s="36"/>
      <c r="AL75" s="36"/>
      <c r="AM75" s="50" t="s">
        <v>53</v>
      </c>
      <c r="AN75" s="36"/>
      <c r="AO75" s="36"/>
      <c r="AP75" s="34"/>
      <c r="AQ75" s="34"/>
      <c r="AR75" s="37"/>
      <c r="BE75" s="32"/>
    </row>
    <row r="76" spans="1:57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.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2020_07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7.15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94" t="str">
        <f>K6</f>
        <v>Oprava trati v úseku Kojetín - Valašské Meziříčí</v>
      </c>
      <c r="M85" s="295"/>
      <c r="N85" s="295"/>
      <c r="O85" s="295"/>
      <c r="P85" s="295"/>
      <c r="Q85" s="295"/>
      <c r="R85" s="295"/>
      <c r="S85" s="295"/>
      <c r="T85" s="295"/>
      <c r="U85" s="295"/>
      <c r="V85" s="295"/>
      <c r="W85" s="295"/>
      <c r="X85" s="295"/>
      <c r="Y85" s="295"/>
      <c r="Z85" s="295"/>
      <c r="AA85" s="295"/>
      <c r="AB85" s="295"/>
      <c r="AC85" s="295"/>
      <c r="AD85" s="295"/>
      <c r="AE85" s="295"/>
      <c r="AF85" s="295"/>
      <c r="AG85" s="295"/>
      <c r="AH85" s="295"/>
      <c r="AI85" s="295"/>
      <c r="AJ85" s="295"/>
      <c r="AK85" s="295"/>
      <c r="AL85" s="295"/>
      <c r="AM85" s="295"/>
      <c r="AN85" s="295"/>
      <c r="AO85" s="295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.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Kojetín – Kroměříž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96" t="str">
        <f>IF(AN8= "","",AN8)</f>
        <v/>
      </c>
      <c r="AN87" s="296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4" customHeight="1">
      <c r="A89" s="32"/>
      <c r="B89" s="33"/>
      <c r="C89" s="27" t="s">
        <v>23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31</v>
      </c>
      <c r="AJ89" s="34"/>
      <c r="AK89" s="34"/>
      <c r="AL89" s="34"/>
      <c r="AM89" s="297" t="str">
        <f>IF(E17="","",E17)</f>
        <v xml:space="preserve"> </v>
      </c>
      <c r="AN89" s="298"/>
      <c r="AO89" s="298"/>
      <c r="AP89" s="298"/>
      <c r="AQ89" s="34"/>
      <c r="AR89" s="37"/>
      <c r="AS89" s="299" t="s">
        <v>57</v>
      </c>
      <c r="AT89" s="300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4" customHeight="1">
      <c r="A90" s="32"/>
      <c r="B90" s="33"/>
      <c r="C90" s="27" t="s">
        <v>29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34</v>
      </c>
      <c r="AJ90" s="34"/>
      <c r="AK90" s="34"/>
      <c r="AL90" s="34"/>
      <c r="AM90" s="297" t="str">
        <f>IF(E20="","",E20)</f>
        <v>Jiří Vendel</v>
      </c>
      <c r="AN90" s="298"/>
      <c r="AO90" s="298"/>
      <c r="AP90" s="298"/>
      <c r="AQ90" s="34"/>
      <c r="AR90" s="37"/>
      <c r="AS90" s="301"/>
      <c r="AT90" s="302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303"/>
      <c r="AT91" s="304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89" t="s">
        <v>58</v>
      </c>
      <c r="D92" s="290"/>
      <c r="E92" s="290"/>
      <c r="F92" s="290"/>
      <c r="G92" s="290"/>
      <c r="H92" s="71"/>
      <c r="I92" s="292" t="s">
        <v>59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291" t="s">
        <v>60</v>
      </c>
      <c r="AH92" s="290"/>
      <c r="AI92" s="290"/>
      <c r="AJ92" s="290"/>
      <c r="AK92" s="290"/>
      <c r="AL92" s="290"/>
      <c r="AM92" s="290"/>
      <c r="AN92" s="292" t="s">
        <v>61</v>
      </c>
      <c r="AO92" s="290"/>
      <c r="AP92" s="293"/>
      <c r="AQ92" s="72" t="s">
        <v>62</v>
      </c>
      <c r="AR92" s="37"/>
      <c r="AS92" s="73" t="s">
        <v>63</v>
      </c>
      <c r="AT92" s="74" t="s">
        <v>64</v>
      </c>
      <c r="AU92" s="74" t="s">
        <v>65</v>
      </c>
      <c r="AV92" s="74" t="s">
        <v>66</v>
      </c>
      <c r="AW92" s="74" t="s">
        <v>67</v>
      </c>
      <c r="AX92" s="74" t="s">
        <v>68</v>
      </c>
      <c r="AY92" s="74" t="s">
        <v>69</v>
      </c>
      <c r="AZ92" s="74" t="s">
        <v>70</v>
      </c>
      <c r="BA92" s="74" t="s">
        <v>71</v>
      </c>
      <c r="BB92" s="74" t="s">
        <v>72</v>
      </c>
      <c r="BC92" s="74" t="s">
        <v>73</v>
      </c>
      <c r="BD92" s="75" t="s">
        <v>74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75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87">
        <f>ROUND(SUM(AG95:AG98),2)</f>
        <v>3628084</v>
      </c>
      <c r="AH94" s="287"/>
      <c r="AI94" s="287"/>
      <c r="AJ94" s="287"/>
      <c r="AK94" s="287"/>
      <c r="AL94" s="287"/>
      <c r="AM94" s="287"/>
      <c r="AN94" s="288">
        <f>SUM(AG94,AT94)</f>
        <v>4389981.6399999997</v>
      </c>
      <c r="AO94" s="288"/>
      <c r="AP94" s="288"/>
      <c r="AQ94" s="83" t="s">
        <v>1</v>
      </c>
      <c r="AR94" s="84"/>
      <c r="AS94" s="85">
        <f>ROUND(SUM(AS95:AS98),2)</f>
        <v>0</v>
      </c>
      <c r="AT94" s="86">
        <f>ROUND(SUM(AV94:AW94),2)</f>
        <v>761897.64</v>
      </c>
      <c r="AU94" s="87">
        <f>ROUND(SUM(AU95:AU98),5)</f>
        <v>0</v>
      </c>
      <c r="AV94" s="86">
        <f>ROUND(AZ94*L29,2)</f>
        <v>761897.64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ROUND(SUM(AZ95:AZ98),2)</f>
        <v>3628084</v>
      </c>
      <c r="BA94" s="86">
        <f>ROUND(SUM(BA95:BA98),2)</f>
        <v>0</v>
      </c>
      <c r="BB94" s="86">
        <f>ROUND(SUM(BB95:BB98),2)</f>
        <v>0</v>
      </c>
      <c r="BC94" s="86">
        <f>ROUND(SUM(BC95:BC98),2)</f>
        <v>0</v>
      </c>
      <c r="BD94" s="88">
        <f>ROUND(SUM(BD95:BD98),2)</f>
        <v>0</v>
      </c>
      <c r="BS94" s="89" t="s">
        <v>76</v>
      </c>
      <c r="BT94" s="89" t="s">
        <v>77</v>
      </c>
      <c r="BU94" s="90" t="s">
        <v>78</v>
      </c>
      <c r="BV94" s="89" t="s">
        <v>79</v>
      </c>
      <c r="BW94" s="89" t="s">
        <v>5</v>
      </c>
      <c r="BX94" s="89" t="s">
        <v>80</v>
      </c>
      <c r="CL94" s="89" t="s">
        <v>1</v>
      </c>
    </row>
    <row r="95" spans="1:91" s="7" customFormat="1" ht="16.350000000000001" customHeight="1">
      <c r="A95" s="91" t="s">
        <v>81</v>
      </c>
      <c r="B95" s="92"/>
      <c r="C95" s="93"/>
      <c r="D95" s="286" t="s">
        <v>82</v>
      </c>
      <c r="E95" s="286"/>
      <c r="F95" s="286"/>
      <c r="G95" s="286"/>
      <c r="H95" s="286"/>
      <c r="I95" s="94"/>
      <c r="J95" s="286" t="s">
        <v>83</v>
      </c>
      <c r="K95" s="286"/>
      <c r="L95" s="286"/>
      <c r="M95" s="286"/>
      <c r="N95" s="286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  <c r="AE95" s="286"/>
      <c r="AF95" s="286"/>
      <c r="AG95" s="284">
        <f>'SO 01 - Bezměrov – Postoupky'!J30</f>
        <v>2625324</v>
      </c>
      <c r="AH95" s="285"/>
      <c r="AI95" s="285"/>
      <c r="AJ95" s="285"/>
      <c r="AK95" s="285"/>
      <c r="AL95" s="285"/>
      <c r="AM95" s="285"/>
      <c r="AN95" s="284">
        <f>SUM(AG95,AT95)</f>
        <v>3176642.04</v>
      </c>
      <c r="AO95" s="285"/>
      <c r="AP95" s="285"/>
      <c r="AQ95" s="95" t="s">
        <v>84</v>
      </c>
      <c r="AR95" s="96"/>
      <c r="AS95" s="97">
        <v>0</v>
      </c>
      <c r="AT95" s="98">
        <f>ROUND(SUM(AV95:AW95),2)</f>
        <v>551318.04</v>
      </c>
      <c r="AU95" s="99">
        <f>'SO 01 - Bezměrov – Postoupky'!P119</f>
        <v>0</v>
      </c>
      <c r="AV95" s="98">
        <f>'SO 01 - Bezměrov – Postoupky'!J33</f>
        <v>551318.04</v>
      </c>
      <c r="AW95" s="98">
        <f>'SO 01 - Bezměrov – Postoupky'!J34</f>
        <v>0</v>
      </c>
      <c r="AX95" s="98">
        <f>'SO 01 - Bezměrov – Postoupky'!J35</f>
        <v>0</v>
      </c>
      <c r="AY95" s="98">
        <f>'SO 01 - Bezměrov – Postoupky'!J36</f>
        <v>0</v>
      </c>
      <c r="AZ95" s="98">
        <f>'SO 01 - Bezměrov – Postoupky'!F33</f>
        <v>2625324</v>
      </c>
      <c r="BA95" s="98">
        <f>'SO 01 - Bezměrov – Postoupky'!F34</f>
        <v>0</v>
      </c>
      <c r="BB95" s="98">
        <f>'SO 01 - Bezměrov – Postoupky'!F35</f>
        <v>0</v>
      </c>
      <c r="BC95" s="98">
        <f>'SO 01 - Bezměrov – Postoupky'!F36</f>
        <v>0</v>
      </c>
      <c r="BD95" s="100">
        <f>'SO 01 - Bezměrov – Postoupky'!F37</f>
        <v>0</v>
      </c>
      <c r="BT95" s="101" t="s">
        <v>85</v>
      </c>
      <c r="BV95" s="101" t="s">
        <v>79</v>
      </c>
      <c r="BW95" s="101" t="s">
        <v>86</v>
      </c>
      <c r="BX95" s="101" t="s">
        <v>5</v>
      </c>
      <c r="CL95" s="101" t="s">
        <v>1</v>
      </c>
      <c r="CM95" s="101" t="s">
        <v>87</v>
      </c>
    </row>
    <row r="96" spans="1:91" s="7" customFormat="1" ht="16.350000000000001" customHeight="1">
      <c r="A96" s="91" t="s">
        <v>81</v>
      </c>
      <c r="B96" s="92"/>
      <c r="C96" s="93"/>
      <c r="D96" s="286" t="s">
        <v>88</v>
      </c>
      <c r="E96" s="286"/>
      <c r="F96" s="286"/>
      <c r="G96" s="286"/>
      <c r="H96" s="286"/>
      <c r="I96" s="94"/>
      <c r="J96" s="286" t="s">
        <v>89</v>
      </c>
      <c r="K96" s="286"/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B96" s="286"/>
      <c r="AC96" s="286"/>
      <c r="AD96" s="286"/>
      <c r="AE96" s="286"/>
      <c r="AF96" s="286"/>
      <c r="AG96" s="284">
        <f>'SO 02 - Postoupky – Kromě...'!J30</f>
        <v>7540</v>
      </c>
      <c r="AH96" s="285"/>
      <c r="AI96" s="285"/>
      <c r="AJ96" s="285"/>
      <c r="AK96" s="285"/>
      <c r="AL96" s="285"/>
      <c r="AM96" s="285"/>
      <c r="AN96" s="284">
        <f>SUM(AG96,AT96)</f>
        <v>9123.4</v>
      </c>
      <c r="AO96" s="285"/>
      <c r="AP96" s="285"/>
      <c r="AQ96" s="95" t="s">
        <v>84</v>
      </c>
      <c r="AR96" s="96"/>
      <c r="AS96" s="97">
        <v>0</v>
      </c>
      <c r="AT96" s="98">
        <f>ROUND(SUM(AV96:AW96),2)</f>
        <v>1583.4</v>
      </c>
      <c r="AU96" s="99">
        <f>'SO 02 - Postoupky – Kromě...'!P119</f>
        <v>0</v>
      </c>
      <c r="AV96" s="98">
        <f>'SO 02 - Postoupky – Kromě...'!J33</f>
        <v>1583.4</v>
      </c>
      <c r="AW96" s="98">
        <f>'SO 02 - Postoupky – Kromě...'!J34</f>
        <v>0</v>
      </c>
      <c r="AX96" s="98">
        <f>'SO 02 - Postoupky – Kromě...'!J35</f>
        <v>0</v>
      </c>
      <c r="AY96" s="98">
        <f>'SO 02 - Postoupky – Kromě...'!J36</f>
        <v>0</v>
      </c>
      <c r="AZ96" s="98">
        <f>'SO 02 - Postoupky – Kromě...'!F33</f>
        <v>7540</v>
      </c>
      <c r="BA96" s="98">
        <f>'SO 02 - Postoupky – Kromě...'!F34</f>
        <v>0</v>
      </c>
      <c r="BB96" s="98">
        <f>'SO 02 - Postoupky – Kromě...'!F35</f>
        <v>0</v>
      </c>
      <c r="BC96" s="98">
        <f>'SO 02 - Postoupky – Kromě...'!F36</f>
        <v>0</v>
      </c>
      <c r="BD96" s="100">
        <f>'SO 02 - Postoupky – Kromě...'!F37</f>
        <v>0</v>
      </c>
      <c r="BT96" s="101" t="s">
        <v>85</v>
      </c>
      <c r="BV96" s="101" t="s">
        <v>79</v>
      </c>
      <c r="BW96" s="101" t="s">
        <v>90</v>
      </c>
      <c r="BX96" s="101" t="s">
        <v>5</v>
      </c>
      <c r="CL96" s="101" t="s">
        <v>1</v>
      </c>
      <c r="CM96" s="101" t="s">
        <v>87</v>
      </c>
    </row>
    <row r="97" spans="1:91" s="7" customFormat="1" ht="16.350000000000001" customHeight="1">
      <c r="A97" s="91" t="s">
        <v>81</v>
      </c>
      <c r="B97" s="92"/>
      <c r="C97" s="93"/>
      <c r="D97" s="286" t="s">
        <v>91</v>
      </c>
      <c r="E97" s="286"/>
      <c r="F97" s="286"/>
      <c r="G97" s="286"/>
      <c r="H97" s="286"/>
      <c r="I97" s="94"/>
      <c r="J97" s="286" t="s">
        <v>92</v>
      </c>
      <c r="K97" s="286"/>
      <c r="L97" s="286"/>
      <c r="M97" s="286"/>
      <c r="N97" s="286"/>
      <c r="O97" s="286"/>
      <c r="P97" s="286"/>
      <c r="Q97" s="286"/>
      <c r="R97" s="286"/>
      <c r="S97" s="286"/>
      <c r="T97" s="286"/>
      <c r="U97" s="286"/>
      <c r="V97" s="286"/>
      <c r="W97" s="286"/>
      <c r="X97" s="286"/>
      <c r="Y97" s="286"/>
      <c r="Z97" s="286"/>
      <c r="AA97" s="286"/>
      <c r="AB97" s="286"/>
      <c r="AC97" s="286"/>
      <c r="AD97" s="286"/>
      <c r="AE97" s="286"/>
      <c r="AF97" s="286"/>
      <c r="AG97" s="284">
        <f>'SO 03 - Kroměříž (Šlajza)'!J30</f>
        <v>995220</v>
      </c>
      <c r="AH97" s="285"/>
      <c r="AI97" s="285"/>
      <c r="AJ97" s="285"/>
      <c r="AK97" s="285"/>
      <c r="AL97" s="285"/>
      <c r="AM97" s="285"/>
      <c r="AN97" s="284">
        <f>SUM(AG97,AT97)</f>
        <v>1204216.2</v>
      </c>
      <c r="AO97" s="285"/>
      <c r="AP97" s="285"/>
      <c r="AQ97" s="95" t="s">
        <v>84</v>
      </c>
      <c r="AR97" s="96"/>
      <c r="AS97" s="97">
        <v>0</v>
      </c>
      <c r="AT97" s="98">
        <f>ROUND(SUM(AV97:AW97),2)</f>
        <v>208996.2</v>
      </c>
      <c r="AU97" s="99">
        <f>'SO 03 - Kroměříž (Šlajza)'!P119</f>
        <v>0</v>
      </c>
      <c r="AV97" s="98">
        <f>'SO 03 - Kroměříž (Šlajza)'!J33</f>
        <v>208996.2</v>
      </c>
      <c r="AW97" s="98">
        <f>'SO 03 - Kroměříž (Šlajza)'!J34</f>
        <v>0</v>
      </c>
      <c r="AX97" s="98">
        <f>'SO 03 - Kroměříž (Šlajza)'!J35</f>
        <v>0</v>
      </c>
      <c r="AY97" s="98">
        <f>'SO 03 - Kroměříž (Šlajza)'!J36</f>
        <v>0</v>
      </c>
      <c r="AZ97" s="98">
        <f>'SO 03 - Kroměříž (Šlajza)'!F33</f>
        <v>995220</v>
      </c>
      <c r="BA97" s="98">
        <f>'SO 03 - Kroměříž (Šlajza)'!F34</f>
        <v>0</v>
      </c>
      <c r="BB97" s="98">
        <f>'SO 03 - Kroměříž (Šlajza)'!F35</f>
        <v>0</v>
      </c>
      <c r="BC97" s="98">
        <f>'SO 03 - Kroměříž (Šlajza)'!F36</f>
        <v>0</v>
      </c>
      <c r="BD97" s="100">
        <f>'SO 03 - Kroměříž (Šlajza)'!F37</f>
        <v>0</v>
      </c>
      <c r="BT97" s="101" t="s">
        <v>85</v>
      </c>
      <c r="BV97" s="101" t="s">
        <v>79</v>
      </c>
      <c r="BW97" s="101" t="s">
        <v>93</v>
      </c>
      <c r="BX97" s="101" t="s">
        <v>5</v>
      </c>
      <c r="CL97" s="101" t="s">
        <v>1</v>
      </c>
      <c r="CM97" s="101" t="s">
        <v>87</v>
      </c>
    </row>
    <row r="98" spans="1:91" s="7" customFormat="1" ht="16.350000000000001" customHeight="1">
      <c r="A98" s="91" t="s">
        <v>81</v>
      </c>
      <c r="B98" s="92"/>
      <c r="C98" s="93"/>
      <c r="D98" s="286" t="s">
        <v>94</v>
      </c>
      <c r="E98" s="286"/>
      <c r="F98" s="286"/>
      <c r="G98" s="286"/>
      <c r="H98" s="286"/>
      <c r="I98" s="94"/>
      <c r="J98" s="286" t="s">
        <v>95</v>
      </c>
      <c r="K98" s="286"/>
      <c r="L98" s="286"/>
      <c r="M98" s="286"/>
      <c r="N98" s="286"/>
      <c r="O98" s="286"/>
      <c r="P98" s="286"/>
      <c r="Q98" s="286"/>
      <c r="R98" s="286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4">
        <f>'VON - Vedlejší a ostatní ...'!J30</f>
        <v>0</v>
      </c>
      <c r="AH98" s="285"/>
      <c r="AI98" s="285"/>
      <c r="AJ98" s="285"/>
      <c r="AK98" s="285"/>
      <c r="AL98" s="285"/>
      <c r="AM98" s="285"/>
      <c r="AN98" s="284">
        <f>SUM(AG98,AT98)</f>
        <v>0</v>
      </c>
      <c r="AO98" s="285"/>
      <c r="AP98" s="285"/>
      <c r="AQ98" s="95" t="s">
        <v>84</v>
      </c>
      <c r="AR98" s="96"/>
      <c r="AS98" s="102">
        <v>0</v>
      </c>
      <c r="AT98" s="103">
        <f>ROUND(SUM(AV98:AW98),2)</f>
        <v>0</v>
      </c>
      <c r="AU98" s="104">
        <f>'VON - Vedlejší a ostatní ...'!P117</f>
        <v>0</v>
      </c>
      <c r="AV98" s="103">
        <f>'VON - Vedlejší a ostatní ...'!J33</f>
        <v>0</v>
      </c>
      <c r="AW98" s="103">
        <f>'VON - Vedlejší a ostatní ...'!J34</f>
        <v>0</v>
      </c>
      <c r="AX98" s="103">
        <f>'VON - Vedlejší a ostatní ...'!J35</f>
        <v>0</v>
      </c>
      <c r="AY98" s="103">
        <f>'VON - Vedlejší a ostatní ...'!J36</f>
        <v>0</v>
      </c>
      <c r="AZ98" s="103">
        <f>'VON - Vedlejší a ostatní ...'!F33</f>
        <v>0</v>
      </c>
      <c r="BA98" s="103">
        <f>'VON - Vedlejší a ostatní ...'!F34</f>
        <v>0</v>
      </c>
      <c r="BB98" s="103">
        <f>'VON - Vedlejší a ostatní ...'!F35</f>
        <v>0</v>
      </c>
      <c r="BC98" s="103">
        <f>'VON - Vedlejší a ostatní ...'!F36</f>
        <v>0</v>
      </c>
      <c r="BD98" s="105">
        <f>'VON - Vedlejší a ostatní ...'!F37</f>
        <v>0</v>
      </c>
      <c r="BT98" s="101" t="s">
        <v>85</v>
      </c>
      <c r="BV98" s="101" t="s">
        <v>79</v>
      </c>
      <c r="BW98" s="101" t="s">
        <v>96</v>
      </c>
      <c r="BX98" s="101" t="s">
        <v>5</v>
      </c>
      <c r="CL98" s="101" t="s">
        <v>1</v>
      </c>
      <c r="CM98" s="101" t="s">
        <v>87</v>
      </c>
    </row>
    <row r="99" spans="1:91" s="2" customFormat="1" ht="30.2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37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algorithmName="SHA-512" hashValue="IqK2R7Z99fG2CE0vNEMArHjft4bqJx0eJmJxhm7RGQe7ZKEY7k3SvSRgvNSO4sYrH/u5d46mzCE0G/h0VVOeJg==" saltValue="72xiRf3QC5WW1D/rXO+CVaEf6idjXCzf4Yb91VQBImPn08myI7pmWnmyoXLJYnDBiPFbE/Vs7mO0o0HAh20Xhw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Bezměrov – Postoupky'!C2" display="/"/>
    <hyperlink ref="A96" location="'SO 02 - Postoupky – Kromě...'!C2" display="/"/>
    <hyperlink ref="A97" location="'SO 03 - Kroměříž (Šlajza)'!C2" display="/"/>
    <hyperlink ref="A9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topLeftCell="A191" workbookViewId="0">
      <selection activeCell="I197" sqref="I197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6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1" width="12.1640625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56" s="1" customFormat="1" ht="37.15" customHeight="1">
      <c r="I2" s="106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5" t="s">
        <v>86</v>
      </c>
      <c r="AZ2" s="107" t="s">
        <v>97</v>
      </c>
      <c r="BA2" s="107" t="s">
        <v>1</v>
      </c>
      <c r="BB2" s="107" t="s">
        <v>1</v>
      </c>
      <c r="BC2" s="107" t="s">
        <v>98</v>
      </c>
      <c r="BD2" s="107" t="s">
        <v>87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8"/>
      <c r="AT3" s="15" t="s">
        <v>87</v>
      </c>
      <c r="AZ3" s="107" t="s">
        <v>99</v>
      </c>
      <c r="BA3" s="107" t="s">
        <v>1</v>
      </c>
      <c r="BB3" s="107" t="s">
        <v>1</v>
      </c>
      <c r="BC3" s="107" t="s">
        <v>100</v>
      </c>
      <c r="BD3" s="107" t="s">
        <v>87</v>
      </c>
    </row>
    <row r="4" spans="1:56" s="1" customFormat="1" ht="24.95" customHeight="1">
      <c r="B4" s="18"/>
      <c r="D4" s="111" t="s">
        <v>101</v>
      </c>
      <c r="I4" s="106"/>
      <c r="L4" s="18"/>
      <c r="M4" s="112" t="s">
        <v>10</v>
      </c>
      <c r="AT4" s="15" t="s">
        <v>4</v>
      </c>
      <c r="AZ4" s="107" t="s">
        <v>102</v>
      </c>
      <c r="BA4" s="107" t="s">
        <v>1</v>
      </c>
      <c r="BB4" s="107" t="s">
        <v>1</v>
      </c>
      <c r="BC4" s="107" t="s">
        <v>103</v>
      </c>
      <c r="BD4" s="107" t="s">
        <v>87</v>
      </c>
    </row>
    <row r="5" spans="1:56" s="1" customFormat="1" ht="6.95" customHeight="1">
      <c r="B5" s="18"/>
      <c r="I5" s="106"/>
      <c r="L5" s="18"/>
      <c r="AZ5" s="107" t="s">
        <v>104</v>
      </c>
      <c r="BA5" s="107" t="s">
        <v>1</v>
      </c>
      <c r="BB5" s="107" t="s">
        <v>1</v>
      </c>
      <c r="BC5" s="107" t="s">
        <v>105</v>
      </c>
      <c r="BD5" s="107" t="s">
        <v>87</v>
      </c>
    </row>
    <row r="6" spans="1:56" s="1" customFormat="1" ht="12.2" customHeight="1">
      <c r="B6" s="18"/>
      <c r="D6" s="113" t="s">
        <v>16</v>
      </c>
      <c r="I6" s="106"/>
      <c r="L6" s="18"/>
      <c r="AZ6" s="107" t="s">
        <v>106</v>
      </c>
      <c r="BA6" s="107" t="s">
        <v>1</v>
      </c>
      <c r="BB6" s="107" t="s">
        <v>1</v>
      </c>
      <c r="BC6" s="107" t="s">
        <v>107</v>
      </c>
      <c r="BD6" s="107" t="s">
        <v>87</v>
      </c>
    </row>
    <row r="7" spans="1:56" s="1" customFormat="1" ht="16.350000000000001" customHeight="1">
      <c r="B7" s="18"/>
      <c r="E7" s="308" t="str">
        <f>'Rekapitulace stavby'!K6</f>
        <v>Oprava trati v úseku Kojetín - Valašské Meziříčí</v>
      </c>
      <c r="F7" s="309"/>
      <c r="G7" s="309"/>
      <c r="H7" s="309"/>
      <c r="I7" s="106"/>
      <c r="L7" s="18"/>
      <c r="AZ7" s="107" t="s">
        <v>108</v>
      </c>
      <c r="BA7" s="107" t="s">
        <v>1</v>
      </c>
      <c r="BB7" s="107" t="s">
        <v>1</v>
      </c>
      <c r="BC7" s="107" t="s">
        <v>109</v>
      </c>
      <c r="BD7" s="107" t="s">
        <v>87</v>
      </c>
    </row>
    <row r="8" spans="1:56" s="2" customFormat="1" ht="12.2" customHeight="1">
      <c r="A8" s="32"/>
      <c r="B8" s="37"/>
      <c r="C8" s="32"/>
      <c r="D8" s="113" t="s">
        <v>110</v>
      </c>
      <c r="E8" s="32"/>
      <c r="F8" s="32"/>
      <c r="G8" s="32"/>
      <c r="H8" s="32"/>
      <c r="I8" s="114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350000000000001" customHeight="1">
      <c r="A9" s="32"/>
      <c r="B9" s="37"/>
      <c r="C9" s="32"/>
      <c r="D9" s="32"/>
      <c r="E9" s="310" t="s">
        <v>111</v>
      </c>
      <c r="F9" s="311"/>
      <c r="G9" s="311"/>
      <c r="H9" s="311"/>
      <c r="I9" s="114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>
      <c r="A10" s="32"/>
      <c r="B10" s="37"/>
      <c r="C10" s="32"/>
      <c r="D10" s="32"/>
      <c r="E10" s="32"/>
      <c r="F10" s="32"/>
      <c r="G10" s="32"/>
      <c r="H10" s="32"/>
      <c r="I10" s="114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.2" customHeight="1">
      <c r="A11" s="32"/>
      <c r="B11" s="37"/>
      <c r="C11" s="32"/>
      <c r="D11" s="113" t="s">
        <v>18</v>
      </c>
      <c r="E11" s="32"/>
      <c r="F11" s="115" t="s">
        <v>1</v>
      </c>
      <c r="G11" s="32"/>
      <c r="H11" s="32"/>
      <c r="I11" s="116" t="s">
        <v>19</v>
      </c>
      <c r="J11" s="115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.2" customHeight="1">
      <c r="A12" s="32"/>
      <c r="B12" s="37"/>
      <c r="C12" s="32"/>
      <c r="D12" s="113" t="s">
        <v>20</v>
      </c>
      <c r="E12" s="32"/>
      <c r="F12" s="115" t="s">
        <v>112</v>
      </c>
      <c r="G12" s="32"/>
      <c r="H12" s="32"/>
      <c r="I12" s="116" t="s">
        <v>22</v>
      </c>
      <c r="J12" s="117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4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.2" customHeight="1">
      <c r="A14" s="32"/>
      <c r="B14" s="37"/>
      <c r="C14" s="32"/>
      <c r="D14" s="113" t="s">
        <v>23</v>
      </c>
      <c r="E14" s="32"/>
      <c r="F14" s="32"/>
      <c r="G14" s="32"/>
      <c r="H14" s="32"/>
      <c r="I14" s="116" t="s">
        <v>24</v>
      </c>
      <c r="J14" s="115" t="str">
        <f>IF('Rekapitulace stavby'!AN10="","",'Rekapitulace stavby'!AN10)</f>
        <v>70994234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7"/>
      <c r="C15" s="32"/>
      <c r="D15" s="32"/>
      <c r="E15" s="115" t="str">
        <f>IF('Rekapitulace stavby'!E11="","",'Rekapitulace stavby'!E11)</f>
        <v>Správa železnic, státní organizace</v>
      </c>
      <c r="F15" s="32"/>
      <c r="G15" s="32"/>
      <c r="H15" s="32"/>
      <c r="I15" s="116" t="s">
        <v>27</v>
      </c>
      <c r="J15" s="115" t="str">
        <f>IF('Rekapitulace stavby'!AN11="","",'Rekapitulace stavby'!AN11)</f>
        <v>CZ70994234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4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.2" customHeight="1">
      <c r="A17" s="32"/>
      <c r="B17" s="37"/>
      <c r="C17" s="32"/>
      <c r="D17" s="113" t="s">
        <v>29</v>
      </c>
      <c r="E17" s="32"/>
      <c r="F17" s="32"/>
      <c r="G17" s="32"/>
      <c r="H17" s="32"/>
      <c r="I17" s="116" t="s">
        <v>24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2" t="str">
        <f>'Rekapitulace stavby'!E14</f>
        <v>Vyplň údaj</v>
      </c>
      <c r="F18" s="313"/>
      <c r="G18" s="313"/>
      <c r="H18" s="313"/>
      <c r="I18" s="116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4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.2" customHeight="1">
      <c r="A20" s="32"/>
      <c r="B20" s="37"/>
      <c r="C20" s="32"/>
      <c r="D20" s="113" t="s">
        <v>31</v>
      </c>
      <c r="E20" s="32"/>
      <c r="F20" s="32"/>
      <c r="G20" s="32"/>
      <c r="H20" s="32"/>
      <c r="I20" s="116" t="s">
        <v>24</v>
      </c>
      <c r="J20" s="115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5" t="str">
        <f>IF('Rekapitulace stavby'!E17="","",'Rekapitulace stavby'!E17)</f>
        <v xml:space="preserve"> </v>
      </c>
      <c r="F21" s="32"/>
      <c r="G21" s="32"/>
      <c r="H21" s="32"/>
      <c r="I21" s="116" t="s">
        <v>27</v>
      </c>
      <c r="J21" s="115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4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.2" customHeight="1">
      <c r="A23" s="32"/>
      <c r="B23" s="37"/>
      <c r="C23" s="32"/>
      <c r="D23" s="113" t="s">
        <v>34</v>
      </c>
      <c r="E23" s="32"/>
      <c r="F23" s="32"/>
      <c r="G23" s="32"/>
      <c r="H23" s="32"/>
      <c r="I23" s="116" t="s">
        <v>24</v>
      </c>
      <c r="J23" s="115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5" t="s">
        <v>35</v>
      </c>
      <c r="F24" s="32"/>
      <c r="G24" s="32"/>
      <c r="H24" s="32"/>
      <c r="I24" s="116" t="s">
        <v>27</v>
      </c>
      <c r="J24" s="115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4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.2" customHeight="1">
      <c r="A26" s="32"/>
      <c r="B26" s="37"/>
      <c r="C26" s="32"/>
      <c r="D26" s="113" t="s">
        <v>36</v>
      </c>
      <c r="E26" s="32"/>
      <c r="F26" s="32"/>
      <c r="G26" s="32"/>
      <c r="H26" s="32"/>
      <c r="I26" s="114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350000000000001" customHeight="1">
      <c r="A27" s="118"/>
      <c r="B27" s="119"/>
      <c r="C27" s="118"/>
      <c r="D27" s="118"/>
      <c r="E27" s="314" t="s">
        <v>1</v>
      </c>
      <c r="F27" s="314"/>
      <c r="G27" s="314"/>
      <c r="H27" s="31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4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2"/>
      <c r="K29" s="122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5" customHeight="1">
      <c r="A30" s="32"/>
      <c r="B30" s="37"/>
      <c r="C30" s="32"/>
      <c r="D30" s="124" t="s">
        <v>37</v>
      </c>
      <c r="E30" s="32"/>
      <c r="F30" s="32"/>
      <c r="G30" s="32"/>
      <c r="H30" s="32"/>
      <c r="I30" s="114"/>
      <c r="J30" s="125">
        <f>ROUND(J119, 2)</f>
        <v>2625324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3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6" t="s">
        <v>39</v>
      </c>
      <c r="G32" s="32"/>
      <c r="H32" s="32"/>
      <c r="I32" s="127" t="s">
        <v>38</v>
      </c>
      <c r="J32" s="126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8" t="s">
        <v>41</v>
      </c>
      <c r="E33" s="113" t="s">
        <v>42</v>
      </c>
      <c r="F33" s="129">
        <f>ROUND((SUM(BE119:BE223)),  2)</f>
        <v>2625324</v>
      </c>
      <c r="G33" s="32"/>
      <c r="H33" s="32"/>
      <c r="I33" s="130">
        <v>0.21</v>
      </c>
      <c r="J33" s="129">
        <f>ROUND(((SUM(BE119:BE223))*I33),  2)</f>
        <v>551318.04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3" t="s">
        <v>43</v>
      </c>
      <c r="F34" s="129">
        <f>ROUND((SUM(BF119:BF223)),  2)</f>
        <v>0</v>
      </c>
      <c r="G34" s="32"/>
      <c r="H34" s="32"/>
      <c r="I34" s="130">
        <v>0.15</v>
      </c>
      <c r="J34" s="129">
        <f>ROUND(((SUM(BF119:BF223))*I34),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3" t="s">
        <v>44</v>
      </c>
      <c r="F35" s="129">
        <f>ROUND((SUM(BG119:BG223)),  2)</f>
        <v>0</v>
      </c>
      <c r="G35" s="32"/>
      <c r="H35" s="32"/>
      <c r="I35" s="130">
        <v>0.21</v>
      </c>
      <c r="J35" s="129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3" t="s">
        <v>45</v>
      </c>
      <c r="F36" s="129">
        <f>ROUND((SUM(BH119:BH223)),  2)</f>
        <v>0</v>
      </c>
      <c r="G36" s="32"/>
      <c r="H36" s="32"/>
      <c r="I36" s="130">
        <v>0.15</v>
      </c>
      <c r="J36" s="129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3" t="s">
        <v>46</v>
      </c>
      <c r="F37" s="129">
        <f>ROUND((SUM(BI119:BI223)),  2)</f>
        <v>0</v>
      </c>
      <c r="G37" s="32"/>
      <c r="H37" s="32"/>
      <c r="I37" s="130">
        <v>0</v>
      </c>
      <c r="J37" s="129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4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5" customHeight="1">
      <c r="A39" s="32"/>
      <c r="B39" s="37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3176642.04</v>
      </c>
      <c r="K39" s="138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4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113</v>
      </c>
      <c r="D82" s="34"/>
      <c r="E82" s="34"/>
      <c r="F82" s="34"/>
      <c r="G82" s="34"/>
      <c r="H82" s="34"/>
      <c r="I82" s="11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.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350000000000001" customHeight="1">
      <c r="A85" s="32"/>
      <c r="B85" s="33"/>
      <c r="C85" s="34"/>
      <c r="D85" s="34"/>
      <c r="E85" s="306" t="str">
        <f>E7</f>
        <v>Oprava trati v úseku Kojetín - Valašské Meziříčí</v>
      </c>
      <c r="F85" s="307"/>
      <c r="G85" s="307"/>
      <c r="H85" s="307"/>
      <c r="I85" s="11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.2" customHeight="1">
      <c r="A86" s="32"/>
      <c r="B86" s="33"/>
      <c r="C86" s="27" t="s">
        <v>110</v>
      </c>
      <c r="D86" s="34"/>
      <c r="E86" s="34"/>
      <c r="F86" s="34"/>
      <c r="G86" s="34"/>
      <c r="H86" s="34"/>
      <c r="I86" s="11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350000000000001" customHeight="1">
      <c r="A87" s="32"/>
      <c r="B87" s="33"/>
      <c r="C87" s="34"/>
      <c r="D87" s="34"/>
      <c r="E87" s="294" t="str">
        <f>E9</f>
        <v>SO 01 - Bezměrov – Postoupky</v>
      </c>
      <c r="F87" s="305"/>
      <c r="G87" s="305"/>
      <c r="H87" s="305"/>
      <c r="I87" s="11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.2" customHeight="1">
      <c r="A89" s="32"/>
      <c r="B89" s="33"/>
      <c r="C89" s="27" t="s">
        <v>20</v>
      </c>
      <c r="D89" s="34"/>
      <c r="E89" s="34"/>
      <c r="F89" s="25" t="str">
        <f>F12</f>
        <v>km 3,380 – 4,860</v>
      </c>
      <c r="G89" s="34"/>
      <c r="H89" s="34"/>
      <c r="I89" s="116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4" customHeight="1">
      <c r="A91" s="32"/>
      <c r="B91" s="33"/>
      <c r="C91" s="27" t="s">
        <v>23</v>
      </c>
      <c r="D91" s="34"/>
      <c r="E91" s="34"/>
      <c r="F91" s="25" t="str">
        <f>E15</f>
        <v>Správa železnic, státní organizace</v>
      </c>
      <c r="G91" s="34"/>
      <c r="H91" s="34"/>
      <c r="I91" s="116" t="s">
        <v>31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4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116" t="s">
        <v>34</v>
      </c>
      <c r="J92" s="30" t="str">
        <f>E24</f>
        <v>Jiří Vendel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5" t="s">
        <v>114</v>
      </c>
      <c r="D94" s="156"/>
      <c r="E94" s="156"/>
      <c r="F94" s="156"/>
      <c r="G94" s="156"/>
      <c r="H94" s="156"/>
      <c r="I94" s="157"/>
      <c r="J94" s="158" t="s">
        <v>115</v>
      </c>
      <c r="K94" s="156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" customHeight="1">
      <c r="A96" s="32"/>
      <c r="B96" s="33"/>
      <c r="C96" s="159" t="s">
        <v>116</v>
      </c>
      <c r="D96" s="34"/>
      <c r="E96" s="34"/>
      <c r="F96" s="34"/>
      <c r="G96" s="34"/>
      <c r="H96" s="34"/>
      <c r="I96" s="114"/>
      <c r="J96" s="82">
        <f>J119</f>
        <v>2625324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117</v>
      </c>
    </row>
    <row r="97" spans="1:31" s="9" customFormat="1" ht="24.95" customHeight="1">
      <c r="B97" s="160"/>
      <c r="C97" s="161"/>
      <c r="D97" s="162" t="s">
        <v>118</v>
      </c>
      <c r="E97" s="163"/>
      <c r="F97" s="163"/>
      <c r="G97" s="163"/>
      <c r="H97" s="163"/>
      <c r="I97" s="164"/>
      <c r="J97" s="165">
        <f>J120</f>
        <v>2625324</v>
      </c>
      <c r="K97" s="161"/>
      <c r="L97" s="166"/>
    </row>
    <row r="98" spans="1:31" s="10" customFormat="1" ht="19.899999999999999" customHeight="1">
      <c r="B98" s="167"/>
      <c r="C98" s="168"/>
      <c r="D98" s="169" t="s">
        <v>119</v>
      </c>
      <c r="E98" s="170"/>
      <c r="F98" s="170"/>
      <c r="G98" s="170"/>
      <c r="H98" s="170"/>
      <c r="I98" s="171"/>
      <c r="J98" s="172">
        <f>J121</f>
        <v>2625324</v>
      </c>
      <c r="K98" s="168"/>
      <c r="L98" s="173"/>
    </row>
    <row r="99" spans="1:31" s="9" customFormat="1" ht="24.95" customHeight="1">
      <c r="B99" s="160"/>
      <c r="C99" s="161"/>
      <c r="D99" s="162" t="s">
        <v>120</v>
      </c>
      <c r="E99" s="163"/>
      <c r="F99" s="163"/>
      <c r="G99" s="163"/>
      <c r="H99" s="163"/>
      <c r="I99" s="164"/>
      <c r="J99" s="165">
        <f>J208</f>
        <v>0</v>
      </c>
      <c r="K99" s="161"/>
      <c r="L99" s="166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121</v>
      </c>
      <c r="D106" s="34"/>
      <c r="E106" s="34"/>
      <c r="F106" s="34"/>
      <c r="G106" s="34"/>
      <c r="H106" s="34"/>
      <c r="I106" s="11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.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11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350000000000001" customHeight="1">
      <c r="A109" s="32"/>
      <c r="B109" s="33"/>
      <c r="C109" s="34"/>
      <c r="D109" s="34"/>
      <c r="E109" s="306" t="str">
        <f>E7</f>
        <v>Oprava trati v úseku Kojetín - Valašské Meziříčí</v>
      </c>
      <c r="F109" s="307"/>
      <c r="G109" s="307"/>
      <c r="H109" s="307"/>
      <c r="I109" s="11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.2" customHeight="1">
      <c r="A110" s="32"/>
      <c r="B110" s="33"/>
      <c r="C110" s="27" t="s">
        <v>110</v>
      </c>
      <c r="D110" s="34"/>
      <c r="E110" s="34"/>
      <c r="F110" s="34"/>
      <c r="G110" s="34"/>
      <c r="H110" s="34"/>
      <c r="I110" s="11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350000000000001" customHeight="1">
      <c r="A111" s="32"/>
      <c r="B111" s="33"/>
      <c r="C111" s="34"/>
      <c r="D111" s="34"/>
      <c r="E111" s="294" t="str">
        <f>E9</f>
        <v>SO 01 - Bezměrov – Postoupky</v>
      </c>
      <c r="F111" s="305"/>
      <c r="G111" s="305"/>
      <c r="H111" s="305"/>
      <c r="I111" s="11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.2" customHeight="1">
      <c r="A113" s="32"/>
      <c r="B113" s="33"/>
      <c r="C113" s="27" t="s">
        <v>20</v>
      </c>
      <c r="D113" s="34"/>
      <c r="E113" s="34"/>
      <c r="F113" s="25" t="str">
        <f>F12</f>
        <v>km 3,380 – 4,860</v>
      </c>
      <c r="G113" s="34"/>
      <c r="H113" s="34"/>
      <c r="I113" s="116" t="s">
        <v>22</v>
      </c>
      <c r="J113" s="64">
        <f>IF(J12="","",J12)</f>
        <v>0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4" customHeight="1">
      <c r="A115" s="32"/>
      <c r="B115" s="33"/>
      <c r="C115" s="27" t="s">
        <v>23</v>
      </c>
      <c r="D115" s="34"/>
      <c r="E115" s="34"/>
      <c r="F115" s="25" t="str">
        <f>E15</f>
        <v>Správa železnic, státní organizace</v>
      </c>
      <c r="G115" s="34"/>
      <c r="H115" s="34"/>
      <c r="I115" s="116" t="s">
        <v>31</v>
      </c>
      <c r="J115" s="30" t="str">
        <f>E21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4" customHeight="1">
      <c r="A116" s="32"/>
      <c r="B116" s="33"/>
      <c r="C116" s="27" t="s">
        <v>29</v>
      </c>
      <c r="D116" s="34"/>
      <c r="E116" s="34"/>
      <c r="F116" s="25" t="str">
        <f>IF(E18="","",E18)</f>
        <v>Vyplň údaj</v>
      </c>
      <c r="G116" s="34"/>
      <c r="H116" s="34"/>
      <c r="I116" s="116" t="s">
        <v>34</v>
      </c>
      <c r="J116" s="30" t="str">
        <f>E24</f>
        <v>Jiří Vendel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4"/>
      <c r="B118" s="175"/>
      <c r="C118" s="176" t="s">
        <v>122</v>
      </c>
      <c r="D118" s="177" t="s">
        <v>62</v>
      </c>
      <c r="E118" s="177" t="s">
        <v>58</v>
      </c>
      <c r="F118" s="177" t="s">
        <v>59</v>
      </c>
      <c r="G118" s="177" t="s">
        <v>123</v>
      </c>
      <c r="H118" s="177" t="s">
        <v>124</v>
      </c>
      <c r="I118" s="178" t="s">
        <v>125</v>
      </c>
      <c r="J118" s="179" t="s">
        <v>115</v>
      </c>
      <c r="K118" s="180" t="s">
        <v>126</v>
      </c>
      <c r="L118" s="181"/>
      <c r="M118" s="73" t="s">
        <v>1</v>
      </c>
      <c r="N118" s="74" t="s">
        <v>41</v>
      </c>
      <c r="O118" s="74" t="s">
        <v>127</v>
      </c>
      <c r="P118" s="74" t="s">
        <v>128</v>
      </c>
      <c r="Q118" s="74" t="s">
        <v>129</v>
      </c>
      <c r="R118" s="74" t="s">
        <v>130</v>
      </c>
      <c r="S118" s="74" t="s">
        <v>131</v>
      </c>
      <c r="T118" s="74" t="s">
        <v>132</v>
      </c>
      <c r="U118" s="75" t="s">
        <v>133</v>
      </c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7" customHeight="1">
      <c r="A119" s="32"/>
      <c r="B119" s="33"/>
      <c r="C119" s="80" t="s">
        <v>134</v>
      </c>
      <c r="D119" s="34"/>
      <c r="E119" s="34"/>
      <c r="F119" s="34"/>
      <c r="G119" s="34"/>
      <c r="H119" s="34"/>
      <c r="I119" s="114"/>
      <c r="J119" s="182">
        <f>BK119</f>
        <v>2625324</v>
      </c>
      <c r="K119" s="34"/>
      <c r="L119" s="37"/>
      <c r="M119" s="76"/>
      <c r="N119" s="183"/>
      <c r="O119" s="77"/>
      <c r="P119" s="184">
        <f>P120+P208</f>
        <v>0</v>
      </c>
      <c r="Q119" s="77"/>
      <c r="R119" s="184">
        <f>R120+R208</f>
        <v>402.529</v>
      </c>
      <c r="S119" s="77"/>
      <c r="T119" s="184">
        <f>T120+T208</f>
        <v>0</v>
      </c>
      <c r="U119" s="78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76</v>
      </c>
      <c r="AU119" s="15" t="s">
        <v>117</v>
      </c>
      <c r="BK119" s="185">
        <f>BK120+BK208</f>
        <v>2625324</v>
      </c>
    </row>
    <row r="120" spans="1:65" s="12" customFormat="1" ht="26.1" customHeight="1">
      <c r="B120" s="186"/>
      <c r="C120" s="187"/>
      <c r="D120" s="188" t="s">
        <v>76</v>
      </c>
      <c r="E120" s="189" t="s">
        <v>135</v>
      </c>
      <c r="F120" s="189" t="s">
        <v>136</v>
      </c>
      <c r="G120" s="187"/>
      <c r="H120" s="187"/>
      <c r="I120" s="190"/>
      <c r="J120" s="191">
        <f>BK120</f>
        <v>2625324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402.529</v>
      </c>
      <c r="S120" s="194"/>
      <c r="T120" s="195">
        <f>T121</f>
        <v>0</v>
      </c>
      <c r="U120" s="196"/>
      <c r="AR120" s="197" t="s">
        <v>85</v>
      </c>
      <c r="AT120" s="198" t="s">
        <v>76</v>
      </c>
      <c r="AU120" s="198" t="s">
        <v>77</v>
      </c>
      <c r="AY120" s="197" t="s">
        <v>137</v>
      </c>
      <c r="BK120" s="199">
        <f>BK121</f>
        <v>2625324</v>
      </c>
    </row>
    <row r="121" spans="1:65" s="12" customFormat="1" ht="22.7" customHeight="1">
      <c r="B121" s="186"/>
      <c r="C121" s="187"/>
      <c r="D121" s="188" t="s">
        <v>76</v>
      </c>
      <c r="E121" s="200" t="s">
        <v>138</v>
      </c>
      <c r="F121" s="200" t="s">
        <v>139</v>
      </c>
      <c r="G121" s="187"/>
      <c r="H121" s="187"/>
      <c r="I121" s="190"/>
      <c r="J121" s="201">
        <f>BK121</f>
        <v>2625324</v>
      </c>
      <c r="K121" s="187"/>
      <c r="L121" s="192"/>
      <c r="M121" s="193"/>
      <c r="N121" s="194"/>
      <c r="O121" s="194"/>
      <c r="P121" s="195">
        <f>SUM(P122:P207)</f>
        <v>0</v>
      </c>
      <c r="Q121" s="194"/>
      <c r="R121" s="195">
        <f>SUM(R122:R207)</f>
        <v>402.529</v>
      </c>
      <c r="S121" s="194"/>
      <c r="T121" s="195">
        <f>SUM(T122:T207)</f>
        <v>0</v>
      </c>
      <c r="U121" s="196"/>
      <c r="AR121" s="197" t="s">
        <v>85</v>
      </c>
      <c r="AT121" s="198" t="s">
        <v>76</v>
      </c>
      <c r="AU121" s="198" t="s">
        <v>85</v>
      </c>
      <c r="AY121" s="197" t="s">
        <v>137</v>
      </c>
      <c r="BK121" s="199">
        <f>SUM(BK122:BK207)</f>
        <v>2625324</v>
      </c>
    </row>
    <row r="122" spans="1:65" s="2" customFormat="1" ht="16.350000000000001" customHeight="1">
      <c r="A122" s="32"/>
      <c r="B122" s="33"/>
      <c r="C122" s="202" t="s">
        <v>85</v>
      </c>
      <c r="D122" s="202" t="s">
        <v>140</v>
      </c>
      <c r="E122" s="203" t="s">
        <v>141</v>
      </c>
      <c r="F122" s="204" t="s">
        <v>142</v>
      </c>
      <c r="G122" s="205" t="s">
        <v>143</v>
      </c>
      <c r="H122" s="206">
        <v>7</v>
      </c>
      <c r="I122" s="207"/>
      <c r="J122" s="208">
        <f>ROUND(I122*H122,2)</f>
        <v>0</v>
      </c>
      <c r="K122" s="209"/>
      <c r="L122" s="37"/>
      <c r="M122" s="210" t="s">
        <v>1</v>
      </c>
      <c r="N122" s="211" t="s">
        <v>42</v>
      </c>
      <c r="O122" s="69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2">
        <f>S122*H122</f>
        <v>0</v>
      </c>
      <c r="U122" s="213" t="s">
        <v>1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4" t="s">
        <v>109</v>
      </c>
      <c r="AT122" s="214" t="s">
        <v>140</v>
      </c>
      <c r="AU122" s="214" t="s">
        <v>87</v>
      </c>
      <c r="AY122" s="15" t="s">
        <v>137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85</v>
      </c>
      <c r="BK122" s="215">
        <f>ROUND(I122*H122,2)</f>
        <v>0</v>
      </c>
      <c r="BL122" s="15" t="s">
        <v>109</v>
      </c>
      <c r="BM122" s="214" t="s">
        <v>144</v>
      </c>
    </row>
    <row r="123" spans="1:65" s="2" customFormat="1" ht="29.25">
      <c r="A123" s="32"/>
      <c r="B123" s="33"/>
      <c r="C123" s="34"/>
      <c r="D123" s="216" t="s">
        <v>145</v>
      </c>
      <c r="E123" s="34"/>
      <c r="F123" s="217" t="s">
        <v>146</v>
      </c>
      <c r="G123" s="34"/>
      <c r="H123" s="34"/>
      <c r="I123" s="114"/>
      <c r="J123" s="34"/>
      <c r="K123" s="34"/>
      <c r="L123" s="37"/>
      <c r="M123" s="218"/>
      <c r="N123" s="219"/>
      <c r="O123" s="69"/>
      <c r="P123" s="69"/>
      <c r="Q123" s="69"/>
      <c r="R123" s="69"/>
      <c r="S123" s="69"/>
      <c r="T123" s="69"/>
      <c r="U123" s="70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145</v>
      </c>
      <c r="AU123" s="15" t="s">
        <v>87</v>
      </c>
    </row>
    <row r="124" spans="1:65" s="2" customFormat="1" ht="16.350000000000001" customHeight="1">
      <c r="A124" s="32"/>
      <c r="B124" s="33"/>
      <c r="C124" s="202" t="s">
        <v>87</v>
      </c>
      <c r="D124" s="202" t="s">
        <v>140</v>
      </c>
      <c r="E124" s="203" t="s">
        <v>147</v>
      </c>
      <c r="F124" s="204" t="s">
        <v>148</v>
      </c>
      <c r="G124" s="205" t="s">
        <v>149</v>
      </c>
      <c r="H124" s="206">
        <v>13.43</v>
      </c>
      <c r="I124" s="207"/>
      <c r="J124" s="208">
        <f>ROUND(I124*H124,2)</f>
        <v>0</v>
      </c>
      <c r="K124" s="209"/>
      <c r="L124" s="37"/>
      <c r="M124" s="210" t="s">
        <v>1</v>
      </c>
      <c r="N124" s="211" t="s">
        <v>42</v>
      </c>
      <c r="O124" s="69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2">
        <f>S124*H124</f>
        <v>0</v>
      </c>
      <c r="U124" s="213" t="s">
        <v>1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4" t="s">
        <v>109</v>
      </c>
      <c r="AT124" s="214" t="s">
        <v>140</v>
      </c>
      <c r="AU124" s="214" t="s">
        <v>87</v>
      </c>
      <c r="AY124" s="15" t="s">
        <v>137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85</v>
      </c>
      <c r="BK124" s="215">
        <f>ROUND(I124*H124,2)</f>
        <v>0</v>
      </c>
      <c r="BL124" s="15" t="s">
        <v>109</v>
      </c>
      <c r="BM124" s="214" t="s">
        <v>150</v>
      </c>
    </row>
    <row r="125" spans="1:65" s="2" customFormat="1" ht="48.75">
      <c r="A125" s="32"/>
      <c r="B125" s="33"/>
      <c r="C125" s="34"/>
      <c r="D125" s="216" t="s">
        <v>145</v>
      </c>
      <c r="E125" s="34"/>
      <c r="F125" s="217" t="s">
        <v>151</v>
      </c>
      <c r="G125" s="34"/>
      <c r="H125" s="34"/>
      <c r="I125" s="114"/>
      <c r="J125" s="34"/>
      <c r="K125" s="34"/>
      <c r="L125" s="37"/>
      <c r="M125" s="218"/>
      <c r="N125" s="219"/>
      <c r="O125" s="69"/>
      <c r="P125" s="69"/>
      <c r="Q125" s="69"/>
      <c r="R125" s="69"/>
      <c r="S125" s="69"/>
      <c r="T125" s="69"/>
      <c r="U125" s="70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145</v>
      </c>
      <c r="AU125" s="15" t="s">
        <v>87</v>
      </c>
    </row>
    <row r="126" spans="1:65" s="13" customFormat="1">
      <c r="B126" s="220"/>
      <c r="C126" s="221"/>
      <c r="D126" s="216" t="s">
        <v>152</v>
      </c>
      <c r="E126" s="222" t="s">
        <v>104</v>
      </c>
      <c r="F126" s="223" t="s">
        <v>153</v>
      </c>
      <c r="G126" s="221"/>
      <c r="H126" s="224">
        <v>13.43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8"/>
      <c r="U126" s="229"/>
      <c r="AT126" s="230" t="s">
        <v>152</v>
      </c>
      <c r="AU126" s="230" t="s">
        <v>87</v>
      </c>
      <c r="AV126" s="13" t="s">
        <v>87</v>
      </c>
      <c r="AW126" s="13" t="s">
        <v>33</v>
      </c>
      <c r="AX126" s="13" t="s">
        <v>85</v>
      </c>
      <c r="AY126" s="230" t="s">
        <v>137</v>
      </c>
    </row>
    <row r="127" spans="1:65" s="2" customFormat="1" ht="16.350000000000001" customHeight="1">
      <c r="A127" s="32"/>
      <c r="B127" s="33"/>
      <c r="C127" s="202" t="s">
        <v>154</v>
      </c>
      <c r="D127" s="202" t="s">
        <v>140</v>
      </c>
      <c r="E127" s="203" t="s">
        <v>155</v>
      </c>
      <c r="F127" s="204" t="s">
        <v>156</v>
      </c>
      <c r="G127" s="205" t="s">
        <v>157</v>
      </c>
      <c r="H127" s="206">
        <v>152.57499999999999</v>
      </c>
      <c r="I127" s="207"/>
      <c r="J127" s="208">
        <f>ROUND(I127*H127,2)</f>
        <v>0</v>
      </c>
      <c r="K127" s="209"/>
      <c r="L127" s="37"/>
      <c r="M127" s="210" t="s">
        <v>1</v>
      </c>
      <c r="N127" s="211" t="s">
        <v>42</v>
      </c>
      <c r="O127" s="69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4" t="s">
        <v>109</v>
      </c>
      <c r="AT127" s="214" t="s">
        <v>140</v>
      </c>
      <c r="AU127" s="214" t="s">
        <v>87</v>
      </c>
      <c r="AY127" s="15" t="s">
        <v>137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5" t="s">
        <v>85</v>
      </c>
      <c r="BK127" s="215">
        <f>ROUND(I127*H127,2)</f>
        <v>0</v>
      </c>
      <c r="BL127" s="15" t="s">
        <v>109</v>
      </c>
      <c r="BM127" s="214" t="s">
        <v>158</v>
      </c>
    </row>
    <row r="128" spans="1:65" s="2" customFormat="1" ht="29.25">
      <c r="A128" s="32"/>
      <c r="B128" s="33"/>
      <c r="C128" s="34"/>
      <c r="D128" s="216" t="s">
        <v>145</v>
      </c>
      <c r="E128" s="34"/>
      <c r="F128" s="217" t="s">
        <v>159</v>
      </c>
      <c r="G128" s="34"/>
      <c r="H128" s="34"/>
      <c r="I128" s="114"/>
      <c r="J128" s="34"/>
      <c r="K128" s="34"/>
      <c r="L128" s="37"/>
      <c r="M128" s="218"/>
      <c r="N128" s="219"/>
      <c r="O128" s="69"/>
      <c r="P128" s="69"/>
      <c r="Q128" s="69"/>
      <c r="R128" s="69"/>
      <c r="S128" s="69"/>
      <c r="T128" s="69"/>
      <c r="U128" s="70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145</v>
      </c>
      <c r="AU128" s="15" t="s">
        <v>87</v>
      </c>
    </row>
    <row r="129" spans="1:65" s="13" customFormat="1">
      <c r="B129" s="220"/>
      <c r="C129" s="221"/>
      <c r="D129" s="216" t="s">
        <v>152</v>
      </c>
      <c r="E129" s="222" t="s">
        <v>102</v>
      </c>
      <c r="F129" s="223" t="s">
        <v>160</v>
      </c>
      <c r="G129" s="221"/>
      <c r="H129" s="224">
        <v>152.57499999999999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8"/>
      <c r="U129" s="229"/>
      <c r="AT129" s="230" t="s">
        <v>152</v>
      </c>
      <c r="AU129" s="230" t="s">
        <v>87</v>
      </c>
      <c r="AV129" s="13" t="s">
        <v>87</v>
      </c>
      <c r="AW129" s="13" t="s">
        <v>33</v>
      </c>
      <c r="AX129" s="13" t="s">
        <v>85</v>
      </c>
      <c r="AY129" s="230" t="s">
        <v>137</v>
      </c>
    </row>
    <row r="130" spans="1:65" s="2" customFormat="1" ht="21.2" customHeight="1">
      <c r="A130" s="32"/>
      <c r="B130" s="33"/>
      <c r="C130" s="202" t="s">
        <v>109</v>
      </c>
      <c r="D130" s="202" t="s">
        <v>140</v>
      </c>
      <c r="E130" s="203" t="s">
        <v>161</v>
      </c>
      <c r="F130" s="204" t="s">
        <v>162</v>
      </c>
      <c r="G130" s="205" t="s">
        <v>163</v>
      </c>
      <c r="H130" s="206">
        <v>7</v>
      </c>
      <c r="I130" s="207"/>
      <c r="J130" s="208">
        <f>ROUND(I130*H130,2)</f>
        <v>0</v>
      </c>
      <c r="K130" s="209"/>
      <c r="L130" s="37"/>
      <c r="M130" s="210" t="s">
        <v>1</v>
      </c>
      <c r="N130" s="211" t="s">
        <v>42</v>
      </c>
      <c r="O130" s="69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2">
        <f>S130*H130</f>
        <v>0</v>
      </c>
      <c r="U130" s="213" t="s">
        <v>1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4" t="s">
        <v>109</v>
      </c>
      <c r="AT130" s="214" t="s">
        <v>140</v>
      </c>
      <c r="AU130" s="214" t="s">
        <v>87</v>
      </c>
      <c r="AY130" s="15" t="s">
        <v>137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85</v>
      </c>
      <c r="BK130" s="215">
        <f>ROUND(I130*H130,2)</f>
        <v>0</v>
      </c>
      <c r="BL130" s="15" t="s">
        <v>109</v>
      </c>
      <c r="BM130" s="214" t="s">
        <v>164</v>
      </c>
    </row>
    <row r="131" spans="1:65" s="2" customFormat="1" ht="58.5">
      <c r="A131" s="32"/>
      <c r="B131" s="33"/>
      <c r="C131" s="34"/>
      <c r="D131" s="216" t="s">
        <v>145</v>
      </c>
      <c r="E131" s="34"/>
      <c r="F131" s="217" t="s">
        <v>165</v>
      </c>
      <c r="G131" s="34"/>
      <c r="H131" s="34"/>
      <c r="I131" s="114"/>
      <c r="J131" s="34"/>
      <c r="K131" s="34"/>
      <c r="L131" s="37"/>
      <c r="M131" s="218"/>
      <c r="N131" s="219"/>
      <c r="O131" s="69"/>
      <c r="P131" s="69"/>
      <c r="Q131" s="69"/>
      <c r="R131" s="69"/>
      <c r="S131" s="69"/>
      <c r="T131" s="69"/>
      <c r="U131" s="70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145</v>
      </c>
      <c r="AU131" s="15" t="s">
        <v>87</v>
      </c>
    </row>
    <row r="132" spans="1:65" s="2" customFormat="1" ht="19.5">
      <c r="A132" s="32"/>
      <c r="B132" s="33"/>
      <c r="C132" s="34"/>
      <c r="D132" s="216" t="s">
        <v>166</v>
      </c>
      <c r="E132" s="34"/>
      <c r="F132" s="231" t="s">
        <v>167</v>
      </c>
      <c r="G132" s="34"/>
      <c r="H132" s="34"/>
      <c r="I132" s="114"/>
      <c r="J132" s="34"/>
      <c r="K132" s="34"/>
      <c r="L132" s="37"/>
      <c r="M132" s="218"/>
      <c r="N132" s="219"/>
      <c r="O132" s="69"/>
      <c r="P132" s="69"/>
      <c r="Q132" s="69"/>
      <c r="R132" s="69"/>
      <c r="S132" s="69"/>
      <c r="T132" s="69"/>
      <c r="U132" s="70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166</v>
      </c>
      <c r="AU132" s="15" t="s">
        <v>87</v>
      </c>
    </row>
    <row r="133" spans="1:65" s="2" customFormat="1" ht="21.2" customHeight="1">
      <c r="A133" s="32"/>
      <c r="B133" s="33"/>
      <c r="C133" s="202" t="s">
        <v>138</v>
      </c>
      <c r="D133" s="202" t="s">
        <v>140</v>
      </c>
      <c r="E133" s="203" t="s">
        <v>168</v>
      </c>
      <c r="F133" s="204" t="s">
        <v>169</v>
      </c>
      <c r="G133" s="205" t="s">
        <v>163</v>
      </c>
      <c r="H133" s="206">
        <v>8</v>
      </c>
      <c r="I133" s="207"/>
      <c r="J133" s="208">
        <f>ROUND(I133*H133,2)</f>
        <v>0</v>
      </c>
      <c r="K133" s="209"/>
      <c r="L133" s="37"/>
      <c r="M133" s="210" t="s">
        <v>1</v>
      </c>
      <c r="N133" s="211" t="s">
        <v>42</v>
      </c>
      <c r="O133" s="69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2">
        <f>S133*H133</f>
        <v>0</v>
      </c>
      <c r="U133" s="213" t="s">
        <v>1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4" t="s">
        <v>109</v>
      </c>
      <c r="AT133" s="214" t="s">
        <v>140</v>
      </c>
      <c r="AU133" s="214" t="s">
        <v>87</v>
      </c>
      <c r="AY133" s="15" t="s">
        <v>137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5" t="s">
        <v>85</v>
      </c>
      <c r="BK133" s="215">
        <f>ROUND(I133*H133,2)</f>
        <v>0</v>
      </c>
      <c r="BL133" s="15" t="s">
        <v>109</v>
      </c>
      <c r="BM133" s="214" t="s">
        <v>170</v>
      </c>
    </row>
    <row r="134" spans="1:65" s="2" customFormat="1" ht="58.5">
      <c r="A134" s="32"/>
      <c r="B134" s="33"/>
      <c r="C134" s="34"/>
      <c r="D134" s="216" t="s">
        <v>145</v>
      </c>
      <c r="E134" s="34"/>
      <c r="F134" s="217" t="s">
        <v>171</v>
      </c>
      <c r="G134" s="34"/>
      <c r="H134" s="34"/>
      <c r="I134" s="114"/>
      <c r="J134" s="34"/>
      <c r="K134" s="34"/>
      <c r="L134" s="37"/>
      <c r="M134" s="218"/>
      <c r="N134" s="219"/>
      <c r="O134" s="69"/>
      <c r="P134" s="69"/>
      <c r="Q134" s="69"/>
      <c r="R134" s="69"/>
      <c r="S134" s="69"/>
      <c r="T134" s="69"/>
      <c r="U134" s="70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145</v>
      </c>
      <c r="AU134" s="15" t="s">
        <v>87</v>
      </c>
    </row>
    <row r="135" spans="1:65" s="2" customFormat="1" ht="19.5">
      <c r="A135" s="32"/>
      <c r="B135" s="33"/>
      <c r="C135" s="34"/>
      <c r="D135" s="216" t="s">
        <v>166</v>
      </c>
      <c r="E135" s="34"/>
      <c r="F135" s="231" t="s">
        <v>167</v>
      </c>
      <c r="G135" s="34"/>
      <c r="H135" s="34"/>
      <c r="I135" s="114"/>
      <c r="J135" s="34"/>
      <c r="K135" s="34"/>
      <c r="L135" s="37"/>
      <c r="M135" s="218"/>
      <c r="N135" s="219"/>
      <c r="O135" s="69"/>
      <c r="P135" s="69"/>
      <c r="Q135" s="69"/>
      <c r="R135" s="69"/>
      <c r="S135" s="69"/>
      <c r="T135" s="69"/>
      <c r="U135" s="70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166</v>
      </c>
      <c r="AU135" s="15" t="s">
        <v>87</v>
      </c>
    </row>
    <row r="136" spans="1:65" s="2" customFormat="1" ht="16.350000000000001" customHeight="1">
      <c r="A136" s="32"/>
      <c r="B136" s="33"/>
      <c r="C136" s="202" t="s">
        <v>172</v>
      </c>
      <c r="D136" s="202" t="s">
        <v>140</v>
      </c>
      <c r="E136" s="203" t="s">
        <v>173</v>
      </c>
      <c r="F136" s="204" t="s">
        <v>174</v>
      </c>
      <c r="G136" s="205" t="s">
        <v>175</v>
      </c>
      <c r="H136" s="206">
        <v>8</v>
      </c>
      <c r="I136" s="207"/>
      <c r="J136" s="208">
        <f>ROUND(I136*H136,2)</f>
        <v>0</v>
      </c>
      <c r="K136" s="209"/>
      <c r="L136" s="37"/>
      <c r="M136" s="210" t="s">
        <v>1</v>
      </c>
      <c r="N136" s="211" t="s">
        <v>42</v>
      </c>
      <c r="O136" s="69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2">
        <f>S136*H136</f>
        <v>0</v>
      </c>
      <c r="U136" s="213" t="s">
        <v>1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4" t="s">
        <v>109</v>
      </c>
      <c r="AT136" s="214" t="s">
        <v>140</v>
      </c>
      <c r="AU136" s="214" t="s">
        <v>87</v>
      </c>
      <c r="AY136" s="15" t="s">
        <v>137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5" t="s">
        <v>85</v>
      </c>
      <c r="BK136" s="215">
        <f>ROUND(I136*H136,2)</f>
        <v>0</v>
      </c>
      <c r="BL136" s="15" t="s">
        <v>109</v>
      </c>
      <c r="BM136" s="214" t="s">
        <v>176</v>
      </c>
    </row>
    <row r="137" spans="1:65" s="2" customFormat="1" ht="29.25">
      <c r="A137" s="32"/>
      <c r="B137" s="33"/>
      <c r="C137" s="34"/>
      <c r="D137" s="216" t="s">
        <v>145</v>
      </c>
      <c r="E137" s="34"/>
      <c r="F137" s="217" t="s">
        <v>177</v>
      </c>
      <c r="G137" s="34"/>
      <c r="H137" s="34"/>
      <c r="I137" s="114"/>
      <c r="J137" s="34"/>
      <c r="K137" s="34"/>
      <c r="L137" s="37"/>
      <c r="M137" s="218"/>
      <c r="N137" s="219"/>
      <c r="O137" s="69"/>
      <c r="P137" s="69"/>
      <c r="Q137" s="69"/>
      <c r="R137" s="69"/>
      <c r="S137" s="69"/>
      <c r="T137" s="69"/>
      <c r="U137" s="70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145</v>
      </c>
      <c r="AU137" s="15" t="s">
        <v>87</v>
      </c>
    </row>
    <row r="138" spans="1:65" s="2" customFormat="1" ht="16.350000000000001" customHeight="1">
      <c r="A138" s="32"/>
      <c r="B138" s="33"/>
      <c r="C138" s="202" t="s">
        <v>178</v>
      </c>
      <c r="D138" s="202" t="s">
        <v>140</v>
      </c>
      <c r="E138" s="203" t="s">
        <v>179</v>
      </c>
      <c r="F138" s="204" t="s">
        <v>180</v>
      </c>
      <c r="G138" s="205" t="s">
        <v>163</v>
      </c>
      <c r="H138" s="206">
        <v>20</v>
      </c>
      <c r="I138" s="207"/>
      <c r="J138" s="208">
        <f>ROUND(I138*H138,2)</f>
        <v>0</v>
      </c>
      <c r="K138" s="209"/>
      <c r="L138" s="37"/>
      <c r="M138" s="210" t="s">
        <v>1</v>
      </c>
      <c r="N138" s="211" t="s">
        <v>42</v>
      </c>
      <c r="O138" s="69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2">
        <f>S138*H138</f>
        <v>0</v>
      </c>
      <c r="U138" s="213" t="s">
        <v>1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4" t="s">
        <v>109</v>
      </c>
      <c r="AT138" s="214" t="s">
        <v>140</v>
      </c>
      <c r="AU138" s="214" t="s">
        <v>87</v>
      </c>
      <c r="AY138" s="15" t="s">
        <v>137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5" t="s">
        <v>85</v>
      </c>
      <c r="BK138" s="215">
        <f>ROUND(I138*H138,2)</f>
        <v>0</v>
      </c>
      <c r="BL138" s="15" t="s">
        <v>109</v>
      </c>
      <c r="BM138" s="214" t="s">
        <v>181</v>
      </c>
    </row>
    <row r="139" spans="1:65" s="2" customFormat="1" ht="39">
      <c r="A139" s="32"/>
      <c r="B139" s="33"/>
      <c r="C139" s="34"/>
      <c r="D139" s="216" t="s">
        <v>145</v>
      </c>
      <c r="E139" s="34"/>
      <c r="F139" s="217" t="s">
        <v>182</v>
      </c>
      <c r="G139" s="34"/>
      <c r="H139" s="34"/>
      <c r="I139" s="114"/>
      <c r="J139" s="34"/>
      <c r="K139" s="34"/>
      <c r="L139" s="37"/>
      <c r="M139" s="218"/>
      <c r="N139" s="219"/>
      <c r="O139" s="69"/>
      <c r="P139" s="69"/>
      <c r="Q139" s="69"/>
      <c r="R139" s="69"/>
      <c r="S139" s="69"/>
      <c r="T139" s="69"/>
      <c r="U139" s="70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145</v>
      </c>
      <c r="AU139" s="15" t="s">
        <v>87</v>
      </c>
    </row>
    <row r="140" spans="1:65" s="2" customFormat="1" ht="16.350000000000001" customHeight="1">
      <c r="A140" s="32"/>
      <c r="B140" s="33"/>
      <c r="C140" s="202" t="s">
        <v>183</v>
      </c>
      <c r="D140" s="202" t="s">
        <v>140</v>
      </c>
      <c r="E140" s="203" t="s">
        <v>184</v>
      </c>
      <c r="F140" s="204" t="s">
        <v>185</v>
      </c>
      <c r="G140" s="205" t="s">
        <v>163</v>
      </c>
      <c r="H140" s="206">
        <v>2</v>
      </c>
      <c r="I140" s="207"/>
      <c r="J140" s="208">
        <f>ROUND(I140*H140,2)</f>
        <v>0</v>
      </c>
      <c r="K140" s="209"/>
      <c r="L140" s="37"/>
      <c r="M140" s="210" t="s">
        <v>1</v>
      </c>
      <c r="N140" s="211" t="s">
        <v>42</v>
      </c>
      <c r="O140" s="69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2">
        <f>S140*H140</f>
        <v>0</v>
      </c>
      <c r="U140" s="213" t="s">
        <v>1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4" t="s">
        <v>109</v>
      </c>
      <c r="AT140" s="214" t="s">
        <v>140</v>
      </c>
      <c r="AU140" s="214" t="s">
        <v>87</v>
      </c>
      <c r="AY140" s="15" t="s">
        <v>137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5" t="s">
        <v>85</v>
      </c>
      <c r="BK140" s="215">
        <f>ROUND(I140*H140,2)</f>
        <v>0</v>
      </c>
      <c r="BL140" s="15" t="s">
        <v>109</v>
      </c>
      <c r="BM140" s="214" t="s">
        <v>186</v>
      </c>
    </row>
    <row r="141" spans="1:65" s="2" customFormat="1" ht="39">
      <c r="A141" s="32"/>
      <c r="B141" s="33"/>
      <c r="C141" s="34"/>
      <c r="D141" s="216" t="s">
        <v>145</v>
      </c>
      <c r="E141" s="34"/>
      <c r="F141" s="217" t="s">
        <v>187</v>
      </c>
      <c r="G141" s="34"/>
      <c r="H141" s="34"/>
      <c r="I141" s="114"/>
      <c r="J141" s="34"/>
      <c r="K141" s="34"/>
      <c r="L141" s="37"/>
      <c r="M141" s="218"/>
      <c r="N141" s="219"/>
      <c r="O141" s="69"/>
      <c r="P141" s="69"/>
      <c r="Q141" s="69"/>
      <c r="R141" s="69"/>
      <c r="S141" s="69"/>
      <c r="T141" s="69"/>
      <c r="U141" s="70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145</v>
      </c>
      <c r="AU141" s="15" t="s">
        <v>87</v>
      </c>
    </row>
    <row r="142" spans="1:65" s="2" customFormat="1" ht="16.350000000000001" customHeight="1">
      <c r="A142" s="32"/>
      <c r="B142" s="33"/>
      <c r="C142" s="202" t="s">
        <v>188</v>
      </c>
      <c r="D142" s="202" t="s">
        <v>140</v>
      </c>
      <c r="E142" s="203" t="s">
        <v>189</v>
      </c>
      <c r="F142" s="204" t="s">
        <v>190</v>
      </c>
      <c r="G142" s="205" t="s">
        <v>191</v>
      </c>
      <c r="H142" s="206">
        <v>13.6</v>
      </c>
      <c r="I142" s="207"/>
      <c r="J142" s="208">
        <f>ROUND(I142*H142,2)</f>
        <v>0</v>
      </c>
      <c r="K142" s="209"/>
      <c r="L142" s="37"/>
      <c r="M142" s="210" t="s">
        <v>1</v>
      </c>
      <c r="N142" s="211" t="s">
        <v>42</v>
      </c>
      <c r="O142" s="69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2">
        <f>S142*H142</f>
        <v>0</v>
      </c>
      <c r="U142" s="213" t="s">
        <v>1</v>
      </c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4" t="s">
        <v>109</v>
      </c>
      <c r="AT142" s="214" t="s">
        <v>140</v>
      </c>
      <c r="AU142" s="214" t="s">
        <v>87</v>
      </c>
      <c r="AY142" s="15" t="s">
        <v>137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5" t="s">
        <v>85</v>
      </c>
      <c r="BK142" s="215">
        <f>ROUND(I142*H142,2)</f>
        <v>0</v>
      </c>
      <c r="BL142" s="15" t="s">
        <v>109</v>
      </c>
      <c r="BM142" s="214" t="s">
        <v>192</v>
      </c>
    </row>
    <row r="143" spans="1:65" s="2" customFormat="1" ht="39">
      <c r="A143" s="32"/>
      <c r="B143" s="33"/>
      <c r="C143" s="34"/>
      <c r="D143" s="216" t="s">
        <v>145</v>
      </c>
      <c r="E143" s="34"/>
      <c r="F143" s="217" t="s">
        <v>193</v>
      </c>
      <c r="G143" s="34"/>
      <c r="H143" s="34"/>
      <c r="I143" s="114"/>
      <c r="J143" s="34"/>
      <c r="K143" s="34"/>
      <c r="L143" s="37"/>
      <c r="M143" s="218"/>
      <c r="N143" s="219"/>
      <c r="O143" s="69"/>
      <c r="P143" s="69"/>
      <c r="Q143" s="69"/>
      <c r="R143" s="69"/>
      <c r="S143" s="69"/>
      <c r="T143" s="69"/>
      <c r="U143" s="70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145</v>
      </c>
      <c r="AU143" s="15" t="s">
        <v>87</v>
      </c>
    </row>
    <row r="144" spans="1:65" s="2" customFormat="1" ht="19.5">
      <c r="A144" s="32"/>
      <c r="B144" s="33"/>
      <c r="C144" s="34"/>
      <c r="D144" s="216" t="s">
        <v>166</v>
      </c>
      <c r="E144" s="34"/>
      <c r="F144" s="231" t="s">
        <v>194</v>
      </c>
      <c r="G144" s="34"/>
      <c r="H144" s="34"/>
      <c r="I144" s="114"/>
      <c r="J144" s="34"/>
      <c r="K144" s="34"/>
      <c r="L144" s="37"/>
      <c r="M144" s="218"/>
      <c r="N144" s="219"/>
      <c r="O144" s="69"/>
      <c r="P144" s="69"/>
      <c r="Q144" s="69"/>
      <c r="R144" s="69"/>
      <c r="S144" s="69"/>
      <c r="T144" s="69"/>
      <c r="U144" s="70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166</v>
      </c>
      <c r="AU144" s="15" t="s">
        <v>87</v>
      </c>
    </row>
    <row r="145" spans="1:65" s="13" customFormat="1">
      <c r="B145" s="220"/>
      <c r="C145" s="221"/>
      <c r="D145" s="216" t="s">
        <v>152</v>
      </c>
      <c r="E145" s="222" t="s">
        <v>1</v>
      </c>
      <c r="F145" s="223" t="s">
        <v>195</v>
      </c>
      <c r="G145" s="221"/>
      <c r="H145" s="224">
        <v>13.6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8"/>
      <c r="U145" s="229"/>
      <c r="AT145" s="230" t="s">
        <v>152</v>
      </c>
      <c r="AU145" s="230" t="s">
        <v>87</v>
      </c>
      <c r="AV145" s="13" t="s">
        <v>87</v>
      </c>
      <c r="AW145" s="13" t="s">
        <v>33</v>
      </c>
      <c r="AX145" s="13" t="s">
        <v>85</v>
      </c>
      <c r="AY145" s="230" t="s">
        <v>137</v>
      </c>
    </row>
    <row r="146" spans="1:65" s="2" customFormat="1" ht="16.350000000000001" customHeight="1">
      <c r="A146" s="32"/>
      <c r="B146" s="33"/>
      <c r="C146" s="202" t="s">
        <v>196</v>
      </c>
      <c r="D146" s="202" t="s">
        <v>140</v>
      </c>
      <c r="E146" s="203" t="s">
        <v>197</v>
      </c>
      <c r="F146" s="204" t="s">
        <v>198</v>
      </c>
      <c r="G146" s="205" t="s">
        <v>191</v>
      </c>
      <c r="H146" s="206">
        <v>2050</v>
      </c>
      <c r="I146" s="207"/>
      <c r="J146" s="208">
        <f>ROUND(I146*H146,2)</f>
        <v>0</v>
      </c>
      <c r="K146" s="209"/>
      <c r="L146" s="37"/>
      <c r="M146" s="210" t="s">
        <v>1</v>
      </c>
      <c r="N146" s="211" t="s">
        <v>42</v>
      </c>
      <c r="O146" s="69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2">
        <f>S146*H146</f>
        <v>0</v>
      </c>
      <c r="U146" s="213" t="s">
        <v>1</v>
      </c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4" t="s">
        <v>109</v>
      </c>
      <c r="AT146" s="214" t="s">
        <v>140</v>
      </c>
      <c r="AU146" s="214" t="s">
        <v>87</v>
      </c>
      <c r="AY146" s="15" t="s">
        <v>137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5" t="s">
        <v>85</v>
      </c>
      <c r="BK146" s="215">
        <f>ROUND(I146*H146,2)</f>
        <v>0</v>
      </c>
      <c r="BL146" s="15" t="s">
        <v>109</v>
      </c>
      <c r="BM146" s="214" t="s">
        <v>199</v>
      </c>
    </row>
    <row r="147" spans="1:65" s="2" customFormat="1" ht="48.75">
      <c r="A147" s="32"/>
      <c r="B147" s="33"/>
      <c r="C147" s="34"/>
      <c r="D147" s="216" t="s">
        <v>145</v>
      </c>
      <c r="E147" s="34"/>
      <c r="F147" s="217" t="s">
        <v>200</v>
      </c>
      <c r="G147" s="34"/>
      <c r="H147" s="34"/>
      <c r="I147" s="114"/>
      <c r="J147" s="34"/>
      <c r="K147" s="34"/>
      <c r="L147" s="37"/>
      <c r="M147" s="218"/>
      <c r="N147" s="219"/>
      <c r="O147" s="69"/>
      <c r="P147" s="69"/>
      <c r="Q147" s="69"/>
      <c r="R147" s="69"/>
      <c r="S147" s="69"/>
      <c r="T147" s="69"/>
      <c r="U147" s="70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145</v>
      </c>
      <c r="AU147" s="15" t="s">
        <v>87</v>
      </c>
    </row>
    <row r="148" spans="1:65" s="2" customFormat="1" ht="19.5">
      <c r="A148" s="32"/>
      <c r="B148" s="33"/>
      <c r="C148" s="34"/>
      <c r="D148" s="216" t="s">
        <v>166</v>
      </c>
      <c r="E148" s="34"/>
      <c r="F148" s="231" t="s">
        <v>194</v>
      </c>
      <c r="G148" s="34"/>
      <c r="H148" s="34"/>
      <c r="I148" s="114"/>
      <c r="J148" s="34"/>
      <c r="K148" s="34"/>
      <c r="L148" s="37"/>
      <c r="M148" s="218"/>
      <c r="N148" s="219"/>
      <c r="O148" s="69"/>
      <c r="P148" s="69"/>
      <c r="Q148" s="69"/>
      <c r="R148" s="69"/>
      <c r="S148" s="69"/>
      <c r="T148" s="69"/>
      <c r="U148" s="70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166</v>
      </c>
      <c r="AU148" s="15" t="s">
        <v>87</v>
      </c>
    </row>
    <row r="149" spans="1:65" s="13" customFormat="1">
      <c r="B149" s="220"/>
      <c r="C149" s="221"/>
      <c r="D149" s="216" t="s">
        <v>152</v>
      </c>
      <c r="E149" s="222" t="s">
        <v>1</v>
      </c>
      <c r="F149" s="223" t="s">
        <v>201</v>
      </c>
      <c r="G149" s="221"/>
      <c r="H149" s="224">
        <v>2050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8"/>
      <c r="U149" s="229"/>
      <c r="AT149" s="230" t="s">
        <v>152</v>
      </c>
      <c r="AU149" s="230" t="s">
        <v>87</v>
      </c>
      <c r="AV149" s="13" t="s">
        <v>87</v>
      </c>
      <c r="AW149" s="13" t="s">
        <v>33</v>
      </c>
      <c r="AX149" s="13" t="s">
        <v>85</v>
      </c>
      <c r="AY149" s="230" t="s">
        <v>137</v>
      </c>
    </row>
    <row r="150" spans="1:65" s="2" customFormat="1" ht="16.350000000000001" customHeight="1">
      <c r="A150" s="32"/>
      <c r="B150" s="33"/>
      <c r="C150" s="202" t="s">
        <v>202</v>
      </c>
      <c r="D150" s="202" t="s">
        <v>140</v>
      </c>
      <c r="E150" s="203" t="s">
        <v>203</v>
      </c>
      <c r="F150" s="204" t="s">
        <v>204</v>
      </c>
      <c r="G150" s="205" t="s">
        <v>191</v>
      </c>
      <c r="H150" s="206">
        <v>18</v>
      </c>
      <c r="I150" s="207"/>
      <c r="J150" s="208">
        <f>ROUND(I150*H150,2)</f>
        <v>0</v>
      </c>
      <c r="K150" s="209"/>
      <c r="L150" s="37"/>
      <c r="M150" s="210" t="s">
        <v>1</v>
      </c>
      <c r="N150" s="211" t="s">
        <v>42</v>
      </c>
      <c r="O150" s="69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2">
        <f>S150*H150</f>
        <v>0</v>
      </c>
      <c r="U150" s="213" t="s">
        <v>1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14" t="s">
        <v>109</v>
      </c>
      <c r="AT150" s="214" t="s">
        <v>140</v>
      </c>
      <c r="AU150" s="214" t="s">
        <v>87</v>
      </c>
      <c r="AY150" s="15" t="s">
        <v>137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5" t="s">
        <v>85</v>
      </c>
      <c r="BK150" s="215">
        <f>ROUND(I150*H150,2)</f>
        <v>0</v>
      </c>
      <c r="BL150" s="15" t="s">
        <v>109</v>
      </c>
      <c r="BM150" s="214" t="s">
        <v>205</v>
      </c>
    </row>
    <row r="151" spans="1:65" s="2" customFormat="1" ht="39">
      <c r="A151" s="32"/>
      <c r="B151" s="33"/>
      <c r="C151" s="34"/>
      <c r="D151" s="216" t="s">
        <v>145</v>
      </c>
      <c r="E151" s="34"/>
      <c r="F151" s="217" t="s">
        <v>206</v>
      </c>
      <c r="G151" s="34"/>
      <c r="H151" s="34"/>
      <c r="I151" s="114"/>
      <c r="J151" s="34"/>
      <c r="K151" s="34"/>
      <c r="L151" s="37"/>
      <c r="M151" s="218"/>
      <c r="N151" s="219"/>
      <c r="O151" s="69"/>
      <c r="P151" s="69"/>
      <c r="Q151" s="69"/>
      <c r="R151" s="69"/>
      <c r="S151" s="69"/>
      <c r="T151" s="69"/>
      <c r="U151" s="70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145</v>
      </c>
      <c r="AU151" s="15" t="s">
        <v>87</v>
      </c>
    </row>
    <row r="152" spans="1:65" s="2" customFormat="1" ht="19.5">
      <c r="A152" s="32"/>
      <c r="B152" s="33"/>
      <c r="C152" s="34"/>
      <c r="D152" s="216" t="s">
        <v>166</v>
      </c>
      <c r="E152" s="34"/>
      <c r="F152" s="231" t="s">
        <v>194</v>
      </c>
      <c r="G152" s="34"/>
      <c r="H152" s="34"/>
      <c r="I152" s="114"/>
      <c r="J152" s="34"/>
      <c r="K152" s="34"/>
      <c r="L152" s="37"/>
      <c r="M152" s="218"/>
      <c r="N152" s="219"/>
      <c r="O152" s="69"/>
      <c r="P152" s="69"/>
      <c r="Q152" s="69"/>
      <c r="R152" s="69"/>
      <c r="S152" s="69"/>
      <c r="T152" s="69"/>
      <c r="U152" s="70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166</v>
      </c>
      <c r="AU152" s="15" t="s">
        <v>87</v>
      </c>
    </row>
    <row r="153" spans="1:65" s="13" customFormat="1">
      <c r="B153" s="220"/>
      <c r="C153" s="221"/>
      <c r="D153" s="216" t="s">
        <v>152</v>
      </c>
      <c r="E153" s="222" t="s">
        <v>1</v>
      </c>
      <c r="F153" s="223" t="s">
        <v>99</v>
      </c>
      <c r="G153" s="221"/>
      <c r="H153" s="224">
        <v>18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8"/>
      <c r="U153" s="229"/>
      <c r="AT153" s="230" t="s">
        <v>152</v>
      </c>
      <c r="AU153" s="230" t="s">
        <v>87</v>
      </c>
      <c r="AV153" s="13" t="s">
        <v>87</v>
      </c>
      <c r="AW153" s="13" t="s">
        <v>33</v>
      </c>
      <c r="AX153" s="13" t="s">
        <v>85</v>
      </c>
      <c r="AY153" s="230" t="s">
        <v>137</v>
      </c>
    </row>
    <row r="154" spans="1:65" s="2" customFormat="1" ht="16.350000000000001" customHeight="1">
      <c r="A154" s="32"/>
      <c r="B154" s="33"/>
      <c r="C154" s="202" t="s">
        <v>207</v>
      </c>
      <c r="D154" s="202" t="s">
        <v>140</v>
      </c>
      <c r="E154" s="203" t="s">
        <v>208</v>
      </c>
      <c r="F154" s="204" t="s">
        <v>209</v>
      </c>
      <c r="G154" s="205" t="s">
        <v>191</v>
      </c>
      <c r="H154" s="206">
        <v>2068</v>
      </c>
      <c r="I154" s="207"/>
      <c r="J154" s="208">
        <f>ROUND(I154*H154,2)</f>
        <v>0</v>
      </c>
      <c r="K154" s="209"/>
      <c r="L154" s="37"/>
      <c r="M154" s="210" t="s">
        <v>1</v>
      </c>
      <c r="N154" s="211" t="s">
        <v>42</v>
      </c>
      <c r="O154" s="69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2">
        <f>S154*H154</f>
        <v>0</v>
      </c>
      <c r="U154" s="213" t="s">
        <v>1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4" t="s">
        <v>109</v>
      </c>
      <c r="AT154" s="214" t="s">
        <v>140</v>
      </c>
      <c r="AU154" s="214" t="s">
        <v>87</v>
      </c>
      <c r="AY154" s="15" t="s">
        <v>137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85</v>
      </c>
      <c r="BK154" s="215">
        <f>ROUND(I154*H154,2)</f>
        <v>0</v>
      </c>
      <c r="BL154" s="15" t="s">
        <v>109</v>
      </c>
      <c r="BM154" s="214" t="s">
        <v>210</v>
      </c>
    </row>
    <row r="155" spans="1:65" s="2" customFormat="1" ht="19.5">
      <c r="A155" s="32"/>
      <c r="B155" s="33"/>
      <c r="C155" s="34"/>
      <c r="D155" s="216" t="s">
        <v>145</v>
      </c>
      <c r="E155" s="34"/>
      <c r="F155" s="217" t="s">
        <v>211</v>
      </c>
      <c r="G155" s="34"/>
      <c r="H155" s="34"/>
      <c r="I155" s="114"/>
      <c r="J155" s="34"/>
      <c r="K155" s="34"/>
      <c r="L155" s="37"/>
      <c r="M155" s="218"/>
      <c r="N155" s="219"/>
      <c r="O155" s="69"/>
      <c r="P155" s="69"/>
      <c r="Q155" s="69"/>
      <c r="R155" s="69"/>
      <c r="S155" s="69"/>
      <c r="T155" s="69"/>
      <c r="U155" s="70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145</v>
      </c>
      <c r="AU155" s="15" t="s">
        <v>87</v>
      </c>
    </row>
    <row r="156" spans="1:65" s="2" customFormat="1" ht="19.5">
      <c r="A156" s="32"/>
      <c r="B156" s="33"/>
      <c r="C156" s="34"/>
      <c r="D156" s="216" t="s">
        <v>166</v>
      </c>
      <c r="E156" s="34"/>
      <c r="F156" s="231" t="s">
        <v>194</v>
      </c>
      <c r="G156" s="34"/>
      <c r="H156" s="34"/>
      <c r="I156" s="114"/>
      <c r="J156" s="34"/>
      <c r="K156" s="34"/>
      <c r="L156" s="37"/>
      <c r="M156" s="218"/>
      <c r="N156" s="219"/>
      <c r="O156" s="69"/>
      <c r="P156" s="69"/>
      <c r="Q156" s="69"/>
      <c r="R156" s="69"/>
      <c r="S156" s="69"/>
      <c r="T156" s="69"/>
      <c r="U156" s="70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166</v>
      </c>
      <c r="AU156" s="15" t="s">
        <v>87</v>
      </c>
    </row>
    <row r="157" spans="1:65" s="13" customFormat="1">
      <c r="B157" s="220"/>
      <c r="C157" s="221"/>
      <c r="D157" s="216" t="s">
        <v>152</v>
      </c>
      <c r="E157" s="222" t="s">
        <v>212</v>
      </c>
      <c r="F157" s="223" t="s">
        <v>213</v>
      </c>
      <c r="G157" s="221"/>
      <c r="H157" s="224">
        <v>2068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8"/>
      <c r="U157" s="229"/>
      <c r="AT157" s="230" t="s">
        <v>152</v>
      </c>
      <c r="AU157" s="230" t="s">
        <v>87</v>
      </c>
      <c r="AV157" s="13" t="s">
        <v>87</v>
      </c>
      <c r="AW157" s="13" t="s">
        <v>33</v>
      </c>
      <c r="AX157" s="13" t="s">
        <v>85</v>
      </c>
      <c r="AY157" s="230" t="s">
        <v>137</v>
      </c>
    </row>
    <row r="158" spans="1:65" s="2" customFormat="1" ht="16.350000000000001" customHeight="1">
      <c r="A158" s="32"/>
      <c r="B158" s="33"/>
      <c r="C158" s="202" t="s">
        <v>214</v>
      </c>
      <c r="D158" s="202" t="s">
        <v>140</v>
      </c>
      <c r="E158" s="203" t="s">
        <v>215</v>
      </c>
      <c r="F158" s="204" t="s">
        <v>216</v>
      </c>
      <c r="G158" s="205" t="s">
        <v>163</v>
      </c>
      <c r="H158" s="206">
        <v>94</v>
      </c>
      <c r="I158" s="207"/>
      <c r="J158" s="208">
        <f>ROUND(I158*H158,2)</f>
        <v>0</v>
      </c>
      <c r="K158" s="209"/>
      <c r="L158" s="37"/>
      <c r="M158" s="210" t="s">
        <v>1</v>
      </c>
      <c r="N158" s="211" t="s">
        <v>42</v>
      </c>
      <c r="O158" s="69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2">
        <f>S158*H158</f>
        <v>0</v>
      </c>
      <c r="U158" s="213" t="s">
        <v>1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4" t="s">
        <v>109</v>
      </c>
      <c r="AT158" s="214" t="s">
        <v>140</v>
      </c>
      <c r="AU158" s="214" t="s">
        <v>87</v>
      </c>
      <c r="AY158" s="15" t="s">
        <v>137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85</v>
      </c>
      <c r="BK158" s="215">
        <f>ROUND(I158*H158,2)</f>
        <v>0</v>
      </c>
      <c r="BL158" s="15" t="s">
        <v>109</v>
      </c>
      <c r="BM158" s="214" t="s">
        <v>217</v>
      </c>
    </row>
    <row r="159" spans="1:65" s="2" customFormat="1" ht="19.5">
      <c r="A159" s="32"/>
      <c r="B159" s="33"/>
      <c r="C159" s="34"/>
      <c r="D159" s="216" t="s">
        <v>145</v>
      </c>
      <c r="E159" s="34"/>
      <c r="F159" s="217" t="s">
        <v>218</v>
      </c>
      <c r="G159" s="34"/>
      <c r="H159" s="34"/>
      <c r="I159" s="114"/>
      <c r="J159" s="34"/>
      <c r="K159" s="34"/>
      <c r="L159" s="37"/>
      <c r="M159" s="218"/>
      <c r="N159" s="219"/>
      <c r="O159" s="69"/>
      <c r="P159" s="69"/>
      <c r="Q159" s="69"/>
      <c r="R159" s="69"/>
      <c r="S159" s="69"/>
      <c r="T159" s="69"/>
      <c r="U159" s="70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145</v>
      </c>
      <c r="AU159" s="15" t="s">
        <v>87</v>
      </c>
    </row>
    <row r="160" spans="1:65" s="2" customFormat="1" ht="19.5">
      <c r="A160" s="32"/>
      <c r="B160" s="33"/>
      <c r="C160" s="34"/>
      <c r="D160" s="216" t="s">
        <v>166</v>
      </c>
      <c r="E160" s="34"/>
      <c r="F160" s="231" t="s">
        <v>219</v>
      </c>
      <c r="G160" s="34"/>
      <c r="H160" s="34"/>
      <c r="I160" s="114"/>
      <c r="J160" s="34"/>
      <c r="K160" s="34"/>
      <c r="L160" s="37"/>
      <c r="M160" s="218"/>
      <c r="N160" s="219"/>
      <c r="O160" s="69"/>
      <c r="P160" s="69"/>
      <c r="Q160" s="69"/>
      <c r="R160" s="69"/>
      <c r="S160" s="69"/>
      <c r="T160" s="69"/>
      <c r="U160" s="70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166</v>
      </c>
      <c r="AU160" s="15" t="s">
        <v>87</v>
      </c>
    </row>
    <row r="161" spans="1:65" s="2" customFormat="1" ht="16.350000000000001" customHeight="1">
      <c r="A161" s="32"/>
      <c r="B161" s="33"/>
      <c r="C161" s="202" t="s">
        <v>220</v>
      </c>
      <c r="D161" s="202" t="s">
        <v>140</v>
      </c>
      <c r="E161" s="203" t="s">
        <v>221</v>
      </c>
      <c r="F161" s="204" t="s">
        <v>222</v>
      </c>
      <c r="G161" s="205" t="s">
        <v>163</v>
      </c>
      <c r="H161" s="206">
        <v>8</v>
      </c>
      <c r="I161" s="207"/>
      <c r="J161" s="208">
        <f>ROUND(I161*H161,2)</f>
        <v>0</v>
      </c>
      <c r="K161" s="209"/>
      <c r="L161" s="37"/>
      <c r="M161" s="210" t="s">
        <v>1</v>
      </c>
      <c r="N161" s="211" t="s">
        <v>42</v>
      </c>
      <c r="O161" s="69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2">
        <f>S161*H161</f>
        <v>0</v>
      </c>
      <c r="U161" s="213" t="s">
        <v>1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4" t="s">
        <v>109</v>
      </c>
      <c r="AT161" s="214" t="s">
        <v>140</v>
      </c>
      <c r="AU161" s="214" t="s">
        <v>87</v>
      </c>
      <c r="AY161" s="15" t="s">
        <v>137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5" t="s">
        <v>85</v>
      </c>
      <c r="BK161" s="215">
        <f>ROUND(I161*H161,2)</f>
        <v>0</v>
      </c>
      <c r="BL161" s="15" t="s">
        <v>109</v>
      </c>
      <c r="BM161" s="214" t="s">
        <v>223</v>
      </c>
    </row>
    <row r="162" spans="1:65" s="2" customFormat="1" ht="19.5">
      <c r="A162" s="32"/>
      <c r="B162" s="33"/>
      <c r="C162" s="34"/>
      <c r="D162" s="216" t="s">
        <v>145</v>
      </c>
      <c r="E162" s="34"/>
      <c r="F162" s="217" t="s">
        <v>224</v>
      </c>
      <c r="G162" s="34"/>
      <c r="H162" s="34"/>
      <c r="I162" s="114"/>
      <c r="J162" s="34"/>
      <c r="K162" s="34"/>
      <c r="L162" s="37"/>
      <c r="M162" s="218"/>
      <c r="N162" s="219"/>
      <c r="O162" s="69"/>
      <c r="P162" s="69"/>
      <c r="Q162" s="69"/>
      <c r="R162" s="69"/>
      <c r="S162" s="69"/>
      <c r="T162" s="69"/>
      <c r="U162" s="70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145</v>
      </c>
      <c r="AU162" s="15" t="s">
        <v>87</v>
      </c>
    </row>
    <row r="163" spans="1:65" s="2" customFormat="1" ht="19.5">
      <c r="A163" s="32"/>
      <c r="B163" s="33"/>
      <c r="C163" s="34"/>
      <c r="D163" s="216" t="s">
        <v>166</v>
      </c>
      <c r="E163" s="34"/>
      <c r="F163" s="231" t="s">
        <v>225</v>
      </c>
      <c r="G163" s="34"/>
      <c r="H163" s="34"/>
      <c r="I163" s="114"/>
      <c r="J163" s="34"/>
      <c r="K163" s="34"/>
      <c r="L163" s="37"/>
      <c r="M163" s="218"/>
      <c r="N163" s="219"/>
      <c r="O163" s="69"/>
      <c r="P163" s="69"/>
      <c r="Q163" s="69"/>
      <c r="R163" s="69"/>
      <c r="S163" s="69"/>
      <c r="T163" s="69"/>
      <c r="U163" s="70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166</v>
      </c>
      <c r="AU163" s="15" t="s">
        <v>87</v>
      </c>
    </row>
    <row r="164" spans="1:65" s="13" customFormat="1">
      <c r="B164" s="220"/>
      <c r="C164" s="221"/>
      <c r="D164" s="216" t="s">
        <v>152</v>
      </c>
      <c r="E164" s="222" t="s">
        <v>1</v>
      </c>
      <c r="F164" s="223" t="s">
        <v>226</v>
      </c>
      <c r="G164" s="221"/>
      <c r="H164" s="224">
        <v>8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8"/>
      <c r="U164" s="229"/>
      <c r="AT164" s="230" t="s">
        <v>152</v>
      </c>
      <c r="AU164" s="230" t="s">
        <v>87</v>
      </c>
      <c r="AV164" s="13" t="s">
        <v>87</v>
      </c>
      <c r="AW164" s="13" t="s">
        <v>33</v>
      </c>
      <c r="AX164" s="13" t="s">
        <v>85</v>
      </c>
      <c r="AY164" s="230" t="s">
        <v>137</v>
      </c>
    </row>
    <row r="165" spans="1:65" s="2" customFormat="1" ht="16.350000000000001" customHeight="1">
      <c r="A165" s="32"/>
      <c r="B165" s="33"/>
      <c r="C165" s="202" t="s">
        <v>8</v>
      </c>
      <c r="D165" s="202" t="s">
        <v>140</v>
      </c>
      <c r="E165" s="203" t="s">
        <v>227</v>
      </c>
      <c r="F165" s="204" t="s">
        <v>228</v>
      </c>
      <c r="G165" s="205" t="s">
        <v>163</v>
      </c>
      <c r="H165" s="206">
        <v>16</v>
      </c>
      <c r="I165" s="207"/>
      <c r="J165" s="208">
        <f>ROUND(I165*H165,2)</f>
        <v>0</v>
      </c>
      <c r="K165" s="209"/>
      <c r="L165" s="37"/>
      <c r="M165" s="210" t="s">
        <v>1</v>
      </c>
      <c r="N165" s="211" t="s">
        <v>42</v>
      </c>
      <c r="O165" s="69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2">
        <f>S165*H165</f>
        <v>0</v>
      </c>
      <c r="U165" s="213" t="s">
        <v>1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4" t="s">
        <v>109</v>
      </c>
      <c r="AT165" s="214" t="s">
        <v>140</v>
      </c>
      <c r="AU165" s="214" t="s">
        <v>87</v>
      </c>
      <c r="AY165" s="15" t="s">
        <v>137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5" t="s">
        <v>85</v>
      </c>
      <c r="BK165" s="215">
        <f>ROUND(I165*H165,2)</f>
        <v>0</v>
      </c>
      <c r="BL165" s="15" t="s">
        <v>109</v>
      </c>
      <c r="BM165" s="214" t="s">
        <v>229</v>
      </c>
    </row>
    <row r="166" spans="1:65" s="2" customFormat="1" ht="19.5">
      <c r="A166" s="32"/>
      <c r="B166" s="33"/>
      <c r="C166" s="34"/>
      <c r="D166" s="216" t="s">
        <v>145</v>
      </c>
      <c r="E166" s="34"/>
      <c r="F166" s="217" t="s">
        <v>230</v>
      </c>
      <c r="G166" s="34"/>
      <c r="H166" s="34"/>
      <c r="I166" s="114"/>
      <c r="J166" s="34"/>
      <c r="K166" s="34"/>
      <c r="L166" s="37"/>
      <c r="M166" s="218"/>
      <c r="N166" s="219"/>
      <c r="O166" s="69"/>
      <c r="P166" s="69"/>
      <c r="Q166" s="69"/>
      <c r="R166" s="69"/>
      <c r="S166" s="69"/>
      <c r="T166" s="69"/>
      <c r="U166" s="70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145</v>
      </c>
      <c r="AU166" s="15" t="s">
        <v>87</v>
      </c>
    </row>
    <row r="167" spans="1:65" s="2" customFormat="1" ht="19.5">
      <c r="A167" s="32"/>
      <c r="B167" s="33"/>
      <c r="C167" s="34"/>
      <c r="D167" s="216" t="s">
        <v>166</v>
      </c>
      <c r="E167" s="34"/>
      <c r="F167" s="231" t="s">
        <v>225</v>
      </c>
      <c r="G167" s="34"/>
      <c r="H167" s="34"/>
      <c r="I167" s="114"/>
      <c r="J167" s="34"/>
      <c r="K167" s="34"/>
      <c r="L167" s="37"/>
      <c r="M167" s="218"/>
      <c r="N167" s="219"/>
      <c r="O167" s="69"/>
      <c r="P167" s="69"/>
      <c r="Q167" s="69"/>
      <c r="R167" s="69"/>
      <c r="S167" s="69"/>
      <c r="T167" s="69"/>
      <c r="U167" s="70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166</v>
      </c>
      <c r="AU167" s="15" t="s">
        <v>87</v>
      </c>
    </row>
    <row r="168" spans="1:65" s="13" customFormat="1">
      <c r="B168" s="220"/>
      <c r="C168" s="221"/>
      <c r="D168" s="216" t="s">
        <v>152</v>
      </c>
      <c r="E168" s="222" t="s">
        <v>1</v>
      </c>
      <c r="F168" s="223" t="s">
        <v>231</v>
      </c>
      <c r="G168" s="221"/>
      <c r="H168" s="224">
        <v>16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8"/>
      <c r="U168" s="229"/>
      <c r="AT168" s="230" t="s">
        <v>152</v>
      </c>
      <c r="AU168" s="230" t="s">
        <v>87</v>
      </c>
      <c r="AV168" s="13" t="s">
        <v>87</v>
      </c>
      <c r="AW168" s="13" t="s">
        <v>33</v>
      </c>
      <c r="AX168" s="13" t="s">
        <v>85</v>
      </c>
      <c r="AY168" s="230" t="s">
        <v>137</v>
      </c>
    </row>
    <row r="169" spans="1:65" s="2" customFormat="1" ht="16.350000000000001" customHeight="1">
      <c r="A169" s="32"/>
      <c r="B169" s="33"/>
      <c r="C169" s="202" t="s">
        <v>232</v>
      </c>
      <c r="D169" s="202" t="s">
        <v>140</v>
      </c>
      <c r="E169" s="203" t="s">
        <v>233</v>
      </c>
      <c r="F169" s="204" t="s">
        <v>234</v>
      </c>
      <c r="G169" s="205" t="s">
        <v>108</v>
      </c>
      <c r="H169" s="206">
        <v>14</v>
      </c>
      <c r="I169" s="207"/>
      <c r="J169" s="208">
        <f>ROUND(I169*H169,2)</f>
        <v>0</v>
      </c>
      <c r="K169" s="209"/>
      <c r="L169" s="37"/>
      <c r="M169" s="210" t="s">
        <v>1</v>
      </c>
      <c r="N169" s="211" t="s">
        <v>42</v>
      </c>
      <c r="O169" s="69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2">
        <f>S169*H169</f>
        <v>0</v>
      </c>
      <c r="U169" s="213" t="s">
        <v>1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4" t="s">
        <v>109</v>
      </c>
      <c r="AT169" s="214" t="s">
        <v>140</v>
      </c>
      <c r="AU169" s="214" t="s">
        <v>87</v>
      </c>
      <c r="AY169" s="15" t="s">
        <v>137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5" t="s">
        <v>85</v>
      </c>
      <c r="BK169" s="215">
        <f>ROUND(I169*H169,2)</f>
        <v>0</v>
      </c>
      <c r="BL169" s="15" t="s">
        <v>109</v>
      </c>
      <c r="BM169" s="214" t="s">
        <v>235</v>
      </c>
    </row>
    <row r="170" spans="1:65" s="2" customFormat="1" ht="29.25">
      <c r="A170" s="32"/>
      <c r="B170" s="33"/>
      <c r="C170" s="34"/>
      <c r="D170" s="216" t="s">
        <v>145</v>
      </c>
      <c r="E170" s="34"/>
      <c r="F170" s="217" t="s">
        <v>236</v>
      </c>
      <c r="G170" s="34"/>
      <c r="H170" s="34"/>
      <c r="I170" s="114"/>
      <c r="J170" s="34"/>
      <c r="K170" s="34"/>
      <c r="L170" s="37"/>
      <c r="M170" s="218"/>
      <c r="N170" s="219"/>
      <c r="O170" s="69"/>
      <c r="P170" s="69"/>
      <c r="Q170" s="69"/>
      <c r="R170" s="69"/>
      <c r="S170" s="69"/>
      <c r="T170" s="69"/>
      <c r="U170" s="70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145</v>
      </c>
      <c r="AU170" s="15" t="s">
        <v>87</v>
      </c>
    </row>
    <row r="171" spans="1:65" s="2" customFormat="1" ht="19.5">
      <c r="A171" s="32"/>
      <c r="B171" s="33"/>
      <c r="C171" s="34"/>
      <c r="D171" s="216" t="s">
        <v>166</v>
      </c>
      <c r="E171" s="34"/>
      <c r="F171" s="231" t="s">
        <v>237</v>
      </c>
      <c r="G171" s="34"/>
      <c r="H171" s="34"/>
      <c r="I171" s="114"/>
      <c r="J171" s="34"/>
      <c r="K171" s="34"/>
      <c r="L171" s="37"/>
      <c r="M171" s="218"/>
      <c r="N171" s="219"/>
      <c r="O171" s="69"/>
      <c r="P171" s="69"/>
      <c r="Q171" s="69"/>
      <c r="R171" s="69"/>
      <c r="S171" s="69"/>
      <c r="T171" s="69"/>
      <c r="U171" s="70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166</v>
      </c>
      <c r="AU171" s="15" t="s">
        <v>87</v>
      </c>
    </row>
    <row r="172" spans="1:65" s="2" customFormat="1" ht="16.350000000000001" customHeight="1">
      <c r="A172" s="32"/>
      <c r="B172" s="33"/>
      <c r="C172" s="202" t="s">
        <v>238</v>
      </c>
      <c r="D172" s="202" t="s">
        <v>140</v>
      </c>
      <c r="E172" s="203" t="s">
        <v>239</v>
      </c>
      <c r="F172" s="204" t="s">
        <v>240</v>
      </c>
      <c r="G172" s="205" t="s">
        <v>108</v>
      </c>
      <c r="H172" s="206">
        <v>4</v>
      </c>
      <c r="I172" s="207"/>
      <c r="J172" s="208">
        <f>ROUND(I172*H172,2)</f>
        <v>0</v>
      </c>
      <c r="K172" s="209"/>
      <c r="L172" s="37"/>
      <c r="M172" s="210" t="s">
        <v>1</v>
      </c>
      <c r="N172" s="211" t="s">
        <v>42</v>
      </c>
      <c r="O172" s="69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2">
        <f>S172*H172</f>
        <v>0</v>
      </c>
      <c r="U172" s="213" t="s">
        <v>1</v>
      </c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4" t="s">
        <v>109</v>
      </c>
      <c r="AT172" s="214" t="s">
        <v>140</v>
      </c>
      <c r="AU172" s="214" t="s">
        <v>87</v>
      </c>
      <c r="AY172" s="15" t="s">
        <v>137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5" t="s">
        <v>85</v>
      </c>
      <c r="BK172" s="215">
        <f>ROUND(I172*H172,2)</f>
        <v>0</v>
      </c>
      <c r="BL172" s="15" t="s">
        <v>109</v>
      </c>
      <c r="BM172" s="214" t="s">
        <v>241</v>
      </c>
    </row>
    <row r="173" spans="1:65" s="2" customFormat="1" ht="29.25">
      <c r="A173" s="32"/>
      <c r="B173" s="33"/>
      <c r="C173" s="34"/>
      <c r="D173" s="216" t="s">
        <v>145</v>
      </c>
      <c r="E173" s="34"/>
      <c r="F173" s="217" t="s">
        <v>242</v>
      </c>
      <c r="G173" s="34"/>
      <c r="H173" s="34"/>
      <c r="I173" s="114"/>
      <c r="J173" s="34"/>
      <c r="K173" s="34"/>
      <c r="L173" s="37"/>
      <c r="M173" s="218"/>
      <c r="N173" s="219"/>
      <c r="O173" s="69"/>
      <c r="P173" s="69"/>
      <c r="Q173" s="69"/>
      <c r="R173" s="69"/>
      <c r="S173" s="69"/>
      <c r="T173" s="69"/>
      <c r="U173" s="70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145</v>
      </c>
      <c r="AU173" s="15" t="s">
        <v>87</v>
      </c>
    </row>
    <row r="174" spans="1:65" s="13" customFormat="1">
      <c r="B174" s="220"/>
      <c r="C174" s="221"/>
      <c r="D174" s="216" t="s">
        <v>152</v>
      </c>
      <c r="E174" s="222" t="s">
        <v>108</v>
      </c>
      <c r="F174" s="223" t="s">
        <v>109</v>
      </c>
      <c r="G174" s="221"/>
      <c r="H174" s="224">
        <v>4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8"/>
      <c r="U174" s="229"/>
      <c r="AT174" s="230" t="s">
        <v>152</v>
      </c>
      <c r="AU174" s="230" t="s">
        <v>87</v>
      </c>
      <c r="AV174" s="13" t="s">
        <v>87</v>
      </c>
      <c r="AW174" s="13" t="s">
        <v>33</v>
      </c>
      <c r="AX174" s="13" t="s">
        <v>85</v>
      </c>
      <c r="AY174" s="230" t="s">
        <v>137</v>
      </c>
    </row>
    <row r="175" spans="1:65" s="2" customFormat="1" ht="16.350000000000001" customHeight="1">
      <c r="A175" s="32"/>
      <c r="B175" s="33"/>
      <c r="C175" s="202" t="s">
        <v>100</v>
      </c>
      <c r="D175" s="202" t="s">
        <v>140</v>
      </c>
      <c r="E175" s="203" t="s">
        <v>243</v>
      </c>
      <c r="F175" s="204" t="s">
        <v>244</v>
      </c>
      <c r="G175" s="205" t="s">
        <v>108</v>
      </c>
      <c r="H175" s="206">
        <v>12</v>
      </c>
      <c r="I175" s="207"/>
      <c r="J175" s="208">
        <f>ROUND(I175*H175,2)</f>
        <v>0</v>
      </c>
      <c r="K175" s="209"/>
      <c r="L175" s="37"/>
      <c r="M175" s="210" t="s">
        <v>1</v>
      </c>
      <c r="N175" s="211" t="s">
        <v>42</v>
      </c>
      <c r="O175" s="69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2">
        <f>S175*H175</f>
        <v>0</v>
      </c>
      <c r="U175" s="213" t="s">
        <v>1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4" t="s">
        <v>109</v>
      </c>
      <c r="AT175" s="214" t="s">
        <v>140</v>
      </c>
      <c r="AU175" s="214" t="s">
        <v>87</v>
      </c>
      <c r="AY175" s="15" t="s">
        <v>137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5" t="s">
        <v>85</v>
      </c>
      <c r="BK175" s="215">
        <f>ROUND(I175*H175,2)</f>
        <v>0</v>
      </c>
      <c r="BL175" s="15" t="s">
        <v>109</v>
      </c>
      <c r="BM175" s="214" t="s">
        <v>245</v>
      </c>
    </row>
    <row r="176" spans="1:65" s="2" customFormat="1" ht="29.25">
      <c r="A176" s="32"/>
      <c r="B176" s="33"/>
      <c r="C176" s="34"/>
      <c r="D176" s="216" t="s">
        <v>145</v>
      </c>
      <c r="E176" s="34"/>
      <c r="F176" s="217" t="s">
        <v>246</v>
      </c>
      <c r="G176" s="34"/>
      <c r="H176" s="34"/>
      <c r="I176" s="114"/>
      <c r="J176" s="34"/>
      <c r="K176" s="34"/>
      <c r="L176" s="37"/>
      <c r="M176" s="218"/>
      <c r="N176" s="219"/>
      <c r="O176" s="69"/>
      <c r="P176" s="69"/>
      <c r="Q176" s="69"/>
      <c r="R176" s="69"/>
      <c r="S176" s="69"/>
      <c r="T176" s="69"/>
      <c r="U176" s="70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145</v>
      </c>
      <c r="AU176" s="15" t="s">
        <v>87</v>
      </c>
    </row>
    <row r="177" spans="1:65" s="2" customFormat="1" ht="16.350000000000001" customHeight="1">
      <c r="A177" s="32"/>
      <c r="B177" s="33"/>
      <c r="C177" s="202" t="s">
        <v>247</v>
      </c>
      <c r="D177" s="202" t="s">
        <v>140</v>
      </c>
      <c r="E177" s="203" t="s">
        <v>248</v>
      </c>
      <c r="F177" s="204" t="s">
        <v>249</v>
      </c>
      <c r="G177" s="205" t="s">
        <v>163</v>
      </c>
      <c r="H177" s="206">
        <v>5</v>
      </c>
      <c r="I177" s="207"/>
      <c r="J177" s="208">
        <f>ROUND(I177*H177,2)</f>
        <v>0</v>
      </c>
      <c r="K177" s="209"/>
      <c r="L177" s="37"/>
      <c r="M177" s="210" t="s">
        <v>1</v>
      </c>
      <c r="N177" s="211" t="s">
        <v>42</v>
      </c>
      <c r="O177" s="69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2">
        <f>S177*H177</f>
        <v>0</v>
      </c>
      <c r="U177" s="213" t="s">
        <v>1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4" t="s">
        <v>109</v>
      </c>
      <c r="AT177" s="214" t="s">
        <v>140</v>
      </c>
      <c r="AU177" s="214" t="s">
        <v>87</v>
      </c>
      <c r="AY177" s="15" t="s">
        <v>137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5" t="s">
        <v>85</v>
      </c>
      <c r="BK177" s="215">
        <f>ROUND(I177*H177,2)</f>
        <v>0</v>
      </c>
      <c r="BL177" s="15" t="s">
        <v>109</v>
      </c>
      <c r="BM177" s="214" t="s">
        <v>250</v>
      </c>
    </row>
    <row r="178" spans="1:65" s="2" customFormat="1" ht="29.25">
      <c r="A178" s="32"/>
      <c r="B178" s="33"/>
      <c r="C178" s="34"/>
      <c r="D178" s="216" t="s">
        <v>145</v>
      </c>
      <c r="E178" s="34"/>
      <c r="F178" s="217" t="s">
        <v>251</v>
      </c>
      <c r="G178" s="34"/>
      <c r="H178" s="34"/>
      <c r="I178" s="114"/>
      <c r="J178" s="34"/>
      <c r="K178" s="34"/>
      <c r="L178" s="37"/>
      <c r="M178" s="218"/>
      <c r="N178" s="219"/>
      <c r="O178" s="69"/>
      <c r="P178" s="69"/>
      <c r="Q178" s="69"/>
      <c r="R178" s="69"/>
      <c r="S178" s="69"/>
      <c r="T178" s="69"/>
      <c r="U178" s="70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145</v>
      </c>
      <c r="AU178" s="15" t="s">
        <v>87</v>
      </c>
    </row>
    <row r="179" spans="1:65" s="2" customFormat="1" ht="19.5">
      <c r="A179" s="32"/>
      <c r="B179" s="33"/>
      <c r="C179" s="34"/>
      <c r="D179" s="216" t="s">
        <v>166</v>
      </c>
      <c r="E179" s="34"/>
      <c r="F179" s="231" t="s">
        <v>252</v>
      </c>
      <c r="G179" s="34"/>
      <c r="H179" s="34"/>
      <c r="I179" s="114"/>
      <c r="J179" s="34"/>
      <c r="K179" s="34"/>
      <c r="L179" s="37"/>
      <c r="M179" s="218"/>
      <c r="N179" s="219"/>
      <c r="O179" s="69"/>
      <c r="P179" s="69"/>
      <c r="Q179" s="69"/>
      <c r="R179" s="69"/>
      <c r="S179" s="69"/>
      <c r="T179" s="69"/>
      <c r="U179" s="70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166</v>
      </c>
      <c r="AU179" s="15" t="s">
        <v>87</v>
      </c>
    </row>
    <row r="180" spans="1:65" s="2" customFormat="1" ht="16.350000000000001" customHeight="1">
      <c r="A180" s="32"/>
      <c r="B180" s="33"/>
      <c r="C180" s="202" t="s">
        <v>253</v>
      </c>
      <c r="D180" s="202" t="s">
        <v>140</v>
      </c>
      <c r="E180" s="203" t="s">
        <v>254</v>
      </c>
      <c r="F180" s="204" t="s">
        <v>255</v>
      </c>
      <c r="G180" s="205" t="s">
        <v>163</v>
      </c>
      <c r="H180" s="206">
        <v>50</v>
      </c>
      <c r="I180" s="207"/>
      <c r="J180" s="208">
        <f>ROUND(I180*H180,2)</f>
        <v>0</v>
      </c>
      <c r="K180" s="209"/>
      <c r="L180" s="37"/>
      <c r="M180" s="210" t="s">
        <v>1</v>
      </c>
      <c r="N180" s="211" t="s">
        <v>42</v>
      </c>
      <c r="O180" s="69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2">
        <f>S180*H180</f>
        <v>0</v>
      </c>
      <c r="U180" s="213" t="s">
        <v>1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14" t="s">
        <v>109</v>
      </c>
      <c r="AT180" s="214" t="s">
        <v>140</v>
      </c>
      <c r="AU180" s="214" t="s">
        <v>87</v>
      </c>
      <c r="AY180" s="15" t="s">
        <v>137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5" t="s">
        <v>85</v>
      </c>
      <c r="BK180" s="215">
        <f>ROUND(I180*H180,2)</f>
        <v>0</v>
      </c>
      <c r="BL180" s="15" t="s">
        <v>109</v>
      </c>
      <c r="BM180" s="214" t="s">
        <v>256</v>
      </c>
    </row>
    <row r="181" spans="1:65" s="2" customFormat="1" ht="19.5">
      <c r="A181" s="32"/>
      <c r="B181" s="33"/>
      <c r="C181" s="34"/>
      <c r="D181" s="216" t="s">
        <v>145</v>
      </c>
      <c r="E181" s="34"/>
      <c r="F181" s="217" t="s">
        <v>257</v>
      </c>
      <c r="G181" s="34"/>
      <c r="H181" s="34"/>
      <c r="I181" s="114"/>
      <c r="J181" s="34"/>
      <c r="K181" s="34"/>
      <c r="L181" s="37"/>
      <c r="M181" s="218"/>
      <c r="N181" s="219"/>
      <c r="O181" s="69"/>
      <c r="P181" s="69"/>
      <c r="Q181" s="69"/>
      <c r="R181" s="69"/>
      <c r="S181" s="69"/>
      <c r="T181" s="69"/>
      <c r="U181" s="70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145</v>
      </c>
      <c r="AU181" s="15" t="s">
        <v>87</v>
      </c>
    </row>
    <row r="182" spans="1:65" s="2" customFormat="1" ht="16.350000000000001" customHeight="1">
      <c r="A182" s="32"/>
      <c r="B182" s="33"/>
      <c r="C182" s="202" t="s">
        <v>7</v>
      </c>
      <c r="D182" s="202" t="s">
        <v>140</v>
      </c>
      <c r="E182" s="203" t="s">
        <v>258</v>
      </c>
      <c r="F182" s="204" t="s">
        <v>259</v>
      </c>
      <c r="G182" s="205" t="s">
        <v>260</v>
      </c>
      <c r="H182" s="206">
        <v>1.43</v>
      </c>
      <c r="I182" s="207"/>
      <c r="J182" s="208">
        <f>ROUND(I182*H182,2)</f>
        <v>0</v>
      </c>
      <c r="K182" s="209"/>
      <c r="L182" s="37"/>
      <c r="M182" s="210" t="s">
        <v>1</v>
      </c>
      <c r="N182" s="211" t="s">
        <v>42</v>
      </c>
      <c r="O182" s="69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2">
        <f>S182*H182</f>
        <v>0</v>
      </c>
      <c r="U182" s="213" t="s">
        <v>1</v>
      </c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4" t="s">
        <v>109</v>
      </c>
      <c r="AT182" s="214" t="s">
        <v>140</v>
      </c>
      <c r="AU182" s="214" t="s">
        <v>87</v>
      </c>
      <c r="AY182" s="15" t="s">
        <v>137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5" t="s">
        <v>85</v>
      </c>
      <c r="BK182" s="215">
        <f>ROUND(I182*H182,2)</f>
        <v>0</v>
      </c>
      <c r="BL182" s="15" t="s">
        <v>109</v>
      </c>
      <c r="BM182" s="214" t="s">
        <v>261</v>
      </c>
    </row>
    <row r="183" spans="1:65" s="2" customFormat="1" ht="48.75">
      <c r="A183" s="32"/>
      <c r="B183" s="33"/>
      <c r="C183" s="34"/>
      <c r="D183" s="216" t="s">
        <v>145</v>
      </c>
      <c r="E183" s="34"/>
      <c r="F183" s="217" t="s">
        <v>262</v>
      </c>
      <c r="G183" s="34"/>
      <c r="H183" s="34"/>
      <c r="I183" s="114"/>
      <c r="J183" s="34"/>
      <c r="K183" s="34"/>
      <c r="L183" s="37"/>
      <c r="M183" s="218"/>
      <c r="N183" s="219"/>
      <c r="O183" s="69"/>
      <c r="P183" s="69"/>
      <c r="Q183" s="69"/>
      <c r="R183" s="69"/>
      <c r="S183" s="69"/>
      <c r="T183" s="69"/>
      <c r="U183" s="70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145</v>
      </c>
      <c r="AU183" s="15" t="s">
        <v>87</v>
      </c>
    </row>
    <row r="184" spans="1:65" s="2" customFormat="1" ht="19.5">
      <c r="A184" s="32"/>
      <c r="B184" s="33"/>
      <c r="C184" s="34"/>
      <c r="D184" s="216" t="s">
        <v>166</v>
      </c>
      <c r="E184" s="34"/>
      <c r="F184" s="231" t="s">
        <v>263</v>
      </c>
      <c r="G184" s="34"/>
      <c r="H184" s="34"/>
      <c r="I184" s="114"/>
      <c r="J184" s="34"/>
      <c r="K184" s="34"/>
      <c r="L184" s="37"/>
      <c r="M184" s="218"/>
      <c r="N184" s="219"/>
      <c r="O184" s="69"/>
      <c r="P184" s="69"/>
      <c r="Q184" s="69"/>
      <c r="R184" s="69"/>
      <c r="S184" s="69"/>
      <c r="T184" s="69"/>
      <c r="U184" s="70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5" t="s">
        <v>166</v>
      </c>
      <c r="AU184" s="15" t="s">
        <v>87</v>
      </c>
    </row>
    <row r="185" spans="1:65" s="13" customFormat="1">
      <c r="B185" s="220"/>
      <c r="C185" s="221"/>
      <c r="D185" s="216" t="s">
        <v>152</v>
      </c>
      <c r="E185" s="222" t="s">
        <v>106</v>
      </c>
      <c r="F185" s="223" t="s">
        <v>264</v>
      </c>
      <c r="G185" s="221"/>
      <c r="H185" s="224">
        <v>1.43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8"/>
      <c r="U185" s="229"/>
      <c r="AT185" s="230" t="s">
        <v>152</v>
      </c>
      <c r="AU185" s="230" t="s">
        <v>87</v>
      </c>
      <c r="AV185" s="13" t="s">
        <v>87</v>
      </c>
      <c r="AW185" s="13" t="s">
        <v>33</v>
      </c>
      <c r="AX185" s="13" t="s">
        <v>85</v>
      </c>
      <c r="AY185" s="230" t="s">
        <v>137</v>
      </c>
    </row>
    <row r="186" spans="1:65" s="2" customFormat="1" ht="16.350000000000001" customHeight="1">
      <c r="A186" s="32"/>
      <c r="B186" s="33"/>
      <c r="C186" s="202" t="s">
        <v>265</v>
      </c>
      <c r="D186" s="202" t="s">
        <v>140</v>
      </c>
      <c r="E186" s="203" t="s">
        <v>266</v>
      </c>
      <c r="F186" s="204" t="s">
        <v>267</v>
      </c>
      <c r="G186" s="205" t="s">
        <v>268</v>
      </c>
      <c r="H186" s="206">
        <v>34</v>
      </c>
      <c r="I186" s="207"/>
      <c r="J186" s="208">
        <f>ROUND(I186*H186,2)</f>
        <v>0</v>
      </c>
      <c r="K186" s="209"/>
      <c r="L186" s="37"/>
      <c r="M186" s="210" t="s">
        <v>1</v>
      </c>
      <c r="N186" s="211" t="s">
        <v>42</v>
      </c>
      <c r="O186" s="69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2">
        <f>S186*H186</f>
        <v>0</v>
      </c>
      <c r="U186" s="213" t="s">
        <v>1</v>
      </c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14" t="s">
        <v>109</v>
      </c>
      <c r="AT186" s="214" t="s">
        <v>140</v>
      </c>
      <c r="AU186" s="214" t="s">
        <v>87</v>
      </c>
      <c r="AY186" s="15" t="s">
        <v>137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5" t="s">
        <v>85</v>
      </c>
      <c r="BK186" s="215">
        <f>ROUND(I186*H186,2)</f>
        <v>0</v>
      </c>
      <c r="BL186" s="15" t="s">
        <v>109</v>
      </c>
      <c r="BM186" s="214" t="s">
        <v>269</v>
      </c>
    </row>
    <row r="187" spans="1:65" s="2" customFormat="1" ht="48.75">
      <c r="A187" s="32"/>
      <c r="B187" s="33"/>
      <c r="C187" s="34"/>
      <c r="D187" s="216" t="s">
        <v>145</v>
      </c>
      <c r="E187" s="34"/>
      <c r="F187" s="217" t="s">
        <v>270</v>
      </c>
      <c r="G187" s="34"/>
      <c r="H187" s="34"/>
      <c r="I187" s="114"/>
      <c r="J187" s="34"/>
      <c r="K187" s="34"/>
      <c r="L187" s="37"/>
      <c r="M187" s="218"/>
      <c r="N187" s="219"/>
      <c r="O187" s="69"/>
      <c r="P187" s="69"/>
      <c r="Q187" s="69"/>
      <c r="R187" s="69"/>
      <c r="S187" s="69"/>
      <c r="T187" s="69"/>
      <c r="U187" s="70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145</v>
      </c>
      <c r="AU187" s="15" t="s">
        <v>87</v>
      </c>
    </row>
    <row r="188" spans="1:65" s="2" customFormat="1" ht="16.350000000000001" customHeight="1">
      <c r="A188" s="32"/>
      <c r="B188" s="33"/>
      <c r="C188" s="202" t="s">
        <v>271</v>
      </c>
      <c r="D188" s="202" t="s">
        <v>140</v>
      </c>
      <c r="E188" s="203" t="s">
        <v>272</v>
      </c>
      <c r="F188" s="204" t="s">
        <v>273</v>
      </c>
      <c r="G188" s="205" t="s">
        <v>268</v>
      </c>
      <c r="H188" s="206">
        <v>4</v>
      </c>
      <c r="I188" s="207"/>
      <c r="J188" s="208">
        <f>ROUND(I188*H188,2)</f>
        <v>0</v>
      </c>
      <c r="K188" s="209"/>
      <c r="L188" s="37"/>
      <c r="M188" s="210" t="s">
        <v>1</v>
      </c>
      <c r="N188" s="211" t="s">
        <v>42</v>
      </c>
      <c r="O188" s="69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2">
        <f>S188*H188</f>
        <v>0</v>
      </c>
      <c r="U188" s="213" t="s">
        <v>1</v>
      </c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4" t="s">
        <v>109</v>
      </c>
      <c r="AT188" s="214" t="s">
        <v>140</v>
      </c>
      <c r="AU188" s="214" t="s">
        <v>87</v>
      </c>
      <c r="AY188" s="15" t="s">
        <v>137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5" t="s">
        <v>85</v>
      </c>
      <c r="BK188" s="215">
        <f>ROUND(I188*H188,2)</f>
        <v>0</v>
      </c>
      <c r="BL188" s="15" t="s">
        <v>109</v>
      </c>
      <c r="BM188" s="214" t="s">
        <v>274</v>
      </c>
    </row>
    <row r="189" spans="1:65" s="2" customFormat="1" ht="39">
      <c r="A189" s="32"/>
      <c r="B189" s="33"/>
      <c r="C189" s="34"/>
      <c r="D189" s="216" t="s">
        <v>145</v>
      </c>
      <c r="E189" s="34"/>
      <c r="F189" s="217" t="s">
        <v>275</v>
      </c>
      <c r="G189" s="34"/>
      <c r="H189" s="34"/>
      <c r="I189" s="114"/>
      <c r="J189" s="34"/>
      <c r="K189" s="34"/>
      <c r="L189" s="37"/>
      <c r="M189" s="218"/>
      <c r="N189" s="219"/>
      <c r="O189" s="69"/>
      <c r="P189" s="69"/>
      <c r="Q189" s="69"/>
      <c r="R189" s="69"/>
      <c r="S189" s="69"/>
      <c r="T189" s="69"/>
      <c r="U189" s="70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145</v>
      </c>
      <c r="AU189" s="15" t="s">
        <v>87</v>
      </c>
    </row>
    <row r="190" spans="1:65" s="2" customFormat="1" ht="21.2" customHeight="1">
      <c r="A190" s="32"/>
      <c r="B190" s="33"/>
      <c r="C190" s="202" t="s">
        <v>276</v>
      </c>
      <c r="D190" s="202" t="s">
        <v>140</v>
      </c>
      <c r="E190" s="203" t="s">
        <v>277</v>
      </c>
      <c r="F190" s="204" t="s">
        <v>278</v>
      </c>
      <c r="G190" s="205" t="s">
        <v>191</v>
      </c>
      <c r="H190" s="206">
        <v>2068</v>
      </c>
      <c r="I190" s="207"/>
      <c r="J190" s="208">
        <f>ROUND(I190*H190,2)</f>
        <v>0</v>
      </c>
      <c r="K190" s="209"/>
      <c r="L190" s="37"/>
      <c r="M190" s="210" t="s">
        <v>1</v>
      </c>
      <c r="N190" s="211" t="s">
        <v>42</v>
      </c>
      <c r="O190" s="69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2">
        <f>S190*H190</f>
        <v>0</v>
      </c>
      <c r="U190" s="213" t="s">
        <v>1</v>
      </c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14" t="s">
        <v>109</v>
      </c>
      <c r="AT190" s="214" t="s">
        <v>140</v>
      </c>
      <c r="AU190" s="214" t="s">
        <v>87</v>
      </c>
      <c r="AY190" s="15" t="s">
        <v>137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5" t="s">
        <v>85</v>
      </c>
      <c r="BK190" s="215">
        <f>ROUND(I190*H190,2)</f>
        <v>0</v>
      </c>
      <c r="BL190" s="15" t="s">
        <v>109</v>
      </c>
      <c r="BM190" s="214" t="s">
        <v>279</v>
      </c>
    </row>
    <row r="191" spans="1:65" s="2" customFormat="1" ht="39">
      <c r="A191" s="32"/>
      <c r="B191" s="33"/>
      <c r="C191" s="34"/>
      <c r="D191" s="216" t="s">
        <v>145</v>
      </c>
      <c r="E191" s="34"/>
      <c r="F191" s="217" t="s">
        <v>280</v>
      </c>
      <c r="G191" s="34"/>
      <c r="H191" s="34"/>
      <c r="I191" s="114"/>
      <c r="J191" s="34"/>
      <c r="K191" s="34"/>
      <c r="L191" s="37"/>
      <c r="M191" s="218"/>
      <c r="N191" s="219"/>
      <c r="O191" s="69"/>
      <c r="P191" s="69"/>
      <c r="Q191" s="69"/>
      <c r="R191" s="69"/>
      <c r="S191" s="69"/>
      <c r="T191" s="69"/>
      <c r="U191" s="70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145</v>
      </c>
      <c r="AU191" s="15" t="s">
        <v>87</v>
      </c>
    </row>
    <row r="192" spans="1:65" s="2" customFormat="1" ht="19.5">
      <c r="A192" s="32"/>
      <c r="B192" s="33"/>
      <c r="C192" s="34"/>
      <c r="D192" s="216" t="s">
        <v>166</v>
      </c>
      <c r="E192" s="34"/>
      <c r="F192" s="231" t="s">
        <v>194</v>
      </c>
      <c r="G192" s="34"/>
      <c r="H192" s="34"/>
      <c r="I192" s="114"/>
      <c r="J192" s="34"/>
      <c r="K192" s="34"/>
      <c r="L192" s="37"/>
      <c r="M192" s="218"/>
      <c r="N192" s="219"/>
      <c r="O192" s="69"/>
      <c r="P192" s="69"/>
      <c r="Q192" s="69"/>
      <c r="R192" s="69"/>
      <c r="S192" s="69"/>
      <c r="T192" s="69"/>
      <c r="U192" s="70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5" t="s">
        <v>166</v>
      </c>
      <c r="AU192" s="15" t="s">
        <v>87</v>
      </c>
    </row>
    <row r="193" spans="1:65" s="13" customFormat="1">
      <c r="B193" s="220"/>
      <c r="C193" s="221"/>
      <c r="D193" s="216" t="s">
        <v>152</v>
      </c>
      <c r="E193" s="222" t="s">
        <v>1</v>
      </c>
      <c r="F193" s="223" t="s">
        <v>213</v>
      </c>
      <c r="G193" s="221"/>
      <c r="H193" s="224">
        <v>2068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8"/>
      <c r="U193" s="229"/>
      <c r="AT193" s="230" t="s">
        <v>152</v>
      </c>
      <c r="AU193" s="230" t="s">
        <v>87</v>
      </c>
      <c r="AV193" s="13" t="s">
        <v>87</v>
      </c>
      <c r="AW193" s="13" t="s">
        <v>33</v>
      </c>
      <c r="AX193" s="13" t="s">
        <v>85</v>
      </c>
      <c r="AY193" s="230" t="s">
        <v>137</v>
      </c>
    </row>
    <row r="194" spans="1:65" s="2" customFormat="1" ht="16.350000000000001" customHeight="1">
      <c r="A194" s="32"/>
      <c r="B194" s="33"/>
      <c r="C194" s="232" t="s">
        <v>281</v>
      </c>
      <c r="D194" s="232" t="s">
        <v>282</v>
      </c>
      <c r="E194" s="233" t="s">
        <v>283</v>
      </c>
      <c r="F194" s="234" t="s">
        <v>284</v>
      </c>
      <c r="G194" s="235" t="s">
        <v>285</v>
      </c>
      <c r="H194" s="236">
        <v>274.63499999999999</v>
      </c>
      <c r="I194" s="237"/>
      <c r="J194" s="238">
        <f>ROUND(I194*H194,2)</f>
        <v>0</v>
      </c>
      <c r="K194" s="239"/>
      <c r="L194" s="240"/>
      <c r="M194" s="241" t="s">
        <v>1</v>
      </c>
      <c r="N194" s="242" t="s">
        <v>42</v>
      </c>
      <c r="O194" s="69"/>
      <c r="P194" s="212">
        <f>O194*H194</f>
        <v>0</v>
      </c>
      <c r="Q194" s="212">
        <v>1</v>
      </c>
      <c r="R194" s="212">
        <f>Q194*H194</f>
        <v>274.63499999999999</v>
      </c>
      <c r="S194" s="212">
        <v>0</v>
      </c>
      <c r="T194" s="212">
        <f>S194*H194</f>
        <v>0</v>
      </c>
      <c r="U194" s="213" t="s">
        <v>1</v>
      </c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14" t="s">
        <v>183</v>
      </c>
      <c r="AT194" s="214" t="s">
        <v>282</v>
      </c>
      <c r="AU194" s="214" t="s">
        <v>87</v>
      </c>
      <c r="AY194" s="15" t="s">
        <v>137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5" t="s">
        <v>85</v>
      </c>
      <c r="BK194" s="215">
        <f>ROUND(I194*H194,2)</f>
        <v>0</v>
      </c>
      <c r="BL194" s="15" t="s">
        <v>109</v>
      </c>
      <c r="BM194" s="214" t="s">
        <v>286</v>
      </c>
    </row>
    <row r="195" spans="1:65" s="2" customFormat="1">
      <c r="A195" s="32"/>
      <c r="B195" s="33"/>
      <c r="C195" s="34"/>
      <c r="D195" s="216" t="s">
        <v>145</v>
      </c>
      <c r="E195" s="34"/>
      <c r="F195" s="217" t="s">
        <v>284</v>
      </c>
      <c r="G195" s="34"/>
      <c r="H195" s="34"/>
      <c r="I195" s="114"/>
      <c r="J195" s="34"/>
      <c r="K195" s="34"/>
      <c r="L195" s="37"/>
      <c r="M195" s="218"/>
      <c r="N195" s="219"/>
      <c r="O195" s="69"/>
      <c r="P195" s="69"/>
      <c r="Q195" s="69"/>
      <c r="R195" s="69"/>
      <c r="S195" s="69"/>
      <c r="T195" s="69"/>
      <c r="U195" s="70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145</v>
      </c>
      <c r="AU195" s="15" t="s">
        <v>87</v>
      </c>
    </row>
    <row r="196" spans="1:65" s="13" customFormat="1">
      <c r="B196" s="220"/>
      <c r="C196" s="221"/>
      <c r="D196" s="216" t="s">
        <v>152</v>
      </c>
      <c r="E196" s="222" t="s">
        <v>1</v>
      </c>
      <c r="F196" s="223" t="s">
        <v>287</v>
      </c>
      <c r="G196" s="221"/>
      <c r="H196" s="224">
        <v>274.63499999999999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8"/>
      <c r="U196" s="229"/>
      <c r="AT196" s="230" t="s">
        <v>152</v>
      </c>
      <c r="AU196" s="230" t="s">
        <v>87</v>
      </c>
      <c r="AV196" s="13" t="s">
        <v>87</v>
      </c>
      <c r="AW196" s="13" t="s">
        <v>33</v>
      </c>
      <c r="AX196" s="13" t="s">
        <v>85</v>
      </c>
      <c r="AY196" s="230" t="s">
        <v>137</v>
      </c>
    </row>
    <row r="197" spans="1:65" s="2" customFormat="1" ht="16.350000000000001" customHeight="1">
      <c r="A197" s="32"/>
      <c r="B197" s="33"/>
      <c r="C197" s="232" t="s">
        <v>98</v>
      </c>
      <c r="D197" s="232" t="s">
        <v>282</v>
      </c>
      <c r="E197" s="233" t="s">
        <v>288</v>
      </c>
      <c r="F197" s="234" t="s">
        <v>289</v>
      </c>
      <c r="G197" s="235" t="s">
        <v>163</v>
      </c>
      <c r="H197" s="236">
        <v>26</v>
      </c>
      <c r="I197" s="260">
        <v>96332</v>
      </c>
      <c r="J197" s="238">
        <f>ROUND(I197*H197,2)</f>
        <v>2504632</v>
      </c>
      <c r="K197" s="239"/>
      <c r="L197" s="240"/>
      <c r="M197" s="241" t="s">
        <v>1</v>
      </c>
      <c r="N197" s="242" t="s">
        <v>42</v>
      </c>
      <c r="O197" s="69"/>
      <c r="P197" s="212">
        <f>O197*H197</f>
        <v>0</v>
      </c>
      <c r="Q197" s="212">
        <v>4.8734999999999999</v>
      </c>
      <c r="R197" s="212">
        <f>Q197*H197</f>
        <v>126.711</v>
      </c>
      <c r="S197" s="212">
        <v>0</v>
      </c>
      <c r="T197" s="212">
        <f>S197*H197</f>
        <v>0</v>
      </c>
      <c r="U197" s="213" t="s">
        <v>1</v>
      </c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14" t="s">
        <v>183</v>
      </c>
      <c r="AT197" s="214" t="s">
        <v>282</v>
      </c>
      <c r="AU197" s="214" t="s">
        <v>87</v>
      </c>
      <c r="AY197" s="15" t="s">
        <v>137</v>
      </c>
      <c r="BE197" s="215">
        <f>IF(N197="základní",J197,0)</f>
        <v>2504632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5" t="s">
        <v>85</v>
      </c>
      <c r="BK197" s="215">
        <f>ROUND(I197*H197,2)</f>
        <v>2504632</v>
      </c>
      <c r="BL197" s="15" t="s">
        <v>109</v>
      </c>
      <c r="BM197" s="214" t="s">
        <v>290</v>
      </c>
    </row>
    <row r="198" spans="1:65" s="2" customFormat="1">
      <c r="A198" s="32"/>
      <c r="B198" s="33"/>
      <c r="C198" s="34"/>
      <c r="D198" s="216" t="s">
        <v>145</v>
      </c>
      <c r="E198" s="34"/>
      <c r="F198" s="217" t="s">
        <v>291</v>
      </c>
      <c r="G198" s="34"/>
      <c r="H198" s="34"/>
      <c r="I198" s="114"/>
      <c r="J198" s="34"/>
      <c r="K198" s="34"/>
      <c r="L198" s="37"/>
      <c r="M198" s="218"/>
      <c r="N198" s="219"/>
      <c r="O198" s="69"/>
      <c r="P198" s="69"/>
      <c r="Q198" s="69"/>
      <c r="R198" s="69"/>
      <c r="S198" s="69"/>
      <c r="T198" s="69"/>
      <c r="U198" s="70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145</v>
      </c>
      <c r="AU198" s="15" t="s">
        <v>87</v>
      </c>
    </row>
    <row r="199" spans="1:65" s="13" customFormat="1">
      <c r="B199" s="220"/>
      <c r="C199" s="221"/>
      <c r="D199" s="216" t="s">
        <v>152</v>
      </c>
      <c r="E199" s="222" t="s">
        <v>97</v>
      </c>
      <c r="F199" s="223" t="s">
        <v>98</v>
      </c>
      <c r="G199" s="221"/>
      <c r="H199" s="224">
        <v>26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8"/>
      <c r="U199" s="229"/>
      <c r="AT199" s="230" t="s">
        <v>152</v>
      </c>
      <c r="AU199" s="230" t="s">
        <v>87</v>
      </c>
      <c r="AV199" s="13" t="s">
        <v>87</v>
      </c>
      <c r="AW199" s="13" t="s">
        <v>33</v>
      </c>
      <c r="AX199" s="13" t="s">
        <v>85</v>
      </c>
      <c r="AY199" s="230" t="s">
        <v>137</v>
      </c>
    </row>
    <row r="200" spans="1:65" s="2" customFormat="1" ht="16.350000000000001" customHeight="1">
      <c r="A200" s="32"/>
      <c r="B200" s="33"/>
      <c r="C200" s="232" t="s">
        <v>292</v>
      </c>
      <c r="D200" s="232" t="s">
        <v>282</v>
      </c>
      <c r="E200" s="233" t="s">
        <v>293</v>
      </c>
      <c r="F200" s="234" t="s">
        <v>294</v>
      </c>
      <c r="G200" s="235" t="s">
        <v>191</v>
      </c>
      <c r="H200" s="236">
        <v>18</v>
      </c>
      <c r="I200" s="261">
        <v>160</v>
      </c>
      <c r="J200" s="238">
        <f>ROUND(I200*H200,2)</f>
        <v>2880</v>
      </c>
      <c r="K200" s="239"/>
      <c r="L200" s="240"/>
      <c r="M200" s="241" t="s">
        <v>1</v>
      </c>
      <c r="N200" s="242" t="s">
        <v>42</v>
      </c>
      <c r="O200" s="69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2">
        <f>S200*H200</f>
        <v>0</v>
      </c>
      <c r="U200" s="213" t="s">
        <v>1</v>
      </c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14" t="s">
        <v>183</v>
      </c>
      <c r="AT200" s="214" t="s">
        <v>282</v>
      </c>
      <c r="AU200" s="214" t="s">
        <v>87</v>
      </c>
      <c r="AY200" s="15" t="s">
        <v>137</v>
      </c>
      <c r="BE200" s="215">
        <f>IF(N200="základní",J200,0)</f>
        <v>2880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5" t="s">
        <v>85</v>
      </c>
      <c r="BK200" s="215">
        <f>ROUND(I200*H200,2)</f>
        <v>2880</v>
      </c>
      <c r="BL200" s="15" t="s">
        <v>109</v>
      </c>
      <c r="BM200" s="214" t="s">
        <v>295</v>
      </c>
    </row>
    <row r="201" spans="1:65" s="2" customFormat="1">
      <c r="A201" s="32"/>
      <c r="B201" s="33"/>
      <c r="C201" s="34"/>
      <c r="D201" s="216" t="s">
        <v>145</v>
      </c>
      <c r="E201" s="34"/>
      <c r="F201" s="217" t="s">
        <v>296</v>
      </c>
      <c r="G201" s="34"/>
      <c r="H201" s="34"/>
      <c r="I201" s="114"/>
      <c r="J201" s="34"/>
      <c r="K201" s="34"/>
      <c r="L201" s="37"/>
      <c r="M201" s="218"/>
      <c r="N201" s="219"/>
      <c r="O201" s="69"/>
      <c r="P201" s="69"/>
      <c r="Q201" s="69"/>
      <c r="R201" s="69"/>
      <c r="S201" s="69"/>
      <c r="T201" s="69"/>
      <c r="U201" s="70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145</v>
      </c>
      <c r="AU201" s="15" t="s">
        <v>87</v>
      </c>
    </row>
    <row r="202" spans="1:65" s="13" customFormat="1">
      <c r="B202" s="220"/>
      <c r="C202" s="221"/>
      <c r="D202" s="216" t="s">
        <v>152</v>
      </c>
      <c r="E202" s="222" t="s">
        <v>99</v>
      </c>
      <c r="F202" s="223" t="s">
        <v>100</v>
      </c>
      <c r="G202" s="221"/>
      <c r="H202" s="224">
        <v>18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8"/>
      <c r="U202" s="229"/>
      <c r="AT202" s="230" t="s">
        <v>152</v>
      </c>
      <c r="AU202" s="230" t="s">
        <v>87</v>
      </c>
      <c r="AV202" s="13" t="s">
        <v>87</v>
      </c>
      <c r="AW202" s="13" t="s">
        <v>33</v>
      </c>
      <c r="AX202" s="13" t="s">
        <v>85</v>
      </c>
      <c r="AY202" s="230" t="s">
        <v>137</v>
      </c>
    </row>
    <row r="203" spans="1:65" s="2" customFormat="1" ht="16.350000000000001" customHeight="1">
      <c r="A203" s="32"/>
      <c r="B203" s="33"/>
      <c r="C203" s="232" t="s">
        <v>297</v>
      </c>
      <c r="D203" s="232" t="s">
        <v>282</v>
      </c>
      <c r="E203" s="233" t="s">
        <v>298</v>
      </c>
      <c r="F203" s="234" t="s">
        <v>299</v>
      </c>
      <c r="G203" s="235" t="s">
        <v>163</v>
      </c>
      <c r="H203" s="236">
        <v>2</v>
      </c>
      <c r="I203" s="262">
        <v>13956</v>
      </c>
      <c r="J203" s="238">
        <f>ROUND(I203*H203,2)</f>
        <v>27912</v>
      </c>
      <c r="K203" s="239"/>
      <c r="L203" s="240"/>
      <c r="M203" s="241" t="s">
        <v>1</v>
      </c>
      <c r="N203" s="242" t="s">
        <v>42</v>
      </c>
      <c r="O203" s="69"/>
      <c r="P203" s="212">
        <f>O203*H203</f>
        <v>0</v>
      </c>
      <c r="Q203" s="212">
        <v>0.26600000000000001</v>
      </c>
      <c r="R203" s="212">
        <f>Q203*H203</f>
        <v>0.53200000000000003</v>
      </c>
      <c r="S203" s="212">
        <v>0</v>
      </c>
      <c r="T203" s="212">
        <f>S203*H203</f>
        <v>0</v>
      </c>
      <c r="U203" s="213" t="s">
        <v>1</v>
      </c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14" t="s">
        <v>300</v>
      </c>
      <c r="AT203" s="214" t="s">
        <v>282</v>
      </c>
      <c r="AU203" s="214" t="s">
        <v>87</v>
      </c>
      <c r="AY203" s="15" t="s">
        <v>137</v>
      </c>
      <c r="BE203" s="215">
        <f>IF(N203="základní",J203,0)</f>
        <v>27912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5" t="s">
        <v>85</v>
      </c>
      <c r="BK203" s="215">
        <f>ROUND(I203*H203,2)</f>
        <v>27912</v>
      </c>
      <c r="BL203" s="15" t="s">
        <v>300</v>
      </c>
      <c r="BM203" s="214" t="s">
        <v>301</v>
      </c>
    </row>
    <row r="204" spans="1:65" s="2" customFormat="1">
      <c r="A204" s="32"/>
      <c r="B204" s="33"/>
      <c r="C204" s="34"/>
      <c r="D204" s="216" t="s">
        <v>145</v>
      </c>
      <c r="E204" s="34"/>
      <c r="F204" s="217" t="s">
        <v>302</v>
      </c>
      <c r="G204" s="34"/>
      <c r="H204" s="34"/>
      <c r="I204" s="114"/>
      <c r="J204" s="34"/>
      <c r="K204" s="34"/>
      <c r="L204" s="37"/>
      <c r="M204" s="218"/>
      <c r="N204" s="219"/>
      <c r="O204" s="69"/>
      <c r="P204" s="69"/>
      <c r="Q204" s="69"/>
      <c r="R204" s="69"/>
      <c r="S204" s="69"/>
      <c r="T204" s="69"/>
      <c r="U204" s="70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5" t="s">
        <v>145</v>
      </c>
      <c r="AU204" s="15" t="s">
        <v>87</v>
      </c>
    </row>
    <row r="205" spans="1:65" s="2" customFormat="1" ht="16.350000000000001" customHeight="1">
      <c r="A205" s="32"/>
      <c r="B205" s="33"/>
      <c r="C205" s="232" t="s">
        <v>303</v>
      </c>
      <c r="D205" s="232" t="s">
        <v>282</v>
      </c>
      <c r="E205" s="233" t="s">
        <v>304</v>
      </c>
      <c r="F205" s="234" t="s">
        <v>305</v>
      </c>
      <c r="G205" s="235" t="s">
        <v>163</v>
      </c>
      <c r="H205" s="236">
        <v>3100</v>
      </c>
      <c r="I205" s="263">
        <v>29</v>
      </c>
      <c r="J205" s="238">
        <f>ROUND(I205*H205,2)</f>
        <v>89900</v>
      </c>
      <c r="K205" s="239"/>
      <c r="L205" s="240"/>
      <c r="M205" s="241" t="s">
        <v>1</v>
      </c>
      <c r="N205" s="242" t="s">
        <v>42</v>
      </c>
      <c r="O205" s="69"/>
      <c r="P205" s="212">
        <f>O205*H205</f>
        <v>0</v>
      </c>
      <c r="Q205" s="212">
        <v>2.1000000000000001E-4</v>
      </c>
      <c r="R205" s="212">
        <f>Q205*H205</f>
        <v>0.65100000000000002</v>
      </c>
      <c r="S205" s="212">
        <v>0</v>
      </c>
      <c r="T205" s="212">
        <f>S205*H205</f>
        <v>0</v>
      </c>
      <c r="U205" s="213" t="s">
        <v>1</v>
      </c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14" t="s">
        <v>183</v>
      </c>
      <c r="AT205" s="214" t="s">
        <v>282</v>
      </c>
      <c r="AU205" s="214" t="s">
        <v>87</v>
      </c>
      <c r="AY205" s="15" t="s">
        <v>137</v>
      </c>
      <c r="BE205" s="215">
        <f>IF(N205="základní",J205,0)</f>
        <v>89900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5" t="s">
        <v>85</v>
      </c>
      <c r="BK205" s="215">
        <f>ROUND(I205*H205,2)</f>
        <v>89900</v>
      </c>
      <c r="BL205" s="15" t="s">
        <v>109</v>
      </c>
      <c r="BM205" s="214" t="s">
        <v>306</v>
      </c>
    </row>
    <row r="206" spans="1:65" s="2" customFormat="1">
      <c r="A206" s="32"/>
      <c r="B206" s="33"/>
      <c r="C206" s="34"/>
      <c r="D206" s="216" t="s">
        <v>145</v>
      </c>
      <c r="E206" s="34"/>
      <c r="F206" s="217" t="s">
        <v>307</v>
      </c>
      <c r="G206" s="34"/>
      <c r="H206" s="34"/>
      <c r="I206" s="114"/>
      <c r="J206" s="34"/>
      <c r="K206" s="34"/>
      <c r="L206" s="37"/>
      <c r="M206" s="218"/>
      <c r="N206" s="219"/>
      <c r="O206" s="69"/>
      <c r="P206" s="69"/>
      <c r="Q206" s="69"/>
      <c r="R206" s="69"/>
      <c r="S206" s="69"/>
      <c r="T206" s="69"/>
      <c r="U206" s="70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145</v>
      </c>
      <c r="AU206" s="15" t="s">
        <v>87</v>
      </c>
    </row>
    <row r="207" spans="1:65" s="13" customFormat="1">
      <c r="B207" s="220"/>
      <c r="C207" s="221"/>
      <c r="D207" s="216" t="s">
        <v>152</v>
      </c>
      <c r="E207" s="222" t="s">
        <v>1</v>
      </c>
      <c r="F207" s="223" t="s">
        <v>308</v>
      </c>
      <c r="G207" s="221"/>
      <c r="H207" s="224">
        <v>3100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8"/>
      <c r="U207" s="229"/>
      <c r="AT207" s="230" t="s">
        <v>152</v>
      </c>
      <c r="AU207" s="230" t="s">
        <v>87</v>
      </c>
      <c r="AV207" s="13" t="s">
        <v>87</v>
      </c>
      <c r="AW207" s="13" t="s">
        <v>33</v>
      </c>
      <c r="AX207" s="13" t="s">
        <v>85</v>
      </c>
      <c r="AY207" s="230" t="s">
        <v>137</v>
      </c>
    </row>
    <row r="208" spans="1:65" s="12" customFormat="1" ht="26.1" customHeight="1">
      <c r="B208" s="186"/>
      <c r="C208" s="187"/>
      <c r="D208" s="188" t="s">
        <v>76</v>
      </c>
      <c r="E208" s="189" t="s">
        <v>309</v>
      </c>
      <c r="F208" s="189" t="s">
        <v>310</v>
      </c>
      <c r="G208" s="187"/>
      <c r="H208" s="187"/>
      <c r="I208" s="190"/>
      <c r="J208" s="191">
        <f>BK208</f>
        <v>0</v>
      </c>
      <c r="K208" s="187"/>
      <c r="L208" s="192"/>
      <c r="M208" s="193"/>
      <c r="N208" s="194"/>
      <c r="O208" s="194"/>
      <c r="P208" s="195">
        <f>SUM(P209:P223)</f>
        <v>0</v>
      </c>
      <c r="Q208" s="194"/>
      <c r="R208" s="195">
        <f>SUM(R209:R223)</f>
        <v>0</v>
      </c>
      <c r="S208" s="194"/>
      <c r="T208" s="195">
        <f>SUM(T209:T223)</f>
        <v>0</v>
      </c>
      <c r="U208" s="196"/>
      <c r="AR208" s="197" t="s">
        <v>109</v>
      </c>
      <c r="AT208" s="198" t="s">
        <v>76</v>
      </c>
      <c r="AU208" s="198" t="s">
        <v>77</v>
      </c>
      <c r="AY208" s="197" t="s">
        <v>137</v>
      </c>
      <c r="BK208" s="199">
        <f>SUM(BK209:BK223)</f>
        <v>0</v>
      </c>
    </row>
    <row r="209" spans="1:65" s="2" customFormat="1" ht="16.350000000000001" customHeight="1">
      <c r="A209" s="32"/>
      <c r="B209" s="33"/>
      <c r="C209" s="202" t="s">
        <v>311</v>
      </c>
      <c r="D209" s="202" t="s">
        <v>140</v>
      </c>
      <c r="E209" s="203" t="s">
        <v>312</v>
      </c>
      <c r="F209" s="204" t="s">
        <v>313</v>
      </c>
      <c r="G209" s="205" t="s">
        <v>163</v>
      </c>
      <c r="H209" s="206">
        <v>3</v>
      </c>
      <c r="I209" s="207"/>
      <c r="J209" s="208">
        <f>ROUND(I209*H209,2)</f>
        <v>0</v>
      </c>
      <c r="K209" s="209"/>
      <c r="L209" s="37"/>
      <c r="M209" s="210" t="s">
        <v>1</v>
      </c>
      <c r="N209" s="211" t="s">
        <v>42</v>
      </c>
      <c r="O209" s="69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2">
        <f>S209*H209</f>
        <v>0</v>
      </c>
      <c r="U209" s="213" t="s">
        <v>1</v>
      </c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14" t="s">
        <v>314</v>
      </c>
      <c r="AT209" s="214" t="s">
        <v>140</v>
      </c>
      <c r="AU209" s="214" t="s">
        <v>85</v>
      </c>
      <c r="AY209" s="15" t="s">
        <v>137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5" t="s">
        <v>85</v>
      </c>
      <c r="BK209" s="215">
        <f>ROUND(I209*H209,2)</f>
        <v>0</v>
      </c>
      <c r="BL209" s="15" t="s">
        <v>314</v>
      </c>
      <c r="BM209" s="214" t="s">
        <v>315</v>
      </c>
    </row>
    <row r="210" spans="1:65" s="2" customFormat="1" ht="29.25">
      <c r="A210" s="32"/>
      <c r="B210" s="33"/>
      <c r="C210" s="34"/>
      <c r="D210" s="216" t="s">
        <v>145</v>
      </c>
      <c r="E210" s="34"/>
      <c r="F210" s="217" t="s">
        <v>316</v>
      </c>
      <c r="G210" s="34"/>
      <c r="H210" s="34"/>
      <c r="I210" s="114"/>
      <c r="J210" s="34"/>
      <c r="K210" s="34"/>
      <c r="L210" s="37"/>
      <c r="M210" s="218"/>
      <c r="N210" s="219"/>
      <c r="O210" s="69"/>
      <c r="P210" s="69"/>
      <c r="Q210" s="69"/>
      <c r="R210" s="69"/>
      <c r="S210" s="69"/>
      <c r="T210" s="69"/>
      <c r="U210" s="70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145</v>
      </c>
      <c r="AU210" s="15" t="s">
        <v>85</v>
      </c>
    </row>
    <row r="211" spans="1:65" s="2" customFormat="1" ht="31.9" customHeight="1">
      <c r="A211" s="32"/>
      <c r="B211" s="33"/>
      <c r="C211" s="202" t="s">
        <v>317</v>
      </c>
      <c r="D211" s="202" t="s">
        <v>140</v>
      </c>
      <c r="E211" s="203" t="s">
        <v>318</v>
      </c>
      <c r="F211" s="204" t="s">
        <v>319</v>
      </c>
      <c r="G211" s="205" t="s">
        <v>285</v>
      </c>
      <c r="H211" s="206">
        <v>274.63499999999999</v>
      </c>
      <c r="I211" s="207"/>
      <c r="J211" s="208">
        <f>ROUND(I211*H211,2)</f>
        <v>0</v>
      </c>
      <c r="K211" s="209"/>
      <c r="L211" s="37"/>
      <c r="M211" s="210" t="s">
        <v>1</v>
      </c>
      <c r="N211" s="211" t="s">
        <v>42</v>
      </c>
      <c r="O211" s="69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2">
        <f>S211*H211</f>
        <v>0</v>
      </c>
      <c r="U211" s="213" t="s">
        <v>1</v>
      </c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14" t="s">
        <v>314</v>
      </c>
      <c r="AT211" s="214" t="s">
        <v>140</v>
      </c>
      <c r="AU211" s="214" t="s">
        <v>85</v>
      </c>
      <c r="AY211" s="15" t="s">
        <v>137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5" t="s">
        <v>85</v>
      </c>
      <c r="BK211" s="215">
        <f>ROUND(I211*H211,2)</f>
        <v>0</v>
      </c>
      <c r="BL211" s="15" t="s">
        <v>314</v>
      </c>
      <c r="BM211" s="214" t="s">
        <v>320</v>
      </c>
    </row>
    <row r="212" spans="1:65" s="2" customFormat="1" ht="78">
      <c r="A212" s="32"/>
      <c r="B212" s="33"/>
      <c r="C212" s="34"/>
      <c r="D212" s="216" t="s">
        <v>145</v>
      </c>
      <c r="E212" s="34"/>
      <c r="F212" s="217" t="s">
        <v>321</v>
      </c>
      <c r="G212" s="34"/>
      <c r="H212" s="34"/>
      <c r="I212" s="114"/>
      <c r="J212" s="34"/>
      <c r="K212" s="34"/>
      <c r="L212" s="37"/>
      <c r="M212" s="218"/>
      <c r="N212" s="219"/>
      <c r="O212" s="69"/>
      <c r="P212" s="69"/>
      <c r="Q212" s="69"/>
      <c r="R212" s="69"/>
      <c r="S212" s="69"/>
      <c r="T212" s="69"/>
      <c r="U212" s="70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5" t="s">
        <v>145</v>
      </c>
      <c r="AU212" s="15" t="s">
        <v>85</v>
      </c>
    </row>
    <row r="213" spans="1:65" s="2" customFormat="1" ht="19.5">
      <c r="A213" s="32"/>
      <c r="B213" s="33"/>
      <c r="C213" s="34"/>
      <c r="D213" s="216" t="s">
        <v>166</v>
      </c>
      <c r="E213" s="34"/>
      <c r="F213" s="231" t="s">
        <v>322</v>
      </c>
      <c r="G213" s="34"/>
      <c r="H213" s="34"/>
      <c r="I213" s="114"/>
      <c r="J213" s="34"/>
      <c r="K213" s="34"/>
      <c r="L213" s="37"/>
      <c r="M213" s="218"/>
      <c r="N213" s="219"/>
      <c r="O213" s="69"/>
      <c r="P213" s="69"/>
      <c r="Q213" s="69"/>
      <c r="R213" s="69"/>
      <c r="S213" s="69"/>
      <c r="T213" s="69"/>
      <c r="U213" s="70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166</v>
      </c>
      <c r="AU213" s="15" t="s">
        <v>85</v>
      </c>
    </row>
    <row r="214" spans="1:65" s="13" customFormat="1">
      <c r="B214" s="220"/>
      <c r="C214" s="221"/>
      <c r="D214" s="216" t="s">
        <v>152</v>
      </c>
      <c r="E214" s="222" t="s">
        <v>1</v>
      </c>
      <c r="F214" s="223" t="s">
        <v>287</v>
      </c>
      <c r="G214" s="221"/>
      <c r="H214" s="224">
        <v>274.63499999999999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8"/>
      <c r="U214" s="229"/>
      <c r="AT214" s="230" t="s">
        <v>152</v>
      </c>
      <c r="AU214" s="230" t="s">
        <v>85</v>
      </c>
      <c r="AV214" s="13" t="s">
        <v>87</v>
      </c>
      <c r="AW214" s="13" t="s">
        <v>33</v>
      </c>
      <c r="AX214" s="13" t="s">
        <v>85</v>
      </c>
      <c r="AY214" s="230" t="s">
        <v>137</v>
      </c>
    </row>
    <row r="215" spans="1:65" s="2" customFormat="1" ht="31.9" customHeight="1">
      <c r="A215" s="32"/>
      <c r="B215" s="33"/>
      <c r="C215" s="202" t="s">
        <v>323</v>
      </c>
      <c r="D215" s="202" t="s">
        <v>140</v>
      </c>
      <c r="E215" s="203" t="s">
        <v>324</v>
      </c>
      <c r="F215" s="204" t="s">
        <v>325</v>
      </c>
      <c r="G215" s="205" t="s">
        <v>285</v>
      </c>
      <c r="H215" s="206">
        <v>126.497</v>
      </c>
      <c r="I215" s="207"/>
      <c r="J215" s="208">
        <f>ROUND(I215*H215,2)</f>
        <v>0</v>
      </c>
      <c r="K215" s="209"/>
      <c r="L215" s="37"/>
      <c r="M215" s="210" t="s">
        <v>1</v>
      </c>
      <c r="N215" s="211" t="s">
        <v>42</v>
      </c>
      <c r="O215" s="69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2">
        <f>S215*H215</f>
        <v>0</v>
      </c>
      <c r="U215" s="213" t="s">
        <v>1</v>
      </c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14" t="s">
        <v>314</v>
      </c>
      <c r="AT215" s="214" t="s">
        <v>140</v>
      </c>
      <c r="AU215" s="214" t="s">
        <v>85</v>
      </c>
      <c r="AY215" s="15" t="s">
        <v>137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5" t="s">
        <v>85</v>
      </c>
      <c r="BK215" s="215">
        <f>ROUND(I215*H215,2)</f>
        <v>0</v>
      </c>
      <c r="BL215" s="15" t="s">
        <v>314</v>
      </c>
      <c r="BM215" s="214" t="s">
        <v>326</v>
      </c>
    </row>
    <row r="216" spans="1:65" s="2" customFormat="1" ht="78">
      <c r="A216" s="32"/>
      <c r="B216" s="33"/>
      <c r="C216" s="34"/>
      <c r="D216" s="216" t="s">
        <v>145</v>
      </c>
      <c r="E216" s="34"/>
      <c r="F216" s="217" t="s">
        <v>327</v>
      </c>
      <c r="G216" s="34"/>
      <c r="H216" s="34"/>
      <c r="I216" s="114"/>
      <c r="J216" s="34"/>
      <c r="K216" s="34"/>
      <c r="L216" s="37"/>
      <c r="M216" s="218"/>
      <c r="N216" s="219"/>
      <c r="O216" s="69"/>
      <c r="P216" s="69"/>
      <c r="Q216" s="69"/>
      <c r="R216" s="69"/>
      <c r="S216" s="69"/>
      <c r="T216" s="69"/>
      <c r="U216" s="70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5" t="s">
        <v>145</v>
      </c>
      <c r="AU216" s="15" t="s">
        <v>85</v>
      </c>
    </row>
    <row r="217" spans="1:65" s="2" customFormat="1" ht="19.5">
      <c r="A217" s="32"/>
      <c r="B217" s="33"/>
      <c r="C217" s="34"/>
      <c r="D217" s="216" t="s">
        <v>166</v>
      </c>
      <c r="E217" s="34"/>
      <c r="F217" s="231" t="s">
        <v>322</v>
      </c>
      <c r="G217" s="34"/>
      <c r="H217" s="34"/>
      <c r="I217" s="114"/>
      <c r="J217" s="34"/>
      <c r="K217" s="34"/>
      <c r="L217" s="37"/>
      <c r="M217" s="218"/>
      <c r="N217" s="219"/>
      <c r="O217" s="69"/>
      <c r="P217" s="69"/>
      <c r="Q217" s="69"/>
      <c r="R217" s="69"/>
      <c r="S217" s="69"/>
      <c r="T217" s="69"/>
      <c r="U217" s="70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166</v>
      </c>
      <c r="AU217" s="15" t="s">
        <v>85</v>
      </c>
    </row>
    <row r="218" spans="1:65" s="13" customFormat="1">
      <c r="B218" s="220"/>
      <c r="C218" s="221"/>
      <c r="D218" s="216" t="s">
        <v>152</v>
      </c>
      <c r="E218" s="222" t="s">
        <v>1</v>
      </c>
      <c r="F218" s="223" t="s">
        <v>328</v>
      </c>
      <c r="G218" s="221"/>
      <c r="H218" s="224">
        <v>126.497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8"/>
      <c r="U218" s="229"/>
      <c r="AT218" s="230" t="s">
        <v>152</v>
      </c>
      <c r="AU218" s="230" t="s">
        <v>85</v>
      </c>
      <c r="AV218" s="13" t="s">
        <v>87</v>
      </c>
      <c r="AW218" s="13" t="s">
        <v>33</v>
      </c>
      <c r="AX218" s="13" t="s">
        <v>85</v>
      </c>
      <c r="AY218" s="230" t="s">
        <v>137</v>
      </c>
    </row>
    <row r="219" spans="1:65" s="2" customFormat="1" ht="16.350000000000001" customHeight="1">
      <c r="A219" s="32"/>
      <c r="B219" s="33"/>
      <c r="C219" s="202" t="s">
        <v>329</v>
      </c>
      <c r="D219" s="202" t="s">
        <v>140</v>
      </c>
      <c r="E219" s="203" t="s">
        <v>330</v>
      </c>
      <c r="F219" s="204" t="s">
        <v>331</v>
      </c>
      <c r="G219" s="205" t="s">
        <v>163</v>
      </c>
      <c r="H219" s="206">
        <v>3</v>
      </c>
      <c r="I219" s="207"/>
      <c r="J219" s="208">
        <f>ROUND(I219*H219,2)</f>
        <v>0</v>
      </c>
      <c r="K219" s="209"/>
      <c r="L219" s="37"/>
      <c r="M219" s="210" t="s">
        <v>1</v>
      </c>
      <c r="N219" s="211" t="s">
        <v>42</v>
      </c>
      <c r="O219" s="69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2">
        <f>S219*H219</f>
        <v>0</v>
      </c>
      <c r="U219" s="213" t="s">
        <v>1</v>
      </c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14" t="s">
        <v>314</v>
      </c>
      <c r="AT219" s="214" t="s">
        <v>140</v>
      </c>
      <c r="AU219" s="214" t="s">
        <v>85</v>
      </c>
      <c r="AY219" s="15" t="s">
        <v>137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5" t="s">
        <v>85</v>
      </c>
      <c r="BK219" s="215">
        <f>ROUND(I219*H219,2)</f>
        <v>0</v>
      </c>
      <c r="BL219" s="15" t="s">
        <v>314</v>
      </c>
      <c r="BM219" s="214" t="s">
        <v>332</v>
      </c>
    </row>
    <row r="220" spans="1:65" s="2" customFormat="1" ht="29.25">
      <c r="A220" s="32"/>
      <c r="B220" s="33"/>
      <c r="C220" s="34"/>
      <c r="D220" s="216" t="s">
        <v>145</v>
      </c>
      <c r="E220" s="34"/>
      <c r="F220" s="217" t="s">
        <v>333</v>
      </c>
      <c r="G220" s="34"/>
      <c r="H220" s="34"/>
      <c r="I220" s="114"/>
      <c r="J220" s="34"/>
      <c r="K220" s="34"/>
      <c r="L220" s="37"/>
      <c r="M220" s="218"/>
      <c r="N220" s="219"/>
      <c r="O220" s="69"/>
      <c r="P220" s="69"/>
      <c r="Q220" s="69"/>
      <c r="R220" s="69"/>
      <c r="S220" s="69"/>
      <c r="T220" s="69"/>
      <c r="U220" s="70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5" t="s">
        <v>145</v>
      </c>
      <c r="AU220" s="15" t="s">
        <v>85</v>
      </c>
    </row>
    <row r="221" spans="1:65" s="2" customFormat="1" ht="16.350000000000001" customHeight="1">
      <c r="A221" s="32"/>
      <c r="B221" s="33"/>
      <c r="C221" s="202" t="s">
        <v>334</v>
      </c>
      <c r="D221" s="202" t="s">
        <v>140</v>
      </c>
      <c r="E221" s="203" t="s">
        <v>335</v>
      </c>
      <c r="F221" s="204" t="s">
        <v>336</v>
      </c>
      <c r="G221" s="205" t="s">
        <v>163</v>
      </c>
      <c r="H221" s="206">
        <v>5</v>
      </c>
      <c r="I221" s="207"/>
      <c r="J221" s="208">
        <f>ROUND(I221*H221,2)</f>
        <v>0</v>
      </c>
      <c r="K221" s="209"/>
      <c r="L221" s="37"/>
      <c r="M221" s="210" t="s">
        <v>1</v>
      </c>
      <c r="N221" s="211" t="s">
        <v>42</v>
      </c>
      <c r="O221" s="69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2">
        <f>S221*H221</f>
        <v>0</v>
      </c>
      <c r="U221" s="213" t="s">
        <v>1</v>
      </c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14" t="s">
        <v>314</v>
      </c>
      <c r="AT221" s="214" t="s">
        <v>140</v>
      </c>
      <c r="AU221" s="214" t="s">
        <v>85</v>
      </c>
      <c r="AY221" s="15" t="s">
        <v>137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5" t="s">
        <v>85</v>
      </c>
      <c r="BK221" s="215">
        <f>ROUND(I221*H221,2)</f>
        <v>0</v>
      </c>
      <c r="BL221" s="15" t="s">
        <v>314</v>
      </c>
      <c r="BM221" s="214" t="s">
        <v>337</v>
      </c>
    </row>
    <row r="222" spans="1:65" s="2" customFormat="1" ht="29.25">
      <c r="A222" s="32"/>
      <c r="B222" s="33"/>
      <c r="C222" s="34"/>
      <c r="D222" s="216" t="s">
        <v>145</v>
      </c>
      <c r="E222" s="34"/>
      <c r="F222" s="217" t="s">
        <v>338</v>
      </c>
      <c r="G222" s="34"/>
      <c r="H222" s="34"/>
      <c r="I222" s="114"/>
      <c r="J222" s="34"/>
      <c r="K222" s="34"/>
      <c r="L222" s="37"/>
      <c r="M222" s="218"/>
      <c r="N222" s="219"/>
      <c r="O222" s="69"/>
      <c r="P222" s="69"/>
      <c r="Q222" s="69"/>
      <c r="R222" s="69"/>
      <c r="S222" s="69"/>
      <c r="T222" s="69"/>
      <c r="U222" s="70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5" t="s">
        <v>145</v>
      </c>
      <c r="AU222" s="15" t="s">
        <v>85</v>
      </c>
    </row>
    <row r="223" spans="1:65" s="13" customFormat="1">
      <c r="B223" s="220"/>
      <c r="C223" s="221"/>
      <c r="D223" s="216" t="s">
        <v>152</v>
      </c>
      <c r="E223" s="222" t="s">
        <v>1</v>
      </c>
      <c r="F223" s="223" t="s">
        <v>339</v>
      </c>
      <c r="G223" s="221"/>
      <c r="H223" s="224">
        <v>5</v>
      </c>
      <c r="I223" s="225"/>
      <c r="J223" s="221"/>
      <c r="K223" s="221"/>
      <c r="L223" s="226"/>
      <c r="M223" s="243"/>
      <c r="N223" s="244"/>
      <c r="O223" s="244"/>
      <c r="P223" s="244"/>
      <c r="Q223" s="244"/>
      <c r="R223" s="244"/>
      <c r="S223" s="244"/>
      <c r="T223" s="244"/>
      <c r="U223" s="245"/>
      <c r="AT223" s="230" t="s">
        <v>152</v>
      </c>
      <c r="AU223" s="230" t="s">
        <v>85</v>
      </c>
      <c r="AV223" s="13" t="s">
        <v>87</v>
      </c>
      <c r="AW223" s="13" t="s">
        <v>33</v>
      </c>
      <c r="AX223" s="13" t="s">
        <v>85</v>
      </c>
      <c r="AY223" s="230" t="s">
        <v>137</v>
      </c>
    </row>
    <row r="224" spans="1:65" s="2" customFormat="1" ht="6.95" customHeight="1">
      <c r="A224" s="32"/>
      <c r="B224" s="52"/>
      <c r="C224" s="53"/>
      <c r="D224" s="53"/>
      <c r="E224" s="53"/>
      <c r="F224" s="53"/>
      <c r="G224" s="53"/>
      <c r="H224" s="53"/>
      <c r="I224" s="151"/>
      <c r="J224" s="53"/>
      <c r="K224" s="53"/>
      <c r="L224" s="37"/>
      <c r="M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</row>
  </sheetData>
  <sheetProtection algorithmName="SHA-512" hashValue="LlpFXNnGRINiURWJ1V5B5q7FOJq8ZlNd+H4g1iZ1zJ6MHZ/4DiW0ypMsCUkEqMC/NPU872HrIbOpgbn5Ek4eMg==" saltValue="Uu+8cGS5VF0rI9TSBpwQ6uPtW7ljvZzceEA0mAekj7O8OHv1WbexQB0Di6hHBzvHZP9YSY5kUUmzmD+mHKnkuQ==" spinCount="100000" sheet="1" objects="1" scenarios="1" formatColumns="0" formatRows="0" autoFilter="0"/>
  <autoFilter ref="C118:K22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opLeftCell="A152" workbookViewId="0">
      <selection activeCell="I164" sqref="I164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6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1" width="12.1640625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56" s="1" customFormat="1" ht="37.15" customHeight="1">
      <c r="I2" s="106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5" t="s">
        <v>90</v>
      </c>
      <c r="AZ2" s="107" t="s">
        <v>102</v>
      </c>
      <c r="BA2" s="107" t="s">
        <v>1</v>
      </c>
      <c r="BB2" s="107" t="s">
        <v>1</v>
      </c>
      <c r="BC2" s="107" t="s">
        <v>340</v>
      </c>
      <c r="BD2" s="107" t="s">
        <v>87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8"/>
      <c r="AT3" s="15" t="s">
        <v>87</v>
      </c>
      <c r="AZ3" s="107" t="s">
        <v>104</v>
      </c>
      <c r="BA3" s="107" t="s">
        <v>1</v>
      </c>
      <c r="BB3" s="107" t="s">
        <v>1</v>
      </c>
      <c r="BC3" s="107" t="s">
        <v>341</v>
      </c>
      <c r="BD3" s="107" t="s">
        <v>87</v>
      </c>
    </row>
    <row r="4" spans="1:56" s="1" customFormat="1" ht="24.95" customHeight="1">
      <c r="B4" s="18"/>
      <c r="D4" s="111" t="s">
        <v>101</v>
      </c>
      <c r="I4" s="106"/>
      <c r="L4" s="18"/>
      <c r="M4" s="112" t="s">
        <v>10</v>
      </c>
      <c r="AT4" s="15" t="s">
        <v>4</v>
      </c>
      <c r="AZ4" s="107" t="s">
        <v>106</v>
      </c>
      <c r="BA4" s="107" t="s">
        <v>1</v>
      </c>
      <c r="BB4" s="107" t="s">
        <v>1</v>
      </c>
      <c r="BC4" s="107" t="s">
        <v>342</v>
      </c>
      <c r="BD4" s="107" t="s">
        <v>87</v>
      </c>
    </row>
    <row r="5" spans="1:56" s="1" customFormat="1" ht="6.95" customHeight="1">
      <c r="B5" s="18"/>
      <c r="I5" s="106"/>
      <c r="L5" s="18"/>
      <c r="AZ5" s="107" t="s">
        <v>212</v>
      </c>
      <c r="BA5" s="107" t="s">
        <v>1</v>
      </c>
      <c r="BB5" s="107" t="s">
        <v>1</v>
      </c>
      <c r="BC5" s="107" t="s">
        <v>343</v>
      </c>
      <c r="BD5" s="107" t="s">
        <v>87</v>
      </c>
    </row>
    <row r="6" spans="1:56" s="1" customFormat="1" ht="12.2" customHeight="1">
      <c r="B6" s="18"/>
      <c r="D6" s="113" t="s">
        <v>16</v>
      </c>
      <c r="I6" s="106"/>
      <c r="L6" s="18"/>
      <c r="AZ6" s="107" t="s">
        <v>108</v>
      </c>
      <c r="BA6" s="107" t="s">
        <v>1</v>
      </c>
      <c r="BB6" s="107" t="s">
        <v>1</v>
      </c>
      <c r="BC6" s="107" t="s">
        <v>87</v>
      </c>
      <c r="BD6" s="107" t="s">
        <v>87</v>
      </c>
    </row>
    <row r="7" spans="1:56" s="1" customFormat="1" ht="16.350000000000001" customHeight="1">
      <c r="B7" s="18"/>
      <c r="E7" s="308" t="str">
        <f>'Rekapitulace stavby'!K6</f>
        <v>Oprava trati v úseku Kojetín - Valašské Meziříčí</v>
      </c>
      <c r="F7" s="309"/>
      <c r="G7" s="309"/>
      <c r="H7" s="309"/>
      <c r="I7" s="106"/>
      <c r="L7" s="18"/>
    </row>
    <row r="8" spans="1:56" s="2" customFormat="1" ht="12.2" customHeight="1">
      <c r="A8" s="32"/>
      <c r="B8" s="37"/>
      <c r="C8" s="32"/>
      <c r="D8" s="113" t="s">
        <v>110</v>
      </c>
      <c r="E8" s="32"/>
      <c r="F8" s="32"/>
      <c r="G8" s="32"/>
      <c r="H8" s="32"/>
      <c r="I8" s="114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350000000000001" customHeight="1">
      <c r="A9" s="32"/>
      <c r="B9" s="37"/>
      <c r="C9" s="32"/>
      <c r="D9" s="32"/>
      <c r="E9" s="310" t="s">
        <v>344</v>
      </c>
      <c r="F9" s="311"/>
      <c r="G9" s="311"/>
      <c r="H9" s="311"/>
      <c r="I9" s="114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>
      <c r="A10" s="32"/>
      <c r="B10" s="37"/>
      <c r="C10" s="32"/>
      <c r="D10" s="32"/>
      <c r="E10" s="32"/>
      <c r="F10" s="32"/>
      <c r="G10" s="32"/>
      <c r="H10" s="32"/>
      <c r="I10" s="114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.2" customHeight="1">
      <c r="A11" s="32"/>
      <c r="B11" s="37"/>
      <c r="C11" s="32"/>
      <c r="D11" s="113" t="s">
        <v>18</v>
      </c>
      <c r="E11" s="32"/>
      <c r="F11" s="115" t="s">
        <v>1</v>
      </c>
      <c r="G11" s="32"/>
      <c r="H11" s="32"/>
      <c r="I11" s="116" t="s">
        <v>19</v>
      </c>
      <c r="J11" s="115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.2" customHeight="1">
      <c r="A12" s="32"/>
      <c r="B12" s="37"/>
      <c r="C12" s="32"/>
      <c r="D12" s="113" t="s">
        <v>20</v>
      </c>
      <c r="E12" s="32"/>
      <c r="F12" s="115" t="s">
        <v>345</v>
      </c>
      <c r="G12" s="32"/>
      <c r="H12" s="32"/>
      <c r="I12" s="116" t="s">
        <v>22</v>
      </c>
      <c r="J12" s="117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4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.2" customHeight="1">
      <c r="A14" s="32"/>
      <c r="B14" s="37"/>
      <c r="C14" s="32"/>
      <c r="D14" s="113" t="s">
        <v>23</v>
      </c>
      <c r="E14" s="32"/>
      <c r="F14" s="32"/>
      <c r="G14" s="32"/>
      <c r="H14" s="32"/>
      <c r="I14" s="116" t="s">
        <v>24</v>
      </c>
      <c r="J14" s="115" t="str">
        <f>IF('Rekapitulace stavby'!AN10="","",'Rekapitulace stavby'!AN10)</f>
        <v>70994234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7"/>
      <c r="C15" s="32"/>
      <c r="D15" s="32"/>
      <c r="E15" s="115" t="str">
        <f>IF('Rekapitulace stavby'!E11="","",'Rekapitulace stavby'!E11)</f>
        <v>Správa železnic, státní organizace</v>
      </c>
      <c r="F15" s="32"/>
      <c r="G15" s="32"/>
      <c r="H15" s="32"/>
      <c r="I15" s="116" t="s">
        <v>27</v>
      </c>
      <c r="J15" s="115" t="str">
        <f>IF('Rekapitulace stavby'!AN11="","",'Rekapitulace stavby'!AN11)</f>
        <v>CZ70994234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4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.2" customHeight="1">
      <c r="A17" s="32"/>
      <c r="B17" s="37"/>
      <c r="C17" s="32"/>
      <c r="D17" s="113" t="s">
        <v>29</v>
      </c>
      <c r="E17" s="32"/>
      <c r="F17" s="32"/>
      <c r="G17" s="32"/>
      <c r="H17" s="32"/>
      <c r="I17" s="116" t="s">
        <v>24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2" t="str">
        <f>'Rekapitulace stavby'!E14</f>
        <v>Vyplň údaj</v>
      </c>
      <c r="F18" s="313"/>
      <c r="G18" s="313"/>
      <c r="H18" s="313"/>
      <c r="I18" s="116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4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.2" customHeight="1">
      <c r="A20" s="32"/>
      <c r="B20" s="37"/>
      <c r="C20" s="32"/>
      <c r="D20" s="113" t="s">
        <v>31</v>
      </c>
      <c r="E20" s="32"/>
      <c r="F20" s="32"/>
      <c r="G20" s="32"/>
      <c r="H20" s="32"/>
      <c r="I20" s="116" t="s">
        <v>24</v>
      </c>
      <c r="J20" s="115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5" t="str">
        <f>IF('Rekapitulace stavby'!E17="","",'Rekapitulace stavby'!E17)</f>
        <v xml:space="preserve"> </v>
      </c>
      <c r="F21" s="32"/>
      <c r="G21" s="32"/>
      <c r="H21" s="32"/>
      <c r="I21" s="116" t="s">
        <v>27</v>
      </c>
      <c r="J21" s="115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4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.2" customHeight="1">
      <c r="A23" s="32"/>
      <c r="B23" s="37"/>
      <c r="C23" s="32"/>
      <c r="D23" s="113" t="s">
        <v>34</v>
      </c>
      <c r="E23" s="32"/>
      <c r="F23" s="32"/>
      <c r="G23" s="32"/>
      <c r="H23" s="32"/>
      <c r="I23" s="116" t="s">
        <v>24</v>
      </c>
      <c r="J23" s="115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5" t="s">
        <v>35</v>
      </c>
      <c r="F24" s="32"/>
      <c r="G24" s="32"/>
      <c r="H24" s="32"/>
      <c r="I24" s="116" t="s">
        <v>27</v>
      </c>
      <c r="J24" s="115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4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.2" customHeight="1">
      <c r="A26" s="32"/>
      <c r="B26" s="37"/>
      <c r="C26" s="32"/>
      <c r="D26" s="113" t="s">
        <v>36</v>
      </c>
      <c r="E26" s="32"/>
      <c r="F26" s="32"/>
      <c r="G26" s="32"/>
      <c r="H26" s="32"/>
      <c r="I26" s="114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350000000000001" customHeight="1">
      <c r="A27" s="118"/>
      <c r="B27" s="119"/>
      <c r="C27" s="118"/>
      <c r="D27" s="118"/>
      <c r="E27" s="314" t="s">
        <v>1</v>
      </c>
      <c r="F27" s="314"/>
      <c r="G27" s="314"/>
      <c r="H27" s="31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4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2"/>
      <c r="K29" s="122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5" customHeight="1">
      <c r="A30" s="32"/>
      <c r="B30" s="37"/>
      <c r="C30" s="32"/>
      <c r="D30" s="124" t="s">
        <v>37</v>
      </c>
      <c r="E30" s="32"/>
      <c r="F30" s="32"/>
      <c r="G30" s="32"/>
      <c r="H30" s="32"/>
      <c r="I30" s="114"/>
      <c r="J30" s="125">
        <f>ROUND(J119, 2)</f>
        <v>7540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3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6" t="s">
        <v>39</v>
      </c>
      <c r="G32" s="32"/>
      <c r="H32" s="32"/>
      <c r="I32" s="127" t="s">
        <v>38</v>
      </c>
      <c r="J32" s="126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8" t="s">
        <v>41</v>
      </c>
      <c r="E33" s="113" t="s">
        <v>42</v>
      </c>
      <c r="F33" s="129">
        <f>ROUND((SUM(BE119:BE172)),  2)</f>
        <v>7540</v>
      </c>
      <c r="G33" s="32"/>
      <c r="H33" s="32"/>
      <c r="I33" s="130">
        <v>0.21</v>
      </c>
      <c r="J33" s="129">
        <f>ROUND(((SUM(BE119:BE172))*I33),  2)</f>
        <v>1583.4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3" t="s">
        <v>43</v>
      </c>
      <c r="F34" s="129">
        <f>ROUND((SUM(BF119:BF172)),  2)</f>
        <v>0</v>
      </c>
      <c r="G34" s="32"/>
      <c r="H34" s="32"/>
      <c r="I34" s="130">
        <v>0.15</v>
      </c>
      <c r="J34" s="129">
        <f>ROUND(((SUM(BF119:BF172))*I34),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3" t="s">
        <v>44</v>
      </c>
      <c r="F35" s="129">
        <f>ROUND((SUM(BG119:BG172)),  2)</f>
        <v>0</v>
      </c>
      <c r="G35" s="32"/>
      <c r="H35" s="32"/>
      <c r="I35" s="130">
        <v>0.21</v>
      </c>
      <c r="J35" s="129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3" t="s">
        <v>45</v>
      </c>
      <c r="F36" s="129">
        <f>ROUND((SUM(BH119:BH172)),  2)</f>
        <v>0</v>
      </c>
      <c r="G36" s="32"/>
      <c r="H36" s="32"/>
      <c r="I36" s="130">
        <v>0.15</v>
      </c>
      <c r="J36" s="129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3" t="s">
        <v>46</v>
      </c>
      <c r="F37" s="129">
        <f>ROUND((SUM(BI119:BI172)),  2)</f>
        <v>0</v>
      </c>
      <c r="G37" s="32"/>
      <c r="H37" s="32"/>
      <c r="I37" s="130">
        <v>0</v>
      </c>
      <c r="J37" s="129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4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5" customHeight="1">
      <c r="A39" s="32"/>
      <c r="B39" s="37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9123.4</v>
      </c>
      <c r="K39" s="138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4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113</v>
      </c>
      <c r="D82" s="34"/>
      <c r="E82" s="34"/>
      <c r="F82" s="34"/>
      <c r="G82" s="34"/>
      <c r="H82" s="34"/>
      <c r="I82" s="11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.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350000000000001" customHeight="1">
      <c r="A85" s="32"/>
      <c r="B85" s="33"/>
      <c r="C85" s="34"/>
      <c r="D85" s="34"/>
      <c r="E85" s="306" t="str">
        <f>E7</f>
        <v>Oprava trati v úseku Kojetín - Valašské Meziříčí</v>
      </c>
      <c r="F85" s="307"/>
      <c r="G85" s="307"/>
      <c r="H85" s="307"/>
      <c r="I85" s="11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.2" customHeight="1">
      <c r="A86" s="32"/>
      <c r="B86" s="33"/>
      <c r="C86" s="27" t="s">
        <v>110</v>
      </c>
      <c r="D86" s="34"/>
      <c r="E86" s="34"/>
      <c r="F86" s="34"/>
      <c r="G86" s="34"/>
      <c r="H86" s="34"/>
      <c r="I86" s="11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350000000000001" customHeight="1">
      <c r="A87" s="32"/>
      <c r="B87" s="33"/>
      <c r="C87" s="34"/>
      <c r="D87" s="34"/>
      <c r="E87" s="294" t="str">
        <f>E9</f>
        <v>SO 02 - Postoupky – Kroměříž (u dálnice)</v>
      </c>
      <c r="F87" s="305"/>
      <c r="G87" s="305"/>
      <c r="H87" s="305"/>
      <c r="I87" s="11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.2" customHeight="1">
      <c r="A89" s="32"/>
      <c r="B89" s="33"/>
      <c r="C89" s="27" t="s">
        <v>20</v>
      </c>
      <c r="D89" s="34"/>
      <c r="E89" s="34"/>
      <c r="F89" s="25" t="str">
        <f>F12</f>
        <v>km 6,885 – 7,000</v>
      </c>
      <c r="G89" s="34"/>
      <c r="H89" s="34"/>
      <c r="I89" s="116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4" customHeight="1">
      <c r="A91" s="32"/>
      <c r="B91" s="33"/>
      <c r="C91" s="27" t="s">
        <v>23</v>
      </c>
      <c r="D91" s="34"/>
      <c r="E91" s="34"/>
      <c r="F91" s="25" t="str">
        <f>E15</f>
        <v>Správa železnic, státní organizace</v>
      </c>
      <c r="G91" s="34"/>
      <c r="H91" s="34"/>
      <c r="I91" s="116" t="s">
        <v>31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4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116" t="s">
        <v>34</v>
      </c>
      <c r="J92" s="30" t="str">
        <f>E24</f>
        <v>Jiří Vendel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5" t="s">
        <v>114</v>
      </c>
      <c r="D94" s="156"/>
      <c r="E94" s="156"/>
      <c r="F94" s="156"/>
      <c r="G94" s="156"/>
      <c r="H94" s="156"/>
      <c r="I94" s="157"/>
      <c r="J94" s="158" t="s">
        <v>115</v>
      </c>
      <c r="K94" s="156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" customHeight="1">
      <c r="A96" s="32"/>
      <c r="B96" s="33"/>
      <c r="C96" s="159" t="s">
        <v>116</v>
      </c>
      <c r="D96" s="34"/>
      <c r="E96" s="34"/>
      <c r="F96" s="34"/>
      <c r="G96" s="34"/>
      <c r="H96" s="34"/>
      <c r="I96" s="114"/>
      <c r="J96" s="82">
        <f>J119</f>
        <v>7540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117</v>
      </c>
    </row>
    <row r="97" spans="1:31" s="9" customFormat="1" ht="24.95" customHeight="1">
      <c r="B97" s="160"/>
      <c r="C97" s="161"/>
      <c r="D97" s="162" t="s">
        <v>118</v>
      </c>
      <c r="E97" s="163"/>
      <c r="F97" s="163"/>
      <c r="G97" s="163"/>
      <c r="H97" s="163"/>
      <c r="I97" s="164"/>
      <c r="J97" s="165">
        <f>J120</f>
        <v>7540</v>
      </c>
      <c r="K97" s="161"/>
      <c r="L97" s="166"/>
    </row>
    <row r="98" spans="1:31" s="10" customFormat="1" ht="19.899999999999999" customHeight="1">
      <c r="B98" s="167"/>
      <c r="C98" s="168"/>
      <c r="D98" s="169" t="s">
        <v>119</v>
      </c>
      <c r="E98" s="170"/>
      <c r="F98" s="170"/>
      <c r="G98" s="170"/>
      <c r="H98" s="170"/>
      <c r="I98" s="171"/>
      <c r="J98" s="172">
        <f>J121</f>
        <v>7540</v>
      </c>
      <c r="K98" s="168"/>
      <c r="L98" s="173"/>
    </row>
    <row r="99" spans="1:31" s="9" customFormat="1" ht="24.95" customHeight="1">
      <c r="B99" s="160"/>
      <c r="C99" s="161"/>
      <c r="D99" s="162" t="s">
        <v>120</v>
      </c>
      <c r="E99" s="163"/>
      <c r="F99" s="163"/>
      <c r="G99" s="163"/>
      <c r="H99" s="163"/>
      <c r="I99" s="164"/>
      <c r="J99" s="165">
        <f>J166</f>
        <v>0</v>
      </c>
      <c r="K99" s="161"/>
      <c r="L99" s="166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121</v>
      </c>
      <c r="D106" s="34"/>
      <c r="E106" s="34"/>
      <c r="F106" s="34"/>
      <c r="G106" s="34"/>
      <c r="H106" s="34"/>
      <c r="I106" s="11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.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11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350000000000001" customHeight="1">
      <c r="A109" s="32"/>
      <c r="B109" s="33"/>
      <c r="C109" s="34"/>
      <c r="D109" s="34"/>
      <c r="E109" s="306" t="str">
        <f>E7</f>
        <v>Oprava trati v úseku Kojetín - Valašské Meziříčí</v>
      </c>
      <c r="F109" s="307"/>
      <c r="G109" s="307"/>
      <c r="H109" s="307"/>
      <c r="I109" s="11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.2" customHeight="1">
      <c r="A110" s="32"/>
      <c r="B110" s="33"/>
      <c r="C110" s="27" t="s">
        <v>110</v>
      </c>
      <c r="D110" s="34"/>
      <c r="E110" s="34"/>
      <c r="F110" s="34"/>
      <c r="G110" s="34"/>
      <c r="H110" s="34"/>
      <c r="I110" s="11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350000000000001" customHeight="1">
      <c r="A111" s="32"/>
      <c r="B111" s="33"/>
      <c r="C111" s="34"/>
      <c r="D111" s="34"/>
      <c r="E111" s="294" t="str">
        <f>E9</f>
        <v>SO 02 - Postoupky – Kroměříž (u dálnice)</v>
      </c>
      <c r="F111" s="305"/>
      <c r="G111" s="305"/>
      <c r="H111" s="305"/>
      <c r="I111" s="11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.2" customHeight="1">
      <c r="A113" s="32"/>
      <c r="B113" s="33"/>
      <c r="C113" s="27" t="s">
        <v>20</v>
      </c>
      <c r="D113" s="34"/>
      <c r="E113" s="34"/>
      <c r="F113" s="25" t="str">
        <f>F12</f>
        <v>km 6,885 – 7,000</v>
      </c>
      <c r="G113" s="34"/>
      <c r="H113" s="34"/>
      <c r="I113" s="116" t="s">
        <v>22</v>
      </c>
      <c r="J113" s="64">
        <f>IF(J12="","",J12)</f>
        <v>0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4" customHeight="1">
      <c r="A115" s="32"/>
      <c r="B115" s="33"/>
      <c r="C115" s="27" t="s">
        <v>23</v>
      </c>
      <c r="D115" s="34"/>
      <c r="E115" s="34"/>
      <c r="F115" s="25" t="str">
        <f>E15</f>
        <v>Správa železnic, státní organizace</v>
      </c>
      <c r="G115" s="34"/>
      <c r="H115" s="34"/>
      <c r="I115" s="116" t="s">
        <v>31</v>
      </c>
      <c r="J115" s="30" t="str">
        <f>E21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4" customHeight="1">
      <c r="A116" s="32"/>
      <c r="B116" s="33"/>
      <c r="C116" s="27" t="s">
        <v>29</v>
      </c>
      <c r="D116" s="34"/>
      <c r="E116" s="34"/>
      <c r="F116" s="25" t="str">
        <f>IF(E18="","",E18)</f>
        <v>Vyplň údaj</v>
      </c>
      <c r="G116" s="34"/>
      <c r="H116" s="34"/>
      <c r="I116" s="116" t="s">
        <v>34</v>
      </c>
      <c r="J116" s="30" t="str">
        <f>E24</f>
        <v>Jiří Vendel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4"/>
      <c r="B118" s="175"/>
      <c r="C118" s="176" t="s">
        <v>122</v>
      </c>
      <c r="D118" s="177" t="s">
        <v>62</v>
      </c>
      <c r="E118" s="177" t="s">
        <v>58</v>
      </c>
      <c r="F118" s="177" t="s">
        <v>59</v>
      </c>
      <c r="G118" s="177" t="s">
        <v>123</v>
      </c>
      <c r="H118" s="177" t="s">
        <v>124</v>
      </c>
      <c r="I118" s="178" t="s">
        <v>125</v>
      </c>
      <c r="J118" s="179" t="s">
        <v>115</v>
      </c>
      <c r="K118" s="180" t="s">
        <v>126</v>
      </c>
      <c r="L118" s="181"/>
      <c r="M118" s="73" t="s">
        <v>1</v>
      </c>
      <c r="N118" s="74" t="s">
        <v>41</v>
      </c>
      <c r="O118" s="74" t="s">
        <v>127</v>
      </c>
      <c r="P118" s="74" t="s">
        <v>128</v>
      </c>
      <c r="Q118" s="74" t="s">
        <v>129</v>
      </c>
      <c r="R118" s="74" t="s">
        <v>130</v>
      </c>
      <c r="S118" s="74" t="s">
        <v>131</v>
      </c>
      <c r="T118" s="74" t="s">
        <v>132</v>
      </c>
      <c r="U118" s="75" t="s">
        <v>133</v>
      </c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7" customHeight="1">
      <c r="A119" s="32"/>
      <c r="B119" s="33"/>
      <c r="C119" s="80" t="s">
        <v>134</v>
      </c>
      <c r="D119" s="34"/>
      <c r="E119" s="34"/>
      <c r="F119" s="34"/>
      <c r="G119" s="34"/>
      <c r="H119" s="34"/>
      <c r="I119" s="114"/>
      <c r="J119" s="182">
        <f>BK119</f>
        <v>7540</v>
      </c>
      <c r="K119" s="34"/>
      <c r="L119" s="37"/>
      <c r="M119" s="76"/>
      <c r="N119" s="183"/>
      <c r="O119" s="77"/>
      <c r="P119" s="184">
        <f>P120+P166</f>
        <v>0</v>
      </c>
      <c r="Q119" s="77"/>
      <c r="R119" s="184">
        <f>R120+R166</f>
        <v>27.212600000000002</v>
      </c>
      <c r="S119" s="77"/>
      <c r="T119" s="184">
        <f>T120+T166</f>
        <v>0</v>
      </c>
      <c r="U119" s="78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76</v>
      </c>
      <c r="AU119" s="15" t="s">
        <v>117</v>
      </c>
      <c r="BK119" s="185">
        <f>BK120+BK166</f>
        <v>7540</v>
      </c>
    </row>
    <row r="120" spans="1:65" s="12" customFormat="1" ht="26.1" customHeight="1">
      <c r="B120" s="186"/>
      <c r="C120" s="187"/>
      <c r="D120" s="188" t="s">
        <v>76</v>
      </c>
      <c r="E120" s="189" t="s">
        <v>135</v>
      </c>
      <c r="F120" s="189" t="s">
        <v>136</v>
      </c>
      <c r="G120" s="187"/>
      <c r="H120" s="187"/>
      <c r="I120" s="190"/>
      <c r="J120" s="191">
        <f>BK120</f>
        <v>7540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27.212600000000002</v>
      </c>
      <c r="S120" s="194"/>
      <c r="T120" s="195">
        <f>T121</f>
        <v>0</v>
      </c>
      <c r="U120" s="196"/>
      <c r="AR120" s="197" t="s">
        <v>85</v>
      </c>
      <c r="AT120" s="198" t="s">
        <v>76</v>
      </c>
      <c r="AU120" s="198" t="s">
        <v>77</v>
      </c>
      <c r="AY120" s="197" t="s">
        <v>137</v>
      </c>
      <c r="BK120" s="199">
        <f>BK121</f>
        <v>7540</v>
      </c>
    </row>
    <row r="121" spans="1:65" s="12" customFormat="1" ht="22.7" customHeight="1">
      <c r="B121" s="186"/>
      <c r="C121" s="187"/>
      <c r="D121" s="188" t="s">
        <v>76</v>
      </c>
      <c r="E121" s="200" t="s">
        <v>138</v>
      </c>
      <c r="F121" s="200" t="s">
        <v>139</v>
      </c>
      <c r="G121" s="187"/>
      <c r="H121" s="187"/>
      <c r="I121" s="190"/>
      <c r="J121" s="201">
        <f>BK121</f>
        <v>7540</v>
      </c>
      <c r="K121" s="187"/>
      <c r="L121" s="192"/>
      <c r="M121" s="193"/>
      <c r="N121" s="194"/>
      <c r="O121" s="194"/>
      <c r="P121" s="195">
        <f>SUM(P122:P165)</f>
        <v>0</v>
      </c>
      <c r="Q121" s="194"/>
      <c r="R121" s="195">
        <f>SUM(R122:R165)</f>
        <v>27.212600000000002</v>
      </c>
      <c r="S121" s="194"/>
      <c r="T121" s="195">
        <f>SUM(T122:T165)</f>
        <v>0</v>
      </c>
      <c r="U121" s="196"/>
      <c r="AR121" s="197" t="s">
        <v>85</v>
      </c>
      <c r="AT121" s="198" t="s">
        <v>76</v>
      </c>
      <c r="AU121" s="198" t="s">
        <v>85</v>
      </c>
      <c r="AY121" s="197" t="s">
        <v>137</v>
      </c>
      <c r="BK121" s="199">
        <f>SUM(BK122:BK165)</f>
        <v>7540</v>
      </c>
    </row>
    <row r="122" spans="1:65" s="2" customFormat="1" ht="16.350000000000001" customHeight="1">
      <c r="A122" s="32"/>
      <c r="B122" s="33"/>
      <c r="C122" s="202" t="s">
        <v>85</v>
      </c>
      <c r="D122" s="202" t="s">
        <v>140</v>
      </c>
      <c r="E122" s="203" t="s">
        <v>141</v>
      </c>
      <c r="F122" s="204" t="s">
        <v>142</v>
      </c>
      <c r="G122" s="205" t="s">
        <v>143</v>
      </c>
      <c r="H122" s="206">
        <v>2</v>
      </c>
      <c r="I122" s="207"/>
      <c r="J122" s="208">
        <f>ROUND(I122*H122,2)</f>
        <v>0</v>
      </c>
      <c r="K122" s="209"/>
      <c r="L122" s="37"/>
      <c r="M122" s="210" t="s">
        <v>1</v>
      </c>
      <c r="N122" s="211" t="s">
        <v>42</v>
      </c>
      <c r="O122" s="69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2">
        <f>S122*H122</f>
        <v>0</v>
      </c>
      <c r="U122" s="213" t="s">
        <v>1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4" t="s">
        <v>109</v>
      </c>
      <c r="AT122" s="214" t="s">
        <v>140</v>
      </c>
      <c r="AU122" s="214" t="s">
        <v>87</v>
      </c>
      <c r="AY122" s="15" t="s">
        <v>137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85</v>
      </c>
      <c r="BK122" s="215">
        <f>ROUND(I122*H122,2)</f>
        <v>0</v>
      </c>
      <c r="BL122" s="15" t="s">
        <v>109</v>
      </c>
      <c r="BM122" s="214" t="s">
        <v>144</v>
      </c>
    </row>
    <row r="123" spans="1:65" s="2" customFormat="1" ht="29.25">
      <c r="A123" s="32"/>
      <c r="B123" s="33"/>
      <c r="C123" s="34"/>
      <c r="D123" s="216" t="s">
        <v>145</v>
      </c>
      <c r="E123" s="34"/>
      <c r="F123" s="217" t="s">
        <v>146</v>
      </c>
      <c r="G123" s="34"/>
      <c r="H123" s="34"/>
      <c r="I123" s="114"/>
      <c r="J123" s="34"/>
      <c r="K123" s="34"/>
      <c r="L123" s="37"/>
      <c r="M123" s="218"/>
      <c r="N123" s="219"/>
      <c r="O123" s="69"/>
      <c r="P123" s="69"/>
      <c r="Q123" s="69"/>
      <c r="R123" s="69"/>
      <c r="S123" s="69"/>
      <c r="T123" s="69"/>
      <c r="U123" s="70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145</v>
      </c>
      <c r="AU123" s="15" t="s">
        <v>87</v>
      </c>
    </row>
    <row r="124" spans="1:65" s="2" customFormat="1" ht="16.350000000000001" customHeight="1">
      <c r="A124" s="32"/>
      <c r="B124" s="33"/>
      <c r="C124" s="202" t="s">
        <v>87</v>
      </c>
      <c r="D124" s="202" t="s">
        <v>140</v>
      </c>
      <c r="E124" s="203" t="s">
        <v>147</v>
      </c>
      <c r="F124" s="204" t="s">
        <v>148</v>
      </c>
      <c r="G124" s="205" t="s">
        <v>149</v>
      </c>
      <c r="H124" s="206">
        <v>6.7149999999999999</v>
      </c>
      <c r="I124" s="207"/>
      <c r="J124" s="208">
        <f>ROUND(I124*H124,2)</f>
        <v>0</v>
      </c>
      <c r="K124" s="209"/>
      <c r="L124" s="37"/>
      <c r="M124" s="210" t="s">
        <v>1</v>
      </c>
      <c r="N124" s="211" t="s">
        <v>42</v>
      </c>
      <c r="O124" s="69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2">
        <f>S124*H124</f>
        <v>0</v>
      </c>
      <c r="U124" s="213" t="s">
        <v>1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4" t="s">
        <v>109</v>
      </c>
      <c r="AT124" s="214" t="s">
        <v>140</v>
      </c>
      <c r="AU124" s="214" t="s">
        <v>87</v>
      </c>
      <c r="AY124" s="15" t="s">
        <v>137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85</v>
      </c>
      <c r="BK124" s="215">
        <f>ROUND(I124*H124,2)</f>
        <v>0</v>
      </c>
      <c r="BL124" s="15" t="s">
        <v>109</v>
      </c>
      <c r="BM124" s="214" t="s">
        <v>150</v>
      </c>
    </row>
    <row r="125" spans="1:65" s="2" customFormat="1" ht="48.75">
      <c r="A125" s="32"/>
      <c r="B125" s="33"/>
      <c r="C125" s="34"/>
      <c r="D125" s="216" t="s">
        <v>145</v>
      </c>
      <c r="E125" s="34"/>
      <c r="F125" s="217" t="s">
        <v>151</v>
      </c>
      <c r="G125" s="34"/>
      <c r="H125" s="34"/>
      <c r="I125" s="114"/>
      <c r="J125" s="34"/>
      <c r="K125" s="34"/>
      <c r="L125" s="37"/>
      <c r="M125" s="218"/>
      <c r="N125" s="219"/>
      <c r="O125" s="69"/>
      <c r="P125" s="69"/>
      <c r="Q125" s="69"/>
      <c r="R125" s="69"/>
      <c r="S125" s="69"/>
      <c r="T125" s="69"/>
      <c r="U125" s="70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145</v>
      </c>
      <c r="AU125" s="15" t="s">
        <v>87</v>
      </c>
    </row>
    <row r="126" spans="1:65" s="13" customFormat="1">
      <c r="B126" s="220"/>
      <c r="C126" s="221"/>
      <c r="D126" s="216" t="s">
        <v>152</v>
      </c>
      <c r="E126" s="222" t="s">
        <v>104</v>
      </c>
      <c r="F126" s="223" t="s">
        <v>346</v>
      </c>
      <c r="G126" s="221"/>
      <c r="H126" s="224">
        <v>6.7149999999999999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8"/>
      <c r="U126" s="229"/>
      <c r="AT126" s="230" t="s">
        <v>152</v>
      </c>
      <c r="AU126" s="230" t="s">
        <v>87</v>
      </c>
      <c r="AV126" s="13" t="s">
        <v>87</v>
      </c>
      <c r="AW126" s="13" t="s">
        <v>33</v>
      </c>
      <c r="AX126" s="13" t="s">
        <v>85</v>
      </c>
      <c r="AY126" s="230" t="s">
        <v>137</v>
      </c>
    </row>
    <row r="127" spans="1:65" s="2" customFormat="1" ht="16.350000000000001" customHeight="1">
      <c r="A127" s="32"/>
      <c r="B127" s="33"/>
      <c r="C127" s="202" t="s">
        <v>154</v>
      </c>
      <c r="D127" s="202" t="s">
        <v>140</v>
      </c>
      <c r="E127" s="203" t="s">
        <v>155</v>
      </c>
      <c r="F127" s="204" t="s">
        <v>156</v>
      </c>
      <c r="G127" s="205" t="s">
        <v>157</v>
      </c>
      <c r="H127" s="206">
        <v>15.087999999999999</v>
      </c>
      <c r="I127" s="207"/>
      <c r="J127" s="208">
        <f>ROUND(I127*H127,2)</f>
        <v>0</v>
      </c>
      <c r="K127" s="209"/>
      <c r="L127" s="37"/>
      <c r="M127" s="210" t="s">
        <v>1</v>
      </c>
      <c r="N127" s="211" t="s">
        <v>42</v>
      </c>
      <c r="O127" s="69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4" t="s">
        <v>109</v>
      </c>
      <c r="AT127" s="214" t="s">
        <v>140</v>
      </c>
      <c r="AU127" s="214" t="s">
        <v>87</v>
      </c>
      <c r="AY127" s="15" t="s">
        <v>137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5" t="s">
        <v>85</v>
      </c>
      <c r="BK127" s="215">
        <f>ROUND(I127*H127,2)</f>
        <v>0</v>
      </c>
      <c r="BL127" s="15" t="s">
        <v>109</v>
      </c>
      <c r="BM127" s="214" t="s">
        <v>158</v>
      </c>
    </row>
    <row r="128" spans="1:65" s="2" customFormat="1" ht="29.25">
      <c r="A128" s="32"/>
      <c r="B128" s="33"/>
      <c r="C128" s="34"/>
      <c r="D128" s="216" t="s">
        <v>145</v>
      </c>
      <c r="E128" s="34"/>
      <c r="F128" s="217" t="s">
        <v>159</v>
      </c>
      <c r="G128" s="34"/>
      <c r="H128" s="34"/>
      <c r="I128" s="114"/>
      <c r="J128" s="34"/>
      <c r="K128" s="34"/>
      <c r="L128" s="37"/>
      <c r="M128" s="218"/>
      <c r="N128" s="219"/>
      <c r="O128" s="69"/>
      <c r="P128" s="69"/>
      <c r="Q128" s="69"/>
      <c r="R128" s="69"/>
      <c r="S128" s="69"/>
      <c r="T128" s="69"/>
      <c r="U128" s="70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145</v>
      </c>
      <c r="AU128" s="15" t="s">
        <v>87</v>
      </c>
    </row>
    <row r="129" spans="1:65" s="13" customFormat="1">
      <c r="B129" s="220"/>
      <c r="C129" s="221"/>
      <c r="D129" s="216" t="s">
        <v>152</v>
      </c>
      <c r="E129" s="222" t="s">
        <v>102</v>
      </c>
      <c r="F129" s="223" t="s">
        <v>347</v>
      </c>
      <c r="G129" s="221"/>
      <c r="H129" s="224">
        <v>15.087999999999999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8"/>
      <c r="U129" s="229"/>
      <c r="AT129" s="230" t="s">
        <v>152</v>
      </c>
      <c r="AU129" s="230" t="s">
        <v>87</v>
      </c>
      <c r="AV129" s="13" t="s">
        <v>87</v>
      </c>
      <c r="AW129" s="13" t="s">
        <v>33</v>
      </c>
      <c r="AX129" s="13" t="s">
        <v>85</v>
      </c>
      <c r="AY129" s="230" t="s">
        <v>137</v>
      </c>
    </row>
    <row r="130" spans="1:65" s="2" customFormat="1" ht="16.350000000000001" customHeight="1">
      <c r="A130" s="32"/>
      <c r="B130" s="33"/>
      <c r="C130" s="202" t="s">
        <v>109</v>
      </c>
      <c r="D130" s="202" t="s">
        <v>140</v>
      </c>
      <c r="E130" s="203" t="s">
        <v>348</v>
      </c>
      <c r="F130" s="204" t="s">
        <v>349</v>
      </c>
      <c r="G130" s="205" t="s">
        <v>191</v>
      </c>
      <c r="H130" s="206">
        <v>175</v>
      </c>
      <c r="I130" s="207"/>
      <c r="J130" s="208">
        <f>ROUND(I130*H130,2)</f>
        <v>0</v>
      </c>
      <c r="K130" s="209"/>
      <c r="L130" s="37"/>
      <c r="M130" s="210" t="s">
        <v>1</v>
      </c>
      <c r="N130" s="211" t="s">
        <v>42</v>
      </c>
      <c r="O130" s="69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2">
        <f>S130*H130</f>
        <v>0</v>
      </c>
      <c r="U130" s="213" t="s">
        <v>1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4" t="s">
        <v>109</v>
      </c>
      <c r="AT130" s="214" t="s">
        <v>140</v>
      </c>
      <c r="AU130" s="214" t="s">
        <v>87</v>
      </c>
      <c r="AY130" s="15" t="s">
        <v>137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85</v>
      </c>
      <c r="BK130" s="215">
        <f>ROUND(I130*H130,2)</f>
        <v>0</v>
      </c>
      <c r="BL130" s="15" t="s">
        <v>109</v>
      </c>
      <c r="BM130" s="214" t="s">
        <v>350</v>
      </c>
    </row>
    <row r="131" spans="1:65" s="2" customFormat="1" ht="39">
      <c r="A131" s="32"/>
      <c r="B131" s="33"/>
      <c r="C131" s="34"/>
      <c r="D131" s="216" t="s">
        <v>145</v>
      </c>
      <c r="E131" s="34"/>
      <c r="F131" s="217" t="s">
        <v>351</v>
      </c>
      <c r="G131" s="34"/>
      <c r="H131" s="34"/>
      <c r="I131" s="114"/>
      <c r="J131" s="34"/>
      <c r="K131" s="34"/>
      <c r="L131" s="37"/>
      <c r="M131" s="218"/>
      <c r="N131" s="219"/>
      <c r="O131" s="69"/>
      <c r="P131" s="69"/>
      <c r="Q131" s="69"/>
      <c r="R131" s="69"/>
      <c r="S131" s="69"/>
      <c r="T131" s="69"/>
      <c r="U131" s="70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145</v>
      </c>
      <c r="AU131" s="15" t="s">
        <v>87</v>
      </c>
    </row>
    <row r="132" spans="1:65" s="2" customFormat="1" ht="19.5">
      <c r="A132" s="32"/>
      <c r="B132" s="33"/>
      <c r="C132" s="34"/>
      <c r="D132" s="216" t="s">
        <v>166</v>
      </c>
      <c r="E132" s="34"/>
      <c r="F132" s="231" t="s">
        <v>194</v>
      </c>
      <c r="G132" s="34"/>
      <c r="H132" s="34"/>
      <c r="I132" s="114"/>
      <c r="J132" s="34"/>
      <c r="K132" s="34"/>
      <c r="L132" s="37"/>
      <c r="M132" s="218"/>
      <c r="N132" s="219"/>
      <c r="O132" s="69"/>
      <c r="P132" s="69"/>
      <c r="Q132" s="69"/>
      <c r="R132" s="69"/>
      <c r="S132" s="69"/>
      <c r="T132" s="69"/>
      <c r="U132" s="70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166</v>
      </c>
      <c r="AU132" s="15" t="s">
        <v>87</v>
      </c>
    </row>
    <row r="133" spans="1:65" s="13" customFormat="1">
      <c r="B133" s="220"/>
      <c r="C133" s="221"/>
      <c r="D133" s="216" t="s">
        <v>152</v>
      </c>
      <c r="E133" s="222" t="s">
        <v>212</v>
      </c>
      <c r="F133" s="223" t="s">
        <v>352</v>
      </c>
      <c r="G133" s="221"/>
      <c r="H133" s="224">
        <v>175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8"/>
      <c r="U133" s="229"/>
      <c r="AT133" s="230" t="s">
        <v>152</v>
      </c>
      <c r="AU133" s="230" t="s">
        <v>87</v>
      </c>
      <c r="AV133" s="13" t="s">
        <v>87</v>
      </c>
      <c r="AW133" s="13" t="s">
        <v>33</v>
      </c>
      <c r="AX133" s="13" t="s">
        <v>85</v>
      </c>
      <c r="AY133" s="230" t="s">
        <v>137</v>
      </c>
    </row>
    <row r="134" spans="1:65" s="2" customFormat="1" ht="16.350000000000001" customHeight="1">
      <c r="A134" s="32"/>
      <c r="B134" s="33"/>
      <c r="C134" s="202" t="s">
        <v>138</v>
      </c>
      <c r="D134" s="202" t="s">
        <v>140</v>
      </c>
      <c r="E134" s="203" t="s">
        <v>208</v>
      </c>
      <c r="F134" s="204" t="s">
        <v>209</v>
      </c>
      <c r="G134" s="205" t="s">
        <v>191</v>
      </c>
      <c r="H134" s="206">
        <v>175</v>
      </c>
      <c r="I134" s="207"/>
      <c r="J134" s="208">
        <f>ROUND(I134*H134,2)</f>
        <v>0</v>
      </c>
      <c r="K134" s="209"/>
      <c r="L134" s="37"/>
      <c r="M134" s="210" t="s">
        <v>1</v>
      </c>
      <c r="N134" s="211" t="s">
        <v>42</v>
      </c>
      <c r="O134" s="69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2">
        <f>S134*H134</f>
        <v>0</v>
      </c>
      <c r="U134" s="213" t="s">
        <v>1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14" t="s">
        <v>109</v>
      </c>
      <c r="AT134" s="214" t="s">
        <v>140</v>
      </c>
      <c r="AU134" s="214" t="s">
        <v>87</v>
      </c>
      <c r="AY134" s="15" t="s">
        <v>137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85</v>
      </c>
      <c r="BK134" s="215">
        <f>ROUND(I134*H134,2)</f>
        <v>0</v>
      </c>
      <c r="BL134" s="15" t="s">
        <v>109</v>
      </c>
      <c r="BM134" s="214" t="s">
        <v>210</v>
      </c>
    </row>
    <row r="135" spans="1:65" s="2" customFormat="1" ht="19.5">
      <c r="A135" s="32"/>
      <c r="B135" s="33"/>
      <c r="C135" s="34"/>
      <c r="D135" s="216" t="s">
        <v>145</v>
      </c>
      <c r="E135" s="34"/>
      <c r="F135" s="217" t="s">
        <v>211</v>
      </c>
      <c r="G135" s="34"/>
      <c r="H135" s="34"/>
      <c r="I135" s="114"/>
      <c r="J135" s="34"/>
      <c r="K135" s="34"/>
      <c r="L135" s="37"/>
      <c r="M135" s="218"/>
      <c r="N135" s="219"/>
      <c r="O135" s="69"/>
      <c r="P135" s="69"/>
      <c r="Q135" s="69"/>
      <c r="R135" s="69"/>
      <c r="S135" s="69"/>
      <c r="T135" s="69"/>
      <c r="U135" s="70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145</v>
      </c>
      <c r="AU135" s="15" t="s">
        <v>87</v>
      </c>
    </row>
    <row r="136" spans="1:65" s="2" customFormat="1" ht="19.5">
      <c r="A136" s="32"/>
      <c r="B136" s="33"/>
      <c r="C136" s="34"/>
      <c r="D136" s="216" t="s">
        <v>166</v>
      </c>
      <c r="E136" s="34"/>
      <c r="F136" s="231" t="s">
        <v>194</v>
      </c>
      <c r="G136" s="34"/>
      <c r="H136" s="34"/>
      <c r="I136" s="114"/>
      <c r="J136" s="34"/>
      <c r="K136" s="34"/>
      <c r="L136" s="37"/>
      <c r="M136" s="218"/>
      <c r="N136" s="219"/>
      <c r="O136" s="69"/>
      <c r="P136" s="69"/>
      <c r="Q136" s="69"/>
      <c r="R136" s="69"/>
      <c r="S136" s="69"/>
      <c r="T136" s="69"/>
      <c r="U136" s="70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166</v>
      </c>
      <c r="AU136" s="15" t="s">
        <v>87</v>
      </c>
    </row>
    <row r="137" spans="1:65" s="13" customFormat="1">
      <c r="B137" s="220"/>
      <c r="C137" s="221"/>
      <c r="D137" s="216" t="s">
        <v>152</v>
      </c>
      <c r="E137" s="222" t="s">
        <v>1</v>
      </c>
      <c r="F137" s="223" t="s">
        <v>212</v>
      </c>
      <c r="G137" s="221"/>
      <c r="H137" s="224">
        <v>175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8"/>
      <c r="U137" s="229"/>
      <c r="AT137" s="230" t="s">
        <v>152</v>
      </c>
      <c r="AU137" s="230" t="s">
        <v>87</v>
      </c>
      <c r="AV137" s="13" t="s">
        <v>87</v>
      </c>
      <c r="AW137" s="13" t="s">
        <v>33</v>
      </c>
      <c r="AX137" s="13" t="s">
        <v>85</v>
      </c>
      <c r="AY137" s="230" t="s">
        <v>137</v>
      </c>
    </row>
    <row r="138" spans="1:65" s="2" customFormat="1" ht="16.350000000000001" customHeight="1">
      <c r="A138" s="32"/>
      <c r="B138" s="33"/>
      <c r="C138" s="202" t="s">
        <v>172</v>
      </c>
      <c r="D138" s="202" t="s">
        <v>140</v>
      </c>
      <c r="E138" s="203" t="s">
        <v>215</v>
      </c>
      <c r="F138" s="204" t="s">
        <v>216</v>
      </c>
      <c r="G138" s="205" t="s">
        <v>163</v>
      </c>
      <c r="H138" s="206">
        <v>10</v>
      </c>
      <c r="I138" s="207"/>
      <c r="J138" s="208">
        <f>ROUND(I138*H138,2)</f>
        <v>0</v>
      </c>
      <c r="K138" s="209"/>
      <c r="L138" s="37"/>
      <c r="M138" s="210" t="s">
        <v>1</v>
      </c>
      <c r="N138" s="211" t="s">
        <v>42</v>
      </c>
      <c r="O138" s="69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2">
        <f>S138*H138</f>
        <v>0</v>
      </c>
      <c r="U138" s="213" t="s">
        <v>1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4" t="s">
        <v>109</v>
      </c>
      <c r="AT138" s="214" t="s">
        <v>140</v>
      </c>
      <c r="AU138" s="214" t="s">
        <v>87</v>
      </c>
      <c r="AY138" s="15" t="s">
        <v>137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5" t="s">
        <v>85</v>
      </c>
      <c r="BK138" s="215">
        <f>ROUND(I138*H138,2)</f>
        <v>0</v>
      </c>
      <c r="BL138" s="15" t="s">
        <v>109</v>
      </c>
      <c r="BM138" s="214" t="s">
        <v>217</v>
      </c>
    </row>
    <row r="139" spans="1:65" s="2" customFormat="1" ht="19.5">
      <c r="A139" s="32"/>
      <c r="B139" s="33"/>
      <c r="C139" s="34"/>
      <c r="D139" s="216" t="s">
        <v>145</v>
      </c>
      <c r="E139" s="34"/>
      <c r="F139" s="217" t="s">
        <v>218</v>
      </c>
      <c r="G139" s="34"/>
      <c r="H139" s="34"/>
      <c r="I139" s="114"/>
      <c r="J139" s="34"/>
      <c r="K139" s="34"/>
      <c r="L139" s="37"/>
      <c r="M139" s="218"/>
      <c r="N139" s="219"/>
      <c r="O139" s="69"/>
      <c r="P139" s="69"/>
      <c r="Q139" s="69"/>
      <c r="R139" s="69"/>
      <c r="S139" s="69"/>
      <c r="T139" s="69"/>
      <c r="U139" s="70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145</v>
      </c>
      <c r="AU139" s="15" t="s">
        <v>87</v>
      </c>
    </row>
    <row r="140" spans="1:65" s="2" customFormat="1" ht="19.5">
      <c r="A140" s="32"/>
      <c r="B140" s="33"/>
      <c r="C140" s="34"/>
      <c r="D140" s="216" t="s">
        <v>166</v>
      </c>
      <c r="E140" s="34"/>
      <c r="F140" s="231" t="s">
        <v>219</v>
      </c>
      <c r="G140" s="34"/>
      <c r="H140" s="34"/>
      <c r="I140" s="114"/>
      <c r="J140" s="34"/>
      <c r="K140" s="34"/>
      <c r="L140" s="37"/>
      <c r="M140" s="218"/>
      <c r="N140" s="219"/>
      <c r="O140" s="69"/>
      <c r="P140" s="69"/>
      <c r="Q140" s="69"/>
      <c r="R140" s="69"/>
      <c r="S140" s="69"/>
      <c r="T140" s="69"/>
      <c r="U140" s="70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166</v>
      </c>
      <c r="AU140" s="15" t="s">
        <v>87</v>
      </c>
    </row>
    <row r="141" spans="1:65" s="2" customFormat="1" ht="16.350000000000001" customHeight="1">
      <c r="A141" s="32"/>
      <c r="B141" s="33"/>
      <c r="C141" s="202" t="s">
        <v>178</v>
      </c>
      <c r="D141" s="202" t="s">
        <v>140</v>
      </c>
      <c r="E141" s="203" t="s">
        <v>227</v>
      </c>
      <c r="F141" s="204" t="s">
        <v>228</v>
      </c>
      <c r="G141" s="205" t="s">
        <v>163</v>
      </c>
      <c r="H141" s="206">
        <v>4</v>
      </c>
      <c r="I141" s="207"/>
      <c r="J141" s="208">
        <f>ROUND(I141*H141,2)</f>
        <v>0</v>
      </c>
      <c r="K141" s="209"/>
      <c r="L141" s="37"/>
      <c r="M141" s="210" t="s">
        <v>1</v>
      </c>
      <c r="N141" s="211" t="s">
        <v>42</v>
      </c>
      <c r="O141" s="69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2">
        <f>S141*H141</f>
        <v>0</v>
      </c>
      <c r="U141" s="213" t="s">
        <v>1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4" t="s">
        <v>109</v>
      </c>
      <c r="AT141" s="214" t="s">
        <v>140</v>
      </c>
      <c r="AU141" s="214" t="s">
        <v>87</v>
      </c>
      <c r="AY141" s="15" t="s">
        <v>137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5" t="s">
        <v>85</v>
      </c>
      <c r="BK141" s="215">
        <f>ROUND(I141*H141,2)</f>
        <v>0</v>
      </c>
      <c r="BL141" s="15" t="s">
        <v>109</v>
      </c>
      <c r="BM141" s="214" t="s">
        <v>353</v>
      </c>
    </row>
    <row r="142" spans="1:65" s="2" customFormat="1" ht="19.5">
      <c r="A142" s="32"/>
      <c r="B142" s="33"/>
      <c r="C142" s="34"/>
      <c r="D142" s="216" t="s">
        <v>145</v>
      </c>
      <c r="E142" s="34"/>
      <c r="F142" s="217" t="s">
        <v>230</v>
      </c>
      <c r="G142" s="34"/>
      <c r="H142" s="34"/>
      <c r="I142" s="114"/>
      <c r="J142" s="34"/>
      <c r="K142" s="34"/>
      <c r="L142" s="37"/>
      <c r="M142" s="218"/>
      <c r="N142" s="219"/>
      <c r="O142" s="69"/>
      <c r="P142" s="69"/>
      <c r="Q142" s="69"/>
      <c r="R142" s="69"/>
      <c r="S142" s="69"/>
      <c r="T142" s="69"/>
      <c r="U142" s="70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145</v>
      </c>
      <c r="AU142" s="15" t="s">
        <v>87</v>
      </c>
    </row>
    <row r="143" spans="1:65" s="2" customFormat="1" ht="19.5">
      <c r="A143" s="32"/>
      <c r="B143" s="33"/>
      <c r="C143" s="34"/>
      <c r="D143" s="216" t="s">
        <v>166</v>
      </c>
      <c r="E143" s="34"/>
      <c r="F143" s="231" t="s">
        <v>225</v>
      </c>
      <c r="G143" s="34"/>
      <c r="H143" s="34"/>
      <c r="I143" s="114"/>
      <c r="J143" s="34"/>
      <c r="K143" s="34"/>
      <c r="L143" s="37"/>
      <c r="M143" s="218"/>
      <c r="N143" s="219"/>
      <c r="O143" s="69"/>
      <c r="P143" s="69"/>
      <c r="Q143" s="69"/>
      <c r="R143" s="69"/>
      <c r="S143" s="69"/>
      <c r="T143" s="69"/>
      <c r="U143" s="70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166</v>
      </c>
      <c r="AU143" s="15" t="s">
        <v>87</v>
      </c>
    </row>
    <row r="144" spans="1:65" s="13" customFormat="1">
      <c r="B144" s="220"/>
      <c r="C144" s="221"/>
      <c r="D144" s="216" t="s">
        <v>152</v>
      </c>
      <c r="E144" s="222" t="s">
        <v>1</v>
      </c>
      <c r="F144" s="223" t="s">
        <v>354</v>
      </c>
      <c r="G144" s="221"/>
      <c r="H144" s="224">
        <v>4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8"/>
      <c r="U144" s="229"/>
      <c r="AT144" s="230" t="s">
        <v>152</v>
      </c>
      <c r="AU144" s="230" t="s">
        <v>87</v>
      </c>
      <c r="AV144" s="13" t="s">
        <v>87</v>
      </c>
      <c r="AW144" s="13" t="s">
        <v>33</v>
      </c>
      <c r="AX144" s="13" t="s">
        <v>85</v>
      </c>
      <c r="AY144" s="230" t="s">
        <v>137</v>
      </c>
    </row>
    <row r="145" spans="1:65" s="2" customFormat="1" ht="16.350000000000001" customHeight="1">
      <c r="A145" s="32"/>
      <c r="B145" s="33"/>
      <c r="C145" s="202" t="s">
        <v>183</v>
      </c>
      <c r="D145" s="202" t="s">
        <v>140</v>
      </c>
      <c r="E145" s="203" t="s">
        <v>239</v>
      </c>
      <c r="F145" s="204" t="s">
        <v>240</v>
      </c>
      <c r="G145" s="205" t="s">
        <v>108</v>
      </c>
      <c r="H145" s="206">
        <v>2</v>
      </c>
      <c r="I145" s="207"/>
      <c r="J145" s="208">
        <f>ROUND(I145*H145,2)</f>
        <v>0</v>
      </c>
      <c r="K145" s="209"/>
      <c r="L145" s="37"/>
      <c r="M145" s="210" t="s">
        <v>1</v>
      </c>
      <c r="N145" s="211" t="s">
        <v>42</v>
      </c>
      <c r="O145" s="69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2">
        <f>S145*H145</f>
        <v>0</v>
      </c>
      <c r="U145" s="213" t="s">
        <v>1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4" t="s">
        <v>109</v>
      </c>
      <c r="AT145" s="214" t="s">
        <v>140</v>
      </c>
      <c r="AU145" s="214" t="s">
        <v>87</v>
      </c>
      <c r="AY145" s="15" t="s">
        <v>137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5" t="s">
        <v>85</v>
      </c>
      <c r="BK145" s="215">
        <f>ROUND(I145*H145,2)</f>
        <v>0</v>
      </c>
      <c r="BL145" s="15" t="s">
        <v>109</v>
      </c>
      <c r="BM145" s="214" t="s">
        <v>355</v>
      </c>
    </row>
    <row r="146" spans="1:65" s="2" customFormat="1" ht="29.25">
      <c r="A146" s="32"/>
      <c r="B146" s="33"/>
      <c r="C146" s="34"/>
      <c r="D146" s="216" t="s">
        <v>145</v>
      </c>
      <c r="E146" s="34"/>
      <c r="F146" s="217" t="s">
        <v>242</v>
      </c>
      <c r="G146" s="34"/>
      <c r="H146" s="34"/>
      <c r="I146" s="114"/>
      <c r="J146" s="34"/>
      <c r="K146" s="34"/>
      <c r="L146" s="37"/>
      <c r="M146" s="218"/>
      <c r="N146" s="219"/>
      <c r="O146" s="69"/>
      <c r="P146" s="69"/>
      <c r="Q146" s="69"/>
      <c r="R146" s="69"/>
      <c r="S146" s="69"/>
      <c r="T146" s="69"/>
      <c r="U146" s="70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145</v>
      </c>
      <c r="AU146" s="15" t="s">
        <v>87</v>
      </c>
    </row>
    <row r="147" spans="1:65" s="13" customFormat="1">
      <c r="B147" s="220"/>
      <c r="C147" s="221"/>
      <c r="D147" s="216" t="s">
        <v>152</v>
      </c>
      <c r="E147" s="222" t="s">
        <v>108</v>
      </c>
      <c r="F147" s="223" t="s">
        <v>87</v>
      </c>
      <c r="G147" s="221"/>
      <c r="H147" s="224">
        <v>2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8"/>
      <c r="U147" s="229"/>
      <c r="AT147" s="230" t="s">
        <v>152</v>
      </c>
      <c r="AU147" s="230" t="s">
        <v>87</v>
      </c>
      <c r="AV147" s="13" t="s">
        <v>87</v>
      </c>
      <c r="AW147" s="13" t="s">
        <v>33</v>
      </c>
      <c r="AX147" s="13" t="s">
        <v>85</v>
      </c>
      <c r="AY147" s="230" t="s">
        <v>137</v>
      </c>
    </row>
    <row r="148" spans="1:65" s="2" customFormat="1" ht="16.350000000000001" customHeight="1">
      <c r="A148" s="32"/>
      <c r="B148" s="33"/>
      <c r="C148" s="202" t="s">
        <v>188</v>
      </c>
      <c r="D148" s="202" t="s">
        <v>140</v>
      </c>
      <c r="E148" s="203" t="s">
        <v>258</v>
      </c>
      <c r="F148" s="204" t="s">
        <v>259</v>
      </c>
      <c r="G148" s="205" t="s">
        <v>260</v>
      </c>
      <c r="H148" s="206">
        <v>0.115</v>
      </c>
      <c r="I148" s="207"/>
      <c r="J148" s="208">
        <f>ROUND(I148*H148,2)</f>
        <v>0</v>
      </c>
      <c r="K148" s="209"/>
      <c r="L148" s="37"/>
      <c r="M148" s="210" t="s">
        <v>1</v>
      </c>
      <c r="N148" s="211" t="s">
        <v>42</v>
      </c>
      <c r="O148" s="69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2">
        <f>S148*H148</f>
        <v>0</v>
      </c>
      <c r="U148" s="213" t="s">
        <v>1</v>
      </c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4" t="s">
        <v>109</v>
      </c>
      <c r="AT148" s="214" t="s">
        <v>140</v>
      </c>
      <c r="AU148" s="214" t="s">
        <v>87</v>
      </c>
      <c r="AY148" s="15" t="s">
        <v>137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5" t="s">
        <v>85</v>
      </c>
      <c r="BK148" s="215">
        <f>ROUND(I148*H148,2)</f>
        <v>0</v>
      </c>
      <c r="BL148" s="15" t="s">
        <v>109</v>
      </c>
      <c r="BM148" s="214" t="s">
        <v>261</v>
      </c>
    </row>
    <row r="149" spans="1:65" s="2" customFormat="1" ht="48.75">
      <c r="A149" s="32"/>
      <c r="B149" s="33"/>
      <c r="C149" s="34"/>
      <c r="D149" s="216" t="s">
        <v>145</v>
      </c>
      <c r="E149" s="34"/>
      <c r="F149" s="217" t="s">
        <v>262</v>
      </c>
      <c r="G149" s="34"/>
      <c r="H149" s="34"/>
      <c r="I149" s="114"/>
      <c r="J149" s="34"/>
      <c r="K149" s="34"/>
      <c r="L149" s="37"/>
      <c r="M149" s="218"/>
      <c r="N149" s="219"/>
      <c r="O149" s="69"/>
      <c r="P149" s="69"/>
      <c r="Q149" s="69"/>
      <c r="R149" s="69"/>
      <c r="S149" s="69"/>
      <c r="T149" s="69"/>
      <c r="U149" s="70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145</v>
      </c>
      <c r="AU149" s="15" t="s">
        <v>87</v>
      </c>
    </row>
    <row r="150" spans="1:65" s="2" customFormat="1" ht="19.5">
      <c r="A150" s="32"/>
      <c r="B150" s="33"/>
      <c r="C150" s="34"/>
      <c r="D150" s="216" t="s">
        <v>166</v>
      </c>
      <c r="E150" s="34"/>
      <c r="F150" s="231" t="s">
        <v>263</v>
      </c>
      <c r="G150" s="34"/>
      <c r="H150" s="34"/>
      <c r="I150" s="114"/>
      <c r="J150" s="34"/>
      <c r="K150" s="34"/>
      <c r="L150" s="37"/>
      <c r="M150" s="218"/>
      <c r="N150" s="219"/>
      <c r="O150" s="69"/>
      <c r="P150" s="69"/>
      <c r="Q150" s="69"/>
      <c r="R150" s="69"/>
      <c r="S150" s="69"/>
      <c r="T150" s="69"/>
      <c r="U150" s="70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166</v>
      </c>
      <c r="AU150" s="15" t="s">
        <v>87</v>
      </c>
    </row>
    <row r="151" spans="1:65" s="13" customFormat="1">
      <c r="B151" s="220"/>
      <c r="C151" s="221"/>
      <c r="D151" s="216" t="s">
        <v>152</v>
      </c>
      <c r="E151" s="222" t="s">
        <v>106</v>
      </c>
      <c r="F151" s="223" t="s">
        <v>356</v>
      </c>
      <c r="G151" s="221"/>
      <c r="H151" s="224">
        <v>0.115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8"/>
      <c r="U151" s="229"/>
      <c r="AT151" s="230" t="s">
        <v>152</v>
      </c>
      <c r="AU151" s="230" t="s">
        <v>87</v>
      </c>
      <c r="AV151" s="13" t="s">
        <v>87</v>
      </c>
      <c r="AW151" s="13" t="s">
        <v>33</v>
      </c>
      <c r="AX151" s="13" t="s">
        <v>85</v>
      </c>
      <c r="AY151" s="230" t="s">
        <v>137</v>
      </c>
    </row>
    <row r="152" spans="1:65" s="2" customFormat="1" ht="16.350000000000001" customHeight="1">
      <c r="A152" s="32"/>
      <c r="B152" s="33"/>
      <c r="C152" s="202" t="s">
        <v>196</v>
      </c>
      <c r="D152" s="202" t="s">
        <v>140</v>
      </c>
      <c r="E152" s="203" t="s">
        <v>266</v>
      </c>
      <c r="F152" s="204" t="s">
        <v>267</v>
      </c>
      <c r="G152" s="205" t="s">
        <v>268</v>
      </c>
      <c r="H152" s="206">
        <v>6</v>
      </c>
      <c r="I152" s="207"/>
      <c r="J152" s="208">
        <f>ROUND(I152*H152,2)</f>
        <v>0</v>
      </c>
      <c r="K152" s="209"/>
      <c r="L152" s="37"/>
      <c r="M152" s="210" t="s">
        <v>1</v>
      </c>
      <c r="N152" s="211" t="s">
        <v>42</v>
      </c>
      <c r="O152" s="69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2">
        <f>S152*H152</f>
        <v>0</v>
      </c>
      <c r="U152" s="213" t="s">
        <v>1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4" t="s">
        <v>109</v>
      </c>
      <c r="AT152" s="214" t="s">
        <v>140</v>
      </c>
      <c r="AU152" s="214" t="s">
        <v>87</v>
      </c>
      <c r="AY152" s="15" t="s">
        <v>137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5" t="s">
        <v>85</v>
      </c>
      <c r="BK152" s="215">
        <f>ROUND(I152*H152,2)</f>
        <v>0</v>
      </c>
      <c r="BL152" s="15" t="s">
        <v>109</v>
      </c>
      <c r="BM152" s="214" t="s">
        <v>269</v>
      </c>
    </row>
    <row r="153" spans="1:65" s="2" customFormat="1" ht="48.75">
      <c r="A153" s="32"/>
      <c r="B153" s="33"/>
      <c r="C153" s="34"/>
      <c r="D153" s="216" t="s">
        <v>145</v>
      </c>
      <c r="E153" s="34"/>
      <c r="F153" s="217" t="s">
        <v>270</v>
      </c>
      <c r="G153" s="34"/>
      <c r="H153" s="34"/>
      <c r="I153" s="114"/>
      <c r="J153" s="34"/>
      <c r="K153" s="34"/>
      <c r="L153" s="37"/>
      <c r="M153" s="218"/>
      <c r="N153" s="219"/>
      <c r="O153" s="69"/>
      <c r="P153" s="69"/>
      <c r="Q153" s="69"/>
      <c r="R153" s="69"/>
      <c r="S153" s="69"/>
      <c r="T153" s="69"/>
      <c r="U153" s="70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145</v>
      </c>
      <c r="AU153" s="15" t="s">
        <v>87</v>
      </c>
    </row>
    <row r="154" spans="1:65" s="2" customFormat="1" ht="16.350000000000001" customHeight="1">
      <c r="A154" s="32"/>
      <c r="B154" s="33"/>
      <c r="C154" s="202" t="s">
        <v>202</v>
      </c>
      <c r="D154" s="202" t="s">
        <v>140</v>
      </c>
      <c r="E154" s="203" t="s">
        <v>272</v>
      </c>
      <c r="F154" s="204" t="s">
        <v>273</v>
      </c>
      <c r="G154" s="205" t="s">
        <v>268</v>
      </c>
      <c r="H154" s="206">
        <v>2</v>
      </c>
      <c r="I154" s="207"/>
      <c r="J154" s="208">
        <f>ROUND(I154*H154,2)</f>
        <v>0</v>
      </c>
      <c r="K154" s="209"/>
      <c r="L154" s="37"/>
      <c r="M154" s="210" t="s">
        <v>1</v>
      </c>
      <c r="N154" s="211" t="s">
        <v>42</v>
      </c>
      <c r="O154" s="69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2">
        <f>S154*H154</f>
        <v>0</v>
      </c>
      <c r="U154" s="213" t="s">
        <v>1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4" t="s">
        <v>109</v>
      </c>
      <c r="AT154" s="214" t="s">
        <v>140</v>
      </c>
      <c r="AU154" s="214" t="s">
        <v>87</v>
      </c>
      <c r="AY154" s="15" t="s">
        <v>137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85</v>
      </c>
      <c r="BK154" s="215">
        <f>ROUND(I154*H154,2)</f>
        <v>0</v>
      </c>
      <c r="BL154" s="15" t="s">
        <v>109</v>
      </c>
      <c r="BM154" s="214" t="s">
        <v>357</v>
      </c>
    </row>
    <row r="155" spans="1:65" s="2" customFormat="1" ht="39">
      <c r="A155" s="32"/>
      <c r="B155" s="33"/>
      <c r="C155" s="34"/>
      <c r="D155" s="216" t="s">
        <v>145</v>
      </c>
      <c r="E155" s="34"/>
      <c r="F155" s="217" t="s">
        <v>275</v>
      </c>
      <c r="G155" s="34"/>
      <c r="H155" s="34"/>
      <c r="I155" s="114"/>
      <c r="J155" s="34"/>
      <c r="K155" s="34"/>
      <c r="L155" s="37"/>
      <c r="M155" s="218"/>
      <c r="N155" s="219"/>
      <c r="O155" s="69"/>
      <c r="P155" s="69"/>
      <c r="Q155" s="69"/>
      <c r="R155" s="69"/>
      <c r="S155" s="69"/>
      <c r="T155" s="69"/>
      <c r="U155" s="70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145</v>
      </c>
      <c r="AU155" s="15" t="s">
        <v>87</v>
      </c>
    </row>
    <row r="156" spans="1:65" s="2" customFormat="1" ht="21.2" customHeight="1">
      <c r="A156" s="32"/>
      <c r="B156" s="33"/>
      <c r="C156" s="202" t="s">
        <v>207</v>
      </c>
      <c r="D156" s="202" t="s">
        <v>140</v>
      </c>
      <c r="E156" s="203" t="s">
        <v>277</v>
      </c>
      <c r="F156" s="204" t="s">
        <v>278</v>
      </c>
      <c r="G156" s="205" t="s">
        <v>191</v>
      </c>
      <c r="H156" s="206">
        <v>175</v>
      </c>
      <c r="I156" s="207"/>
      <c r="J156" s="208">
        <f>ROUND(I156*H156,2)</f>
        <v>0</v>
      </c>
      <c r="K156" s="209"/>
      <c r="L156" s="37"/>
      <c r="M156" s="210" t="s">
        <v>1</v>
      </c>
      <c r="N156" s="211" t="s">
        <v>42</v>
      </c>
      <c r="O156" s="69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2">
        <f>S156*H156</f>
        <v>0</v>
      </c>
      <c r="U156" s="213" t="s">
        <v>1</v>
      </c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4" t="s">
        <v>109</v>
      </c>
      <c r="AT156" s="214" t="s">
        <v>140</v>
      </c>
      <c r="AU156" s="214" t="s">
        <v>87</v>
      </c>
      <c r="AY156" s="15" t="s">
        <v>137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85</v>
      </c>
      <c r="BK156" s="215">
        <f>ROUND(I156*H156,2)</f>
        <v>0</v>
      </c>
      <c r="BL156" s="15" t="s">
        <v>109</v>
      </c>
      <c r="BM156" s="214" t="s">
        <v>358</v>
      </c>
    </row>
    <row r="157" spans="1:65" s="2" customFormat="1" ht="39">
      <c r="A157" s="32"/>
      <c r="B157" s="33"/>
      <c r="C157" s="34"/>
      <c r="D157" s="216" t="s">
        <v>145</v>
      </c>
      <c r="E157" s="34"/>
      <c r="F157" s="217" t="s">
        <v>280</v>
      </c>
      <c r="G157" s="34"/>
      <c r="H157" s="34"/>
      <c r="I157" s="114"/>
      <c r="J157" s="34"/>
      <c r="K157" s="34"/>
      <c r="L157" s="37"/>
      <c r="M157" s="218"/>
      <c r="N157" s="219"/>
      <c r="O157" s="69"/>
      <c r="P157" s="69"/>
      <c r="Q157" s="69"/>
      <c r="R157" s="69"/>
      <c r="S157" s="69"/>
      <c r="T157" s="69"/>
      <c r="U157" s="70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145</v>
      </c>
      <c r="AU157" s="15" t="s">
        <v>87</v>
      </c>
    </row>
    <row r="158" spans="1:65" s="2" customFormat="1" ht="19.5">
      <c r="A158" s="32"/>
      <c r="B158" s="33"/>
      <c r="C158" s="34"/>
      <c r="D158" s="216" t="s">
        <v>166</v>
      </c>
      <c r="E158" s="34"/>
      <c r="F158" s="231" t="s">
        <v>194</v>
      </c>
      <c r="G158" s="34"/>
      <c r="H158" s="34"/>
      <c r="I158" s="114"/>
      <c r="J158" s="34"/>
      <c r="K158" s="34"/>
      <c r="L158" s="37"/>
      <c r="M158" s="218"/>
      <c r="N158" s="219"/>
      <c r="O158" s="69"/>
      <c r="P158" s="69"/>
      <c r="Q158" s="69"/>
      <c r="R158" s="69"/>
      <c r="S158" s="69"/>
      <c r="T158" s="69"/>
      <c r="U158" s="70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166</v>
      </c>
      <c r="AU158" s="15" t="s">
        <v>87</v>
      </c>
    </row>
    <row r="159" spans="1:65" s="13" customFormat="1">
      <c r="B159" s="220"/>
      <c r="C159" s="221"/>
      <c r="D159" s="216" t="s">
        <v>152</v>
      </c>
      <c r="E159" s="222" t="s">
        <v>1</v>
      </c>
      <c r="F159" s="223" t="s">
        <v>212</v>
      </c>
      <c r="G159" s="221"/>
      <c r="H159" s="224">
        <v>175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8"/>
      <c r="U159" s="229"/>
      <c r="AT159" s="230" t="s">
        <v>152</v>
      </c>
      <c r="AU159" s="230" t="s">
        <v>87</v>
      </c>
      <c r="AV159" s="13" t="s">
        <v>87</v>
      </c>
      <c r="AW159" s="13" t="s">
        <v>33</v>
      </c>
      <c r="AX159" s="13" t="s">
        <v>85</v>
      </c>
      <c r="AY159" s="230" t="s">
        <v>137</v>
      </c>
    </row>
    <row r="160" spans="1:65" s="2" customFormat="1" ht="16.350000000000001" customHeight="1">
      <c r="A160" s="32"/>
      <c r="B160" s="33"/>
      <c r="C160" s="232" t="s">
        <v>214</v>
      </c>
      <c r="D160" s="232" t="s">
        <v>282</v>
      </c>
      <c r="E160" s="233" t="s">
        <v>283</v>
      </c>
      <c r="F160" s="234" t="s">
        <v>284</v>
      </c>
      <c r="G160" s="235" t="s">
        <v>285</v>
      </c>
      <c r="H160" s="236">
        <v>27.158000000000001</v>
      </c>
      <c r="I160" s="237"/>
      <c r="J160" s="238">
        <f>ROUND(I160*H160,2)</f>
        <v>0</v>
      </c>
      <c r="K160" s="239"/>
      <c r="L160" s="240"/>
      <c r="M160" s="241" t="s">
        <v>1</v>
      </c>
      <c r="N160" s="242" t="s">
        <v>42</v>
      </c>
      <c r="O160" s="69"/>
      <c r="P160" s="212">
        <f>O160*H160</f>
        <v>0</v>
      </c>
      <c r="Q160" s="212">
        <v>1</v>
      </c>
      <c r="R160" s="212">
        <f>Q160*H160</f>
        <v>27.158000000000001</v>
      </c>
      <c r="S160" s="212">
        <v>0</v>
      </c>
      <c r="T160" s="212">
        <f>S160*H160</f>
        <v>0</v>
      </c>
      <c r="U160" s="213" t="s">
        <v>1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4" t="s">
        <v>183</v>
      </c>
      <c r="AT160" s="214" t="s">
        <v>282</v>
      </c>
      <c r="AU160" s="214" t="s">
        <v>87</v>
      </c>
      <c r="AY160" s="15" t="s">
        <v>137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5" t="s">
        <v>85</v>
      </c>
      <c r="BK160" s="215">
        <f>ROUND(I160*H160,2)</f>
        <v>0</v>
      </c>
      <c r="BL160" s="15" t="s">
        <v>109</v>
      </c>
      <c r="BM160" s="214" t="s">
        <v>286</v>
      </c>
    </row>
    <row r="161" spans="1:65" s="2" customFormat="1">
      <c r="A161" s="32"/>
      <c r="B161" s="33"/>
      <c r="C161" s="34"/>
      <c r="D161" s="216" t="s">
        <v>145</v>
      </c>
      <c r="E161" s="34"/>
      <c r="F161" s="217" t="s">
        <v>284</v>
      </c>
      <c r="G161" s="34"/>
      <c r="H161" s="34"/>
      <c r="I161" s="114"/>
      <c r="J161" s="34"/>
      <c r="K161" s="34"/>
      <c r="L161" s="37"/>
      <c r="M161" s="218"/>
      <c r="N161" s="219"/>
      <c r="O161" s="69"/>
      <c r="P161" s="69"/>
      <c r="Q161" s="69"/>
      <c r="R161" s="69"/>
      <c r="S161" s="69"/>
      <c r="T161" s="69"/>
      <c r="U161" s="70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145</v>
      </c>
      <c r="AU161" s="15" t="s">
        <v>87</v>
      </c>
    </row>
    <row r="162" spans="1:65" s="13" customFormat="1">
      <c r="B162" s="220"/>
      <c r="C162" s="221"/>
      <c r="D162" s="216" t="s">
        <v>152</v>
      </c>
      <c r="E162" s="222" t="s">
        <v>1</v>
      </c>
      <c r="F162" s="223" t="s">
        <v>287</v>
      </c>
      <c r="G162" s="221"/>
      <c r="H162" s="224">
        <v>27.158000000000001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8"/>
      <c r="U162" s="229"/>
      <c r="AT162" s="230" t="s">
        <v>152</v>
      </c>
      <c r="AU162" s="230" t="s">
        <v>87</v>
      </c>
      <c r="AV162" s="13" t="s">
        <v>87</v>
      </c>
      <c r="AW162" s="13" t="s">
        <v>33</v>
      </c>
      <c r="AX162" s="13" t="s">
        <v>85</v>
      </c>
      <c r="AY162" s="230" t="s">
        <v>137</v>
      </c>
    </row>
    <row r="163" spans="1:65" s="2" customFormat="1" ht="16.350000000000001" customHeight="1">
      <c r="A163" s="32"/>
      <c r="B163" s="33"/>
      <c r="C163" s="232" t="s">
        <v>220</v>
      </c>
      <c r="D163" s="232" t="s">
        <v>282</v>
      </c>
      <c r="E163" s="233" t="s">
        <v>304</v>
      </c>
      <c r="F163" s="234" t="s">
        <v>359</v>
      </c>
      <c r="G163" s="235" t="s">
        <v>163</v>
      </c>
      <c r="H163" s="236">
        <v>260</v>
      </c>
      <c r="I163" s="237">
        <v>29</v>
      </c>
      <c r="J163" s="238">
        <f>ROUND(I163*H163,2)</f>
        <v>7540</v>
      </c>
      <c r="K163" s="239"/>
      <c r="L163" s="240"/>
      <c r="M163" s="241" t="s">
        <v>1</v>
      </c>
      <c r="N163" s="242" t="s">
        <v>42</v>
      </c>
      <c r="O163" s="69"/>
      <c r="P163" s="212">
        <f>O163*H163</f>
        <v>0</v>
      </c>
      <c r="Q163" s="212">
        <v>2.1000000000000001E-4</v>
      </c>
      <c r="R163" s="212">
        <f>Q163*H163</f>
        <v>5.4600000000000003E-2</v>
      </c>
      <c r="S163" s="212">
        <v>0</v>
      </c>
      <c r="T163" s="212">
        <f>S163*H163</f>
        <v>0</v>
      </c>
      <c r="U163" s="213" t="s">
        <v>1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4" t="s">
        <v>183</v>
      </c>
      <c r="AT163" s="214" t="s">
        <v>282</v>
      </c>
      <c r="AU163" s="214" t="s">
        <v>87</v>
      </c>
      <c r="AY163" s="15" t="s">
        <v>137</v>
      </c>
      <c r="BE163" s="215">
        <f>IF(N163="základní",J163,0)</f>
        <v>7540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5" t="s">
        <v>85</v>
      </c>
      <c r="BK163" s="215">
        <f>ROUND(I163*H163,2)</f>
        <v>7540</v>
      </c>
      <c r="BL163" s="15" t="s">
        <v>109</v>
      </c>
      <c r="BM163" s="214" t="s">
        <v>306</v>
      </c>
    </row>
    <row r="164" spans="1:65" s="2" customFormat="1">
      <c r="A164" s="32"/>
      <c r="B164" s="33"/>
      <c r="C164" s="34"/>
      <c r="D164" s="216" t="s">
        <v>145</v>
      </c>
      <c r="E164" s="34"/>
      <c r="F164" s="217" t="s">
        <v>307</v>
      </c>
      <c r="G164" s="34"/>
      <c r="H164" s="34"/>
      <c r="I164" s="114"/>
      <c r="J164" s="34"/>
      <c r="K164" s="34"/>
      <c r="L164" s="37"/>
      <c r="M164" s="218"/>
      <c r="N164" s="219"/>
      <c r="O164" s="69"/>
      <c r="P164" s="69"/>
      <c r="Q164" s="69"/>
      <c r="R164" s="69"/>
      <c r="S164" s="69"/>
      <c r="T164" s="69"/>
      <c r="U164" s="70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145</v>
      </c>
      <c r="AU164" s="15" t="s">
        <v>87</v>
      </c>
    </row>
    <row r="165" spans="1:65" s="13" customFormat="1">
      <c r="B165" s="220"/>
      <c r="C165" s="221"/>
      <c r="D165" s="216" t="s">
        <v>152</v>
      </c>
      <c r="E165" s="222" t="s">
        <v>1</v>
      </c>
      <c r="F165" s="223" t="s">
        <v>360</v>
      </c>
      <c r="G165" s="221"/>
      <c r="H165" s="224">
        <v>260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8"/>
      <c r="U165" s="229"/>
      <c r="AT165" s="230" t="s">
        <v>152</v>
      </c>
      <c r="AU165" s="230" t="s">
        <v>87</v>
      </c>
      <c r="AV165" s="13" t="s">
        <v>87</v>
      </c>
      <c r="AW165" s="13" t="s">
        <v>33</v>
      </c>
      <c r="AX165" s="13" t="s">
        <v>85</v>
      </c>
      <c r="AY165" s="230" t="s">
        <v>137</v>
      </c>
    </row>
    <row r="166" spans="1:65" s="12" customFormat="1" ht="26.1" customHeight="1">
      <c r="B166" s="186"/>
      <c r="C166" s="187"/>
      <c r="D166" s="188" t="s">
        <v>76</v>
      </c>
      <c r="E166" s="189" t="s">
        <v>309</v>
      </c>
      <c r="F166" s="189" t="s">
        <v>310</v>
      </c>
      <c r="G166" s="187"/>
      <c r="H166" s="187"/>
      <c r="I166" s="190"/>
      <c r="J166" s="191">
        <f>BK166</f>
        <v>0</v>
      </c>
      <c r="K166" s="187"/>
      <c r="L166" s="192"/>
      <c r="M166" s="193"/>
      <c r="N166" s="194"/>
      <c r="O166" s="194"/>
      <c r="P166" s="195">
        <f>SUM(P167:P172)</f>
        <v>0</v>
      </c>
      <c r="Q166" s="194"/>
      <c r="R166" s="195">
        <f>SUM(R167:R172)</f>
        <v>0</v>
      </c>
      <c r="S166" s="194"/>
      <c r="T166" s="195">
        <f>SUM(T167:T172)</f>
        <v>0</v>
      </c>
      <c r="U166" s="196"/>
      <c r="AR166" s="197" t="s">
        <v>109</v>
      </c>
      <c r="AT166" s="198" t="s">
        <v>76</v>
      </c>
      <c r="AU166" s="198" t="s">
        <v>77</v>
      </c>
      <c r="AY166" s="197" t="s">
        <v>137</v>
      </c>
      <c r="BK166" s="199">
        <f>SUM(BK167:BK172)</f>
        <v>0</v>
      </c>
    </row>
    <row r="167" spans="1:65" s="2" customFormat="1" ht="16.350000000000001" customHeight="1">
      <c r="A167" s="32"/>
      <c r="B167" s="33"/>
      <c r="C167" s="202" t="s">
        <v>8</v>
      </c>
      <c r="D167" s="202" t="s">
        <v>140</v>
      </c>
      <c r="E167" s="203" t="s">
        <v>312</v>
      </c>
      <c r="F167" s="204" t="s">
        <v>313</v>
      </c>
      <c r="G167" s="205" t="s">
        <v>163</v>
      </c>
      <c r="H167" s="206">
        <v>1</v>
      </c>
      <c r="I167" s="207"/>
      <c r="J167" s="208">
        <f>ROUND(I167*H167,2)</f>
        <v>0</v>
      </c>
      <c r="K167" s="209"/>
      <c r="L167" s="37"/>
      <c r="M167" s="210" t="s">
        <v>1</v>
      </c>
      <c r="N167" s="211" t="s">
        <v>42</v>
      </c>
      <c r="O167" s="69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2">
        <f>S167*H167</f>
        <v>0</v>
      </c>
      <c r="U167" s="213" t="s">
        <v>1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4" t="s">
        <v>109</v>
      </c>
      <c r="AT167" s="214" t="s">
        <v>140</v>
      </c>
      <c r="AU167" s="214" t="s">
        <v>85</v>
      </c>
      <c r="AY167" s="15" t="s">
        <v>137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5" t="s">
        <v>85</v>
      </c>
      <c r="BK167" s="215">
        <f>ROUND(I167*H167,2)</f>
        <v>0</v>
      </c>
      <c r="BL167" s="15" t="s">
        <v>109</v>
      </c>
      <c r="BM167" s="214" t="s">
        <v>361</v>
      </c>
    </row>
    <row r="168" spans="1:65" s="2" customFormat="1" ht="29.25">
      <c r="A168" s="32"/>
      <c r="B168" s="33"/>
      <c r="C168" s="34"/>
      <c r="D168" s="216" t="s">
        <v>145</v>
      </c>
      <c r="E168" s="34"/>
      <c r="F168" s="217" t="s">
        <v>316</v>
      </c>
      <c r="G168" s="34"/>
      <c r="H168" s="34"/>
      <c r="I168" s="114"/>
      <c r="J168" s="34"/>
      <c r="K168" s="34"/>
      <c r="L168" s="37"/>
      <c r="M168" s="218"/>
      <c r="N168" s="219"/>
      <c r="O168" s="69"/>
      <c r="P168" s="69"/>
      <c r="Q168" s="69"/>
      <c r="R168" s="69"/>
      <c r="S168" s="69"/>
      <c r="T168" s="69"/>
      <c r="U168" s="70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145</v>
      </c>
      <c r="AU168" s="15" t="s">
        <v>85</v>
      </c>
    </row>
    <row r="169" spans="1:65" s="2" customFormat="1" ht="31.9" customHeight="1">
      <c r="A169" s="32"/>
      <c r="B169" s="33"/>
      <c r="C169" s="202" t="s">
        <v>232</v>
      </c>
      <c r="D169" s="202" t="s">
        <v>140</v>
      </c>
      <c r="E169" s="203" t="s">
        <v>318</v>
      </c>
      <c r="F169" s="204" t="s">
        <v>319</v>
      </c>
      <c r="G169" s="205" t="s">
        <v>285</v>
      </c>
      <c r="H169" s="206">
        <v>27.158000000000001</v>
      </c>
      <c r="I169" s="207"/>
      <c r="J169" s="208">
        <f>ROUND(I169*H169,2)</f>
        <v>0</v>
      </c>
      <c r="K169" s="209"/>
      <c r="L169" s="37"/>
      <c r="M169" s="210" t="s">
        <v>1</v>
      </c>
      <c r="N169" s="211" t="s">
        <v>42</v>
      </c>
      <c r="O169" s="69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2">
        <f>S169*H169</f>
        <v>0</v>
      </c>
      <c r="U169" s="213" t="s">
        <v>1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4" t="s">
        <v>314</v>
      </c>
      <c r="AT169" s="214" t="s">
        <v>140</v>
      </c>
      <c r="AU169" s="214" t="s">
        <v>85</v>
      </c>
      <c r="AY169" s="15" t="s">
        <v>137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5" t="s">
        <v>85</v>
      </c>
      <c r="BK169" s="215">
        <f>ROUND(I169*H169,2)</f>
        <v>0</v>
      </c>
      <c r="BL169" s="15" t="s">
        <v>314</v>
      </c>
      <c r="BM169" s="214" t="s">
        <v>320</v>
      </c>
    </row>
    <row r="170" spans="1:65" s="2" customFormat="1" ht="78">
      <c r="A170" s="32"/>
      <c r="B170" s="33"/>
      <c r="C170" s="34"/>
      <c r="D170" s="216" t="s">
        <v>145</v>
      </c>
      <c r="E170" s="34"/>
      <c r="F170" s="217" t="s">
        <v>321</v>
      </c>
      <c r="G170" s="34"/>
      <c r="H170" s="34"/>
      <c r="I170" s="114"/>
      <c r="J170" s="34"/>
      <c r="K170" s="34"/>
      <c r="L170" s="37"/>
      <c r="M170" s="218"/>
      <c r="N170" s="219"/>
      <c r="O170" s="69"/>
      <c r="P170" s="69"/>
      <c r="Q170" s="69"/>
      <c r="R170" s="69"/>
      <c r="S170" s="69"/>
      <c r="T170" s="69"/>
      <c r="U170" s="70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145</v>
      </c>
      <c r="AU170" s="15" t="s">
        <v>85</v>
      </c>
    </row>
    <row r="171" spans="1:65" s="2" customFormat="1" ht="19.5">
      <c r="A171" s="32"/>
      <c r="B171" s="33"/>
      <c r="C171" s="34"/>
      <c r="D171" s="216" t="s">
        <v>166</v>
      </c>
      <c r="E171" s="34"/>
      <c r="F171" s="231" t="s">
        <v>322</v>
      </c>
      <c r="G171" s="34"/>
      <c r="H171" s="34"/>
      <c r="I171" s="114"/>
      <c r="J171" s="34"/>
      <c r="K171" s="34"/>
      <c r="L171" s="37"/>
      <c r="M171" s="218"/>
      <c r="N171" s="219"/>
      <c r="O171" s="69"/>
      <c r="P171" s="69"/>
      <c r="Q171" s="69"/>
      <c r="R171" s="69"/>
      <c r="S171" s="69"/>
      <c r="T171" s="69"/>
      <c r="U171" s="70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166</v>
      </c>
      <c r="AU171" s="15" t="s">
        <v>85</v>
      </c>
    </row>
    <row r="172" spans="1:65" s="13" customFormat="1">
      <c r="B172" s="220"/>
      <c r="C172" s="221"/>
      <c r="D172" s="216" t="s">
        <v>152</v>
      </c>
      <c r="E172" s="222" t="s">
        <v>1</v>
      </c>
      <c r="F172" s="223" t="s">
        <v>287</v>
      </c>
      <c r="G172" s="221"/>
      <c r="H172" s="224">
        <v>27.158000000000001</v>
      </c>
      <c r="I172" s="225"/>
      <c r="J172" s="221"/>
      <c r="K172" s="221"/>
      <c r="L172" s="226"/>
      <c r="M172" s="243"/>
      <c r="N172" s="244"/>
      <c r="O172" s="244"/>
      <c r="P172" s="244"/>
      <c r="Q172" s="244"/>
      <c r="R172" s="244"/>
      <c r="S172" s="244"/>
      <c r="T172" s="244"/>
      <c r="U172" s="245"/>
      <c r="AT172" s="230" t="s">
        <v>152</v>
      </c>
      <c r="AU172" s="230" t="s">
        <v>85</v>
      </c>
      <c r="AV172" s="13" t="s">
        <v>87</v>
      </c>
      <c r="AW172" s="13" t="s">
        <v>33</v>
      </c>
      <c r="AX172" s="13" t="s">
        <v>85</v>
      </c>
      <c r="AY172" s="230" t="s">
        <v>137</v>
      </c>
    </row>
    <row r="173" spans="1:65" s="2" customFormat="1" ht="6.95" customHeight="1">
      <c r="A173" s="32"/>
      <c r="B173" s="52"/>
      <c r="C173" s="53"/>
      <c r="D173" s="53"/>
      <c r="E173" s="53"/>
      <c r="F173" s="53"/>
      <c r="G173" s="53"/>
      <c r="H173" s="53"/>
      <c r="I173" s="151"/>
      <c r="J173" s="53"/>
      <c r="K173" s="53"/>
      <c r="L173" s="37"/>
      <c r="M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</row>
  </sheetData>
  <sheetProtection algorithmName="SHA-512" hashValue="vda21OAcCfncMrGymFMrBdEHDtHEc6QqCeQK/0yLyZQQ820Vwajh7HFePuExHmzIRgXHlf7PE3WdvaSr2ymNMw==" saltValue="XkHPO6i97p9EM6Wrw4TOI+rhvutlO0MESMj7ittAnp75ghRw7JY7EAxjtPy2uJclQ1oW1qQoA065FC8jvtOUnw==" spinCount="100000" sheet="1" objects="1" scenarios="1" formatColumns="0" formatRows="0" autoFilter="0"/>
  <autoFilter ref="C118:K17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topLeftCell="A157" workbookViewId="0">
      <selection activeCell="I171" sqref="I171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6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1" width="12.1640625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56" s="1" customFormat="1" ht="37.15" customHeight="1">
      <c r="I2" s="106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5" t="s">
        <v>93</v>
      </c>
      <c r="AZ2" s="107" t="s">
        <v>212</v>
      </c>
      <c r="BA2" s="107" t="s">
        <v>1</v>
      </c>
      <c r="BB2" s="107" t="s">
        <v>1</v>
      </c>
      <c r="BC2" s="107" t="s">
        <v>196</v>
      </c>
      <c r="BD2" s="107" t="s">
        <v>87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8"/>
      <c r="AT3" s="15" t="s">
        <v>87</v>
      </c>
      <c r="AZ3" s="107" t="s">
        <v>102</v>
      </c>
      <c r="BA3" s="107" t="s">
        <v>1</v>
      </c>
      <c r="BB3" s="107" t="s">
        <v>1</v>
      </c>
      <c r="BC3" s="107" t="s">
        <v>362</v>
      </c>
      <c r="BD3" s="107" t="s">
        <v>87</v>
      </c>
    </row>
    <row r="4" spans="1:56" s="1" customFormat="1" ht="24.95" customHeight="1">
      <c r="B4" s="18"/>
      <c r="D4" s="111" t="s">
        <v>101</v>
      </c>
      <c r="I4" s="106"/>
      <c r="L4" s="18"/>
      <c r="M4" s="112" t="s">
        <v>10</v>
      </c>
      <c r="AT4" s="15" t="s">
        <v>4</v>
      </c>
      <c r="AZ4" s="107" t="s">
        <v>104</v>
      </c>
      <c r="BA4" s="107" t="s">
        <v>1</v>
      </c>
      <c r="BB4" s="107" t="s">
        <v>1</v>
      </c>
      <c r="BC4" s="107" t="s">
        <v>363</v>
      </c>
      <c r="BD4" s="107" t="s">
        <v>87</v>
      </c>
    </row>
    <row r="5" spans="1:56" s="1" customFormat="1" ht="6.95" customHeight="1">
      <c r="B5" s="18"/>
      <c r="I5" s="106"/>
      <c r="L5" s="18"/>
      <c r="AZ5" s="107" t="s">
        <v>106</v>
      </c>
      <c r="BA5" s="107" t="s">
        <v>1</v>
      </c>
      <c r="BB5" s="107" t="s">
        <v>1</v>
      </c>
      <c r="BC5" s="107" t="s">
        <v>364</v>
      </c>
      <c r="BD5" s="107" t="s">
        <v>87</v>
      </c>
    </row>
    <row r="6" spans="1:56" s="1" customFormat="1" ht="12.2" customHeight="1">
      <c r="B6" s="18"/>
      <c r="D6" s="113" t="s">
        <v>16</v>
      </c>
      <c r="I6" s="106"/>
      <c r="L6" s="18"/>
    </row>
    <row r="7" spans="1:56" s="1" customFormat="1" ht="16.350000000000001" customHeight="1">
      <c r="B7" s="18"/>
      <c r="E7" s="308" t="str">
        <f>'Rekapitulace stavby'!K6</f>
        <v>Oprava trati v úseku Kojetín - Valašské Meziříčí</v>
      </c>
      <c r="F7" s="309"/>
      <c r="G7" s="309"/>
      <c r="H7" s="309"/>
      <c r="I7" s="106"/>
      <c r="L7" s="18"/>
    </row>
    <row r="8" spans="1:56" s="2" customFormat="1" ht="12.2" customHeight="1">
      <c r="A8" s="32"/>
      <c r="B8" s="37"/>
      <c r="C8" s="32"/>
      <c r="D8" s="113" t="s">
        <v>110</v>
      </c>
      <c r="E8" s="32"/>
      <c r="F8" s="32"/>
      <c r="G8" s="32"/>
      <c r="H8" s="32"/>
      <c r="I8" s="114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350000000000001" customHeight="1">
      <c r="A9" s="32"/>
      <c r="B9" s="37"/>
      <c r="C9" s="32"/>
      <c r="D9" s="32"/>
      <c r="E9" s="310" t="s">
        <v>365</v>
      </c>
      <c r="F9" s="311"/>
      <c r="G9" s="311"/>
      <c r="H9" s="311"/>
      <c r="I9" s="114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>
      <c r="A10" s="32"/>
      <c r="B10" s="37"/>
      <c r="C10" s="32"/>
      <c r="D10" s="32"/>
      <c r="E10" s="32"/>
      <c r="F10" s="32"/>
      <c r="G10" s="32"/>
      <c r="H10" s="32"/>
      <c r="I10" s="114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.2" customHeight="1">
      <c r="A11" s="32"/>
      <c r="B11" s="37"/>
      <c r="C11" s="32"/>
      <c r="D11" s="113" t="s">
        <v>18</v>
      </c>
      <c r="E11" s="32"/>
      <c r="F11" s="115" t="s">
        <v>1</v>
      </c>
      <c r="G11" s="32"/>
      <c r="H11" s="32"/>
      <c r="I11" s="116" t="s">
        <v>19</v>
      </c>
      <c r="J11" s="115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.2" customHeight="1">
      <c r="A12" s="32"/>
      <c r="B12" s="37"/>
      <c r="C12" s="32"/>
      <c r="D12" s="113" t="s">
        <v>20</v>
      </c>
      <c r="E12" s="32"/>
      <c r="F12" s="115" t="s">
        <v>366</v>
      </c>
      <c r="G12" s="32"/>
      <c r="H12" s="32"/>
      <c r="I12" s="116" t="s">
        <v>22</v>
      </c>
      <c r="J12" s="117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4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.2" customHeight="1">
      <c r="A14" s="32"/>
      <c r="B14" s="37"/>
      <c r="C14" s="32"/>
      <c r="D14" s="113" t="s">
        <v>23</v>
      </c>
      <c r="E14" s="32"/>
      <c r="F14" s="32"/>
      <c r="G14" s="32"/>
      <c r="H14" s="32"/>
      <c r="I14" s="116" t="s">
        <v>24</v>
      </c>
      <c r="J14" s="115" t="str">
        <f>IF('Rekapitulace stavby'!AN10="","",'Rekapitulace stavby'!AN10)</f>
        <v>70994234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7"/>
      <c r="C15" s="32"/>
      <c r="D15" s="32"/>
      <c r="E15" s="115" t="str">
        <f>IF('Rekapitulace stavby'!E11="","",'Rekapitulace stavby'!E11)</f>
        <v>Správa železnic, státní organizace</v>
      </c>
      <c r="F15" s="32"/>
      <c r="G15" s="32"/>
      <c r="H15" s="32"/>
      <c r="I15" s="116" t="s">
        <v>27</v>
      </c>
      <c r="J15" s="115" t="str">
        <f>IF('Rekapitulace stavby'!AN11="","",'Rekapitulace stavby'!AN11)</f>
        <v>CZ70994234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4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.2" customHeight="1">
      <c r="A17" s="32"/>
      <c r="B17" s="37"/>
      <c r="C17" s="32"/>
      <c r="D17" s="113" t="s">
        <v>29</v>
      </c>
      <c r="E17" s="32"/>
      <c r="F17" s="32"/>
      <c r="G17" s="32"/>
      <c r="H17" s="32"/>
      <c r="I17" s="116" t="s">
        <v>24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2" t="str">
        <f>'Rekapitulace stavby'!E14</f>
        <v>Vyplň údaj</v>
      </c>
      <c r="F18" s="313"/>
      <c r="G18" s="313"/>
      <c r="H18" s="313"/>
      <c r="I18" s="116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4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.2" customHeight="1">
      <c r="A20" s="32"/>
      <c r="B20" s="37"/>
      <c r="C20" s="32"/>
      <c r="D20" s="113" t="s">
        <v>31</v>
      </c>
      <c r="E20" s="32"/>
      <c r="F20" s="32"/>
      <c r="G20" s="32"/>
      <c r="H20" s="32"/>
      <c r="I20" s="116" t="s">
        <v>24</v>
      </c>
      <c r="J20" s="115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5" t="str">
        <f>IF('Rekapitulace stavby'!E17="","",'Rekapitulace stavby'!E17)</f>
        <v xml:space="preserve"> </v>
      </c>
      <c r="F21" s="32"/>
      <c r="G21" s="32"/>
      <c r="H21" s="32"/>
      <c r="I21" s="116" t="s">
        <v>27</v>
      </c>
      <c r="J21" s="115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4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.2" customHeight="1">
      <c r="A23" s="32"/>
      <c r="B23" s="37"/>
      <c r="C23" s="32"/>
      <c r="D23" s="113" t="s">
        <v>34</v>
      </c>
      <c r="E23" s="32"/>
      <c r="F23" s="32"/>
      <c r="G23" s="32"/>
      <c r="H23" s="32"/>
      <c r="I23" s="116" t="s">
        <v>24</v>
      </c>
      <c r="J23" s="115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5" t="s">
        <v>35</v>
      </c>
      <c r="F24" s="32"/>
      <c r="G24" s="32"/>
      <c r="H24" s="32"/>
      <c r="I24" s="116" t="s">
        <v>27</v>
      </c>
      <c r="J24" s="115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4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.2" customHeight="1">
      <c r="A26" s="32"/>
      <c r="B26" s="37"/>
      <c r="C26" s="32"/>
      <c r="D26" s="113" t="s">
        <v>36</v>
      </c>
      <c r="E26" s="32"/>
      <c r="F26" s="32"/>
      <c r="G26" s="32"/>
      <c r="H26" s="32"/>
      <c r="I26" s="114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350000000000001" customHeight="1">
      <c r="A27" s="118"/>
      <c r="B27" s="119"/>
      <c r="C27" s="118"/>
      <c r="D27" s="118"/>
      <c r="E27" s="314" t="s">
        <v>1</v>
      </c>
      <c r="F27" s="314"/>
      <c r="G27" s="314"/>
      <c r="H27" s="31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4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2"/>
      <c r="K29" s="122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5" customHeight="1">
      <c r="A30" s="32"/>
      <c r="B30" s="37"/>
      <c r="C30" s="32"/>
      <c r="D30" s="124" t="s">
        <v>37</v>
      </c>
      <c r="E30" s="32"/>
      <c r="F30" s="32"/>
      <c r="G30" s="32"/>
      <c r="H30" s="32"/>
      <c r="I30" s="114"/>
      <c r="J30" s="125">
        <f>ROUND(J119, 2)</f>
        <v>995220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3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6" t="s">
        <v>39</v>
      </c>
      <c r="G32" s="32"/>
      <c r="H32" s="32"/>
      <c r="I32" s="127" t="s">
        <v>38</v>
      </c>
      <c r="J32" s="126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8" t="s">
        <v>41</v>
      </c>
      <c r="E33" s="113" t="s">
        <v>42</v>
      </c>
      <c r="F33" s="129">
        <f>ROUND((SUM(BE119:BE187)),  2)</f>
        <v>995220</v>
      </c>
      <c r="G33" s="32"/>
      <c r="H33" s="32"/>
      <c r="I33" s="130">
        <v>0.21</v>
      </c>
      <c r="J33" s="129">
        <f>ROUND(((SUM(BE119:BE187))*I33),  2)</f>
        <v>208996.2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3" t="s">
        <v>43</v>
      </c>
      <c r="F34" s="129">
        <f>ROUND((SUM(BF119:BF187)),  2)</f>
        <v>0</v>
      </c>
      <c r="G34" s="32"/>
      <c r="H34" s="32"/>
      <c r="I34" s="130">
        <v>0.15</v>
      </c>
      <c r="J34" s="129">
        <f>ROUND(((SUM(BF119:BF187))*I34),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3" t="s">
        <v>44</v>
      </c>
      <c r="F35" s="129">
        <f>ROUND((SUM(BG119:BG187)),  2)</f>
        <v>0</v>
      </c>
      <c r="G35" s="32"/>
      <c r="H35" s="32"/>
      <c r="I35" s="130">
        <v>0.21</v>
      </c>
      <c r="J35" s="129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3" t="s">
        <v>45</v>
      </c>
      <c r="F36" s="129">
        <f>ROUND((SUM(BH119:BH187)),  2)</f>
        <v>0</v>
      </c>
      <c r="G36" s="32"/>
      <c r="H36" s="32"/>
      <c r="I36" s="130">
        <v>0.15</v>
      </c>
      <c r="J36" s="129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3" t="s">
        <v>46</v>
      </c>
      <c r="F37" s="129">
        <f>ROUND((SUM(BI119:BI187)),  2)</f>
        <v>0</v>
      </c>
      <c r="G37" s="32"/>
      <c r="H37" s="32"/>
      <c r="I37" s="130">
        <v>0</v>
      </c>
      <c r="J37" s="129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4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5" customHeight="1">
      <c r="A39" s="32"/>
      <c r="B39" s="37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1204216.2</v>
      </c>
      <c r="K39" s="138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4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113</v>
      </c>
      <c r="D82" s="34"/>
      <c r="E82" s="34"/>
      <c r="F82" s="34"/>
      <c r="G82" s="34"/>
      <c r="H82" s="34"/>
      <c r="I82" s="11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.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350000000000001" customHeight="1">
      <c r="A85" s="32"/>
      <c r="B85" s="33"/>
      <c r="C85" s="34"/>
      <c r="D85" s="34"/>
      <c r="E85" s="306" t="str">
        <f>E7</f>
        <v>Oprava trati v úseku Kojetín - Valašské Meziříčí</v>
      </c>
      <c r="F85" s="307"/>
      <c r="G85" s="307"/>
      <c r="H85" s="307"/>
      <c r="I85" s="11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.2" customHeight="1">
      <c r="A86" s="32"/>
      <c r="B86" s="33"/>
      <c r="C86" s="27" t="s">
        <v>110</v>
      </c>
      <c r="D86" s="34"/>
      <c r="E86" s="34"/>
      <c r="F86" s="34"/>
      <c r="G86" s="34"/>
      <c r="H86" s="34"/>
      <c r="I86" s="11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350000000000001" customHeight="1">
      <c r="A87" s="32"/>
      <c r="B87" s="33"/>
      <c r="C87" s="34"/>
      <c r="D87" s="34"/>
      <c r="E87" s="294" t="str">
        <f>E9</f>
        <v>SO 03 - Kroměříž (Šlajza)</v>
      </c>
      <c r="F87" s="305"/>
      <c r="G87" s="305"/>
      <c r="H87" s="305"/>
      <c r="I87" s="11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.2" customHeight="1">
      <c r="A89" s="32"/>
      <c r="B89" s="33"/>
      <c r="C89" s="27" t="s">
        <v>20</v>
      </c>
      <c r="D89" s="34"/>
      <c r="E89" s="34"/>
      <c r="F89" s="25" t="str">
        <f>F12</f>
        <v>km 7,250 – 8,040</v>
      </c>
      <c r="G89" s="34"/>
      <c r="H89" s="34"/>
      <c r="I89" s="116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4" customHeight="1">
      <c r="A91" s="32"/>
      <c r="B91" s="33"/>
      <c r="C91" s="27" t="s">
        <v>23</v>
      </c>
      <c r="D91" s="34"/>
      <c r="E91" s="34"/>
      <c r="F91" s="25" t="str">
        <f>E15</f>
        <v>Správa železnic, státní organizace</v>
      </c>
      <c r="G91" s="34"/>
      <c r="H91" s="34"/>
      <c r="I91" s="116" t="s">
        <v>31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4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116" t="s">
        <v>34</v>
      </c>
      <c r="J92" s="30" t="str">
        <f>E24</f>
        <v>Jiří Vendel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5" t="s">
        <v>114</v>
      </c>
      <c r="D94" s="156"/>
      <c r="E94" s="156"/>
      <c r="F94" s="156"/>
      <c r="G94" s="156"/>
      <c r="H94" s="156"/>
      <c r="I94" s="157"/>
      <c r="J94" s="158" t="s">
        <v>115</v>
      </c>
      <c r="K94" s="156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" customHeight="1">
      <c r="A96" s="32"/>
      <c r="B96" s="33"/>
      <c r="C96" s="159" t="s">
        <v>116</v>
      </c>
      <c r="D96" s="34"/>
      <c r="E96" s="34"/>
      <c r="F96" s="34"/>
      <c r="G96" s="34"/>
      <c r="H96" s="34"/>
      <c r="I96" s="114"/>
      <c r="J96" s="82">
        <f>J119</f>
        <v>995220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117</v>
      </c>
    </row>
    <row r="97" spans="1:31" s="9" customFormat="1" ht="24.95" customHeight="1">
      <c r="B97" s="160"/>
      <c r="C97" s="161"/>
      <c r="D97" s="162" t="s">
        <v>118</v>
      </c>
      <c r="E97" s="163"/>
      <c r="F97" s="163"/>
      <c r="G97" s="163"/>
      <c r="H97" s="163"/>
      <c r="I97" s="164"/>
      <c r="J97" s="165">
        <f>J120</f>
        <v>995220</v>
      </c>
      <c r="K97" s="161"/>
      <c r="L97" s="166"/>
    </row>
    <row r="98" spans="1:31" s="10" customFormat="1" ht="19.899999999999999" customHeight="1">
      <c r="B98" s="167"/>
      <c r="C98" s="168"/>
      <c r="D98" s="169" t="s">
        <v>119</v>
      </c>
      <c r="E98" s="170"/>
      <c r="F98" s="170"/>
      <c r="G98" s="170"/>
      <c r="H98" s="170"/>
      <c r="I98" s="171"/>
      <c r="J98" s="172">
        <f>J121</f>
        <v>995220</v>
      </c>
      <c r="K98" s="168"/>
      <c r="L98" s="173"/>
    </row>
    <row r="99" spans="1:31" s="9" customFormat="1" ht="24.95" customHeight="1">
      <c r="B99" s="160"/>
      <c r="C99" s="161"/>
      <c r="D99" s="162" t="s">
        <v>120</v>
      </c>
      <c r="E99" s="163"/>
      <c r="F99" s="163"/>
      <c r="G99" s="163"/>
      <c r="H99" s="163"/>
      <c r="I99" s="164"/>
      <c r="J99" s="165">
        <f>J173</f>
        <v>0</v>
      </c>
      <c r="K99" s="161"/>
      <c r="L99" s="166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121</v>
      </c>
      <c r="D106" s="34"/>
      <c r="E106" s="34"/>
      <c r="F106" s="34"/>
      <c r="G106" s="34"/>
      <c r="H106" s="34"/>
      <c r="I106" s="11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.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11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350000000000001" customHeight="1">
      <c r="A109" s="32"/>
      <c r="B109" s="33"/>
      <c r="C109" s="34"/>
      <c r="D109" s="34"/>
      <c r="E109" s="306" t="str">
        <f>E7</f>
        <v>Oprava trati v úseku Kojetín - Valašské Meziříčí</v>
      </c>
      <c r="F109" s="307"/>
      <c r="G109" s="307"/>
      <c r="H109" s="307"/>
      <c r="I109" s="11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.2" customHeight="1">
      <c r="A110" s="32"/>
      <c r="B110" s="33"/>
      <c r="C110" s="27" t="s">
        <v>110</v>
      </c>
      <c r="D110" s="34"/>
      <c r="E110" s="34"/>
      <c r="F110" s="34"/>
      <c r="G110" s="34"/>
      <c r="H110" s="34"/>
      <c r="I110" s="11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350000000000001" customHeight="1">
      <c r="A111" s="32"/>
      <c r="B111" s="33"/>
      <c r="C111" s="34"/>
      <c r="D111" s="34"/>
      <c r="E111" s="294" t="str">
        <f>E9</f>
        <v>SO 03 - Kroměříž (Šlajza)</v>
      </c>
      <c r="F111" s="305"/>
      <c r="G111" s="305"/>
      <c r="H111" s="305"/>
      <c r="I111" s="11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.2" customHeight="1">
      <c r="A113" s="32"/>
      <c r="B113" s="33"/>
      <c r="C113" s="27" t="s">
        <v>20</v>
      </c>
      <c r="D113" s="34"/>
      <c r="E113" s="34"/>
      <c r="F113" s="25" t="str">
        <f>F12</f>
        <v>km 7,250 – 8,040</v>
      </c>
      <c r="G113" s="34"/>
      <c r="H113" s="34"/>
      <c r="I113" s="116" t="s">
        <v>22</v>
      </c>
      <c r="J113" s="64">
        <f>IF(J12="","",J12)</f>
        <v>0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4" customHeight="1">
      <c r="A115" s="32"/>
      <c r="B115" s="33"/>
      <c r="C115" s="27" t="s">
        <v>23</v>
      </c>
      <c r="D115" s="34"/>
      <c r="E115" s="34"/>
      <c r="F115" s="25" t="str">
        <f>E15</f>
        <v>Správa železnic, státní organizace</v>
      </c>
      <c r="G115" s="34"/>
      <c r="H115" s="34"/>
      <c r="I115" s="116" t="s">
        <v>31</v>
      </c>
      <c r="J115" s="30" t="str">
        <f>E21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4" customHeight="1">
      <c r="A116" s="32"/>
      <c r="B116" s="33"/>
      <c r="C116" s="27" t="s">
        <v>29</v>
      </c>
      <c r="D116" s="34"/>
      <c r="E116" s="34"/>
      <c r="F116" s="25" t="str">
        <f>IF(E18="","",E18)</f>
        <v>Vyplň údaj</v>
      </c>
      <c r="G116" s="34"/>
      <c r="H116" s="34"/>
      <c r="I116" s="116" t="s">
        <v>34</v>
      </c>
      <c r="J116" s="30" t="str">
        <f>E24</f>
        <v>Jiří Vendel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4"/>
      <c r="B118" s="175"/>
      <c r="C118" s="176" t="s">
        <v>122</v>
      </c>
      <c r="D118" s="177" t="s">
        <v>62</v>
      </c>
      <c r="E118" s="177" t="s">
        <v>58</v>
      </c>
      <c r="F118" s="177" t="s">
        <v>59</v>
      </c>
      <c r="G118" s="177" t="s">
        <v>123</v>
      </c>
      <c r="H118" s="177" t="s">
        <v>124</v>
      </c>
      <c r="I118" s="178" t="s">
        <v>125</v>
      </c>
      <c r="J118" s="179" t="s">
        <v>115</v>
      </c>
      <c r="K118" s="180" t="s">
        <v>126</v>
      </c>
      <c r="L118" s="181"/>
      <c r="M118" s="73" t="s">
        <v>1</v>
      </c>
      <c r="N118" s="74" t="s">
        <v>41</v>
      </c>
      <c r="O118" s="74" t="s">
        <v>127</v>
      </c>
      <c r="P118" s="74" t="s">
        <v>128</v>
      </c>
      <c r="Q118" s="74" t="s">
        <v>129</v>
      </c>
      <c r="R118" s="74" t="s">
        <v>130</v>
      </c>
      <c r="S118" s="74" t="s">
        <v>131</v>
      </c>
      <c r="T118" s="74" t="s">
        <v>132</v>
      </c>
      <c r="U118" s="75" t="s">
        <v>133</v>
      </c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7" customHeight="1">
      <c r="A119" s="32"/>
      <c r="B119" s="33"/>
      <c r="C119" s="80" t="s">
        <v>134</v>
      </c>
      <c r="D119" s="34"/>
      <c r="E119" s="34"/>
      <c r="F119" s="34"/>
      <c r="G119" s="34"/>
      <c r="H119" s="34"/>
      <c r="I119" s="114"/>
      <c r="J119" s="182">
        <f>BK119</f>
        <v>995220</v>
      </c>
      <c r="K119" s="34"/>
      <c r="L119" s="37"/>
      <c r="M119" s="76"/>
      <c r="N119" s="183"/>
      <c r="O119" s="77"/>
      <c r="P119" s="184">
        <f>P120+P173</f>
        <v>0</v>
      </c>
      <c r="Q119" s="77"/>
      <c r="R119" s="184">
        <f>R120+R173</f>
        <v>196.42700000000002</v>
      </c>
      <c r="S119" s="77"/>
      <c r="T119" s="184">
        <f>T120+T173</f>
        <v>0</v>
      </c>
      <c r="U119" s="78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76</v>
      </c>
      <c r="AU119" s="15" t="s">
        <v>117</v>
      </c>
      <c r="BK119" s="185">
        <f>BK120+BK173</f>
        <v>995220</v>
      </c>
    </row>
    <row r="120" spans="1:65" s="12" customFormat="1" ht="26.1" customHeight="1">
      <c r="B120" s="186"/>
      <c r="C120" s="187"/>
      <c r="D120" s="188" t="s">
        <v>76</v>
      </c>
      <c r="E120" s="189" t="s">
        <v>135</v>
      </c>
      <c r="F120" s="189" t="s">
        <v>136</v>
      </c>
      <c r="G120" s="187"/>
      <c r="H120" s="187"/>
      <c r="I120" s="190"/>
      <c r="J120" s="191">
        <f>BK120</f>
        <v>995220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196.42700000000002</v>
      </c>
      <c r="S120" s="194"/>
      <c r="T120" s="195">
        <f>T121</f>
        <v>0</v>
      </c>
      <c r="U120" s="196"/>
      <c r="AR120" s="197" t="s">
        <v>85</v>
      </c>
      <c r="AT120" s="198" t="s">
        <v>76</v>
      </c>
      <c r="AU120" s="198" t="s">
        <v>77</v>
      </c>
      <c r="AY120" s="197" t="s">
        <v>137</v>
      </c>
      <c r="BK120" s="199">
        <f>BK121</f>
        <v>995220</v>
      </c>
    </row>
    <row r="121" spans="1:65" s="12" customFormat="1" ht="22.7" customHeight="1">
      <c r="B121" s="186"/>
      <c r="C121" s="187"/>
      <c r="D121" s="188" t="s">
        <v>76</v>
      </c>
      <c r="E121" s="200" t="s">
        <v>138</v>
      </c>
      <c r="F121" s="200" t="s">
        <v>139</v>
      </c>
      <c r="G121" s="187"/>
      <c r="H121" s="187"/>
      <c r="I121" s="190"/>
      <c r="J121" s="201">
        <f>BK121</f>
        <v>995220</v>
      </c>
      <c r="K121" s="187"/>
      <c r="L121" s="192"/>
      <c r="M121" s="193"/>
      <c r="N121" s="194"/>
      <c r="O121" s="194"/>
      <c r="P121" s="195">
        <f>SUM(P122:P172)</f>
        <v>0</v>
      </c>
      <c r="Q121" s="194"/>
      <c r="R121" s="195">
        <f>SUM(R122:R172)</f>
        <v>196.42700000000002</v>
      </c>
      <c r="S121" s="194"/>
      <c r="T121" s="195">
        <f>SUM(T122:T172)</f>
        <v>0</v>
      </c>
      <c r="U121" s="196"/>
      <c r="AR121" s="197" t="s">
        <v>85</v>
      </c>
      <c r="AT121" s="198" t="s">
        <v>76</v>
      </c>
      <c r="AU121" s="198" t="s">
        <v>85</v>
      </c>
      <c r="AY121" s="197" t="s">
        <v>137</v>
      </c>
      <c r="BK121" s="199">
        <f>SUM(BK122:BK172)</f>
        <v>995220</v>
      </c>
    </row>
    <row r="122" spans="1:65" s="2" customFormat="1" ht="16.350000000000001" customHeight="1">
      <c r="A122" s="32"/>
      <c r="B122" s="33"/>
      <c r="C122" s="202" t="s">
        <v>85</v>
      </c>
      <c r="D122" s="202" t="s">
        <v>140</v>
      </c>
      <c r="E122" s="203" t="s">
        <v>141</v>
      </c>
      <c r="F122" s="204" t="s">
        <v>142</v>
      </c>
      <c r="G122" s="205" t="s">
        <v>143</v>
      </c>
      <c r="H122" s="206">
        <v>4</v>
      </c>
      <c r="I122" s="207"/>
      <c r="J122" s="208">
        <f>ROUND(I122*H122,2)</f>
        <v>0</v>
      </c>
      <c r="K122" s="209"/>
      <c r="L122" s="37"/>
      <c r="M122" s="210" t="s">
        <v>1</v>
      </c>
      <c r="N122" s="211" t="s">
        <v>42</v>
      </c>
      <c r="O122" s="69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2">
        <f>S122*H122</f>
        <v>0</v>
      </c>
      <c r="U122" s="213" t="s">
        <v>1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4" t="s">
        <v>109</v>
      </c>
      <c r="AT122" s="214" t="s">
        <v>140</v>
      </c>
      <c r="AU122" s="214" t="s">
        <v>87</v>
      </c>
      <c r="AY122" s="15" t="s">
        <v>137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85</v>
      </c>
      <c r="BK122" s="215">
        <f>ROUND(I122*H122,2)</f>
        <v>0</v>
      </c>
      <c r="BL122" s="15" t="s">
        <v>109</v>
      </c>
      <c r="BM122" s="214" t="s">
        <v>144</v>
      </c>
    </row>
    <row r="123" spans="1:65" s="2" customFormat="1" ht="29.25">
      <c r="A123" s="32"/>
      <c r="B123" s="33"/>
      <c r="C123" s="34"/>
      <c r="D123" s="216" t="s">
        <v>145</v>
      </c>
      <c r="E123" s="34"/>
      <c r="F123" s="217" t="s">
        <v>146</v>
      </c>
      <c r="G123" s="34"/>
      <c r="H123" s="34"/>
      <c r="I123" s="114"/>
      <c r="J123" s="34"/>
      <c r="K123" s="34"/>
      <c r="L123" s="37"/>
      <c r="M123" s="218"/>
      <c r="N123" s="219"/>
      <c r="O123" s="69"/>
      <c r="P123" s="69"/>
      <c r="Q123" s="69"/>
      <c r="R123" s="69"/>
      <c r="S123" s="69"/>
      <c r="T123" s="69"/>
      <c r="U123" s="70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145</v>
      </c>
      <c r="AU123" s="15" t="s">
        <v>87</v>
      </c>
    </row>
    <row r="124" spans="1:65" s="2" customFormat="1" ht="16.350000000000001" customHeight="1">
      <c r="A124" s="32"/>
      <c r="B124" s="33"/>
      <c r="C124" s="202" t="s">
        <v>87</v>
      </c>
      <c r="D124" s="202" t="s">
        <v>140</v>
      </c>
      <c r="E124" s="203" t="s">
        <v>147</v>
      </c>
      <c r="F124" s="204" t="s">
        <v>148</v>
      </c>
      <c r="G124" s="205" t="s">
        <v>149</v>
      </c>
      <c r="H124" s="206">
        <v>2.6859999999999999</v>
      </c>
      <c r="I124" s="207"/>
      <c r="J124" s="208">
        <f>ROUND(I124*H124,2)</f>
        <v>0</v>
      </c>
      <c r="K124" s="209"/>
      <c r="L124" s="37"/>
      <c r="M124" s="210" t="s">
        <v>1</v>
      </c>
      <c r="N124" s="211" t="s">
        <v>42</v>
      </c>
      <c r="O124" s="69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2">
        <f>S124*H124</f>
        <v>0</v>
      </c>
      <c r="U124" s="213" t="s">
        <v>1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14" t="s">
        <v>109</v>
      </c>
      <c r="AT124" s="214" t="s">
        <v>140</v>
      </c>
      <c r="AU124" s="214" t="s">
        <v>87</v>
      </c>
      <c r="AY124" s="15" t="s">
        <v>137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85</v>
      </c>
      <c r="BK124" s="215">
        <f>ROUND(I124*H124,2)</f>
        <v>0</v>
      </c>
      <c r="BL124" s="15" t="s">
        <v>109</v>
      </c>
      <c r="BM124" s="214" t="s">
        <v>150</v>
      </c>
    </row>
    <row r="125" spans="1:65" s="2" customFormat="1" ht="48.75">
      <c r="A125" s="32"/>
      <c r="B125" s="33"/>
      <c r="C125" s="34"/>
      <c r="D125" s="216" t="s">
        <v>145</v>
      </c>
      <c r="E125" s="34"/>
      <c r="F125" s="217" t="s">
        <v>151</v>
      </c>
      <c r="G125" s="34"/>
      <c r="H125" s="34"/>
      <c r="I125" s="114"/>
      <c r="J125" s="34"/>
      <c r="K125" s="34"/>
      <c r="L125" s="37"/>
      <c r="M125" s="218"/>
      <c r="N125" s="219"/>
      <c r="O125" s="69"/>
      <c r="P125" s="69"/>
      <c r="Q125" s="69"/>
      <c r="R125" s="69"/>
      <c r="S125" s="69"/>
      <c r="T125" s="69"/>
      <c r="U125" s="70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145</v>
      </c>
      <c r="AU125" s="15" t="s">
        <v>87</v>
      </c>
    </row>
    <row r="126" spans="1:65" s="13" customFormat="1">
      <c r="B126" s="220"/>
      <c r="C126" s="221"/>
      <c r="D126" s="216" t="s">
        <v>152</v>
      </c>
      <c r="E126" s="222" t="s">
        <v>104</v>
      </c>
      <c r="F126" s="223" t="s">
        <v>367</v>
      </c>
      <c r="G126" s="221"/>
      <c r="H126" s="224">
        <v>2.6859999999999999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8"/>
      <c r="U126" s="229"/>
      <c r="AT126" s="230" t="s">
        <v>152</v>
      </c>
      <c r="AU126" s="230" t="s">
        <v>87</v>
      </c>
      <c r="AV126" s="13" t="s">
        <v>87</v>
      </c>
      <c r="AW126" s="13" t="s">
        <v>33</v>
      </c>
      <c r="AX126" s="13" t="s">
        <v>85</v>
      </c>
      <c r="AY126" s="230" t="s">
        <v>137</v>
      </c>
    </row>
    <row r="127" spans="1:65" s="2" customFormat="1" ht="16.350000000000001" customHeight="1">
      <c r="A127" s="32"/>
      <c r="B127" s="33"/>
      <c r="C127" s="202" t="s">
        <v>154</v>
      </c>
      <c r="D127" s="202" t="s">
        <v>140</v>
      </c>
      <c r="E127" s="203" t="s">
        <v>155</v>
      </c>
      <c r="F127" s="204" t="s">
        <v>156</v>
      </c>
      <c r="G127" s="205" t="s">
        <v>157</v>
      </c>
      <c r="H127" s="206">
        <v>81.923000000000002</v>
      </c>
      <c r="I127" s="207"/>
      <c r="J127" s="208">
        <f>ROUND(I127*H127,2)</f>
        <v>0</v>
      </c>
      <c r="K127" s="209"/>
      <c r="L127" s="37"/>
      <c r="M127" s="210" t="s">
        <v>1</v>
      </c>
      <c r="N127" s="211" t="s">
        <v>42</v>
      </c>
      <c r="O127" s="69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14" t="s">
        <v>109</v>
      </c>
      <c r="AT127" s="214" t="s">
        <v>140</v>
      </c>
      <c r="AU127" s="214" t="s">
        <v>87</v>
      </c>
      <c r="AY127" s="15" t="s">
        <v>137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5" t="s">
        <v>85</v>
      </c>
      <c r="BK127" s="215">
        <f>ROUND(I127*H127,2)</f>
        <v>0</v>
      </c>
      <c r="BL127" s="15" t="s">
        <v>109</v>
      </c>
      <c r="BM127" s="214" t="s">
        <v>158</v>
      </c>
    </row>
    <row r="128" spans="1:65" s="2" customFormat="1" ht="29.25">
      <c r="A128" s="32"/>
      <c r="B128" s="33"/>
      <c r="C128" s="34"/>
      <c r="D128" s="216" t="s">
        <v>145</v>
      </c>
      <c r="E128" s="34"/>
      <c r="F128" s="217" t="s">
        <v>159</v>
      </c>
      <c r="G128" s="34"/>
      <c r="H128" s="34"/>
      <c r="I128" s="114"/>
      <c r="J128" s="34"/>
      <c r="K128" s="34"/>
      <c r="L128" s="37"/>
      <c r="M128" s="218"/>
      <c r="N128" s="219"/>
      <c r="O128" s="69"/>
      <c r="P128" s="69"/>
      <c r="Q128" s="69"/>
      <c r="R128" s="69"/>
      <c r="S128" s="69"/>
      <c r="T128" s="69"/>
      <c r="U128" s="70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145</v>
      </c>
      <c r="AU128" s="15" t="s">
        <v>87</v>
      </c>
    </row>
    <row r="129" spans="1:65" s="13" customFormat="1">
      <c r="B129" s="220"/>
      <c r="C129" s="221"/>
      <c r="D129" s="216" t="s">
        <v>152</v>
      </c>
      <c r="E129" s="222" t="s">
        <v>102</v>
      </c>
      <c r="F129" s="223" t="s">
        <v>347</v>
      </c>
      <c r="G129" s="221"/>
      <c r="H129" s="224">
        <v>81.923000000000002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8"/>
      <c r="U129" s="229"/>
      <c r="AT129" s="230" t="s">
        <v>152</v>
      </c>
      <c r="AU129" s="230" t="s">
        <v>87</v>
      </c>
      <c r="AV129" s="13" t="s">
        <v>87</v>
      </c>
      <c r="AW129" s="13" t="s">
        <v>33</v>
      </c>
      <c r="AX129" s="13" t="s">
        <v>85</v>
      </c>
      <c r="AY129" s="230" t="s">
        <v>137</v>
      </c>
    </row>
    <row r="130" spans="1:65" s="2" customFormat="1" ht="21.2" customHeight="1">
      <c r="A130" s="32"/>
      <c r="B130" s="33"/>
      <c r="C130" s="202" t="s">
        <v>109</v>
      </c>
      <c r="D130" s="202" t="s">
        <v>140</v>
      </c>
      <c r="E130" s="203" t="s">
        <v>168</v>
      </c>
      <c r="F130" s="204" t="s">
        <v>169</v>
      </c>
      <c r="G130" s="205" t="s">
        <v>163</v>
      </c>
      <c r="H130" s="206">
        <v>4</v>
      </c>
      <c r="I130" s="207"/>
      <c r="J130" s="208">
        <f>ROUND(I130*H130,2)</f>
        <v>0</v>
      </c>
      <c r="K130" s="209"/>
      <c r="L130" s="37"/>
      <c r="M130" s="210" t="s">
        <v>1</v>
      </c>
      <c r="N130" s="211" t="s">
        <v>42</v>
      </c>
      <c r="O130" s="69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2">
        <f>S130*H130</f>
        <v>0</v>
      </c>
      <c r="U130" s="213" t="s">
        <v>1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14" t="s">
        <v>109</v>
      </c>
      <c r="AT130" s="214" t="s">
        <v>140</v>
      </c>
      <c r="AU130" s="214" t="s">
        <v>87</v>
      </c>
      <c r="AY130" s="15" t="s">
        <v>137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85</v>
      </c>
      <c r="BK130" s="215">
        <f>ROUND(I130*H130,2)</f>
        <v>0</v>
      </c>
      <c r="BL130" s="15" t="s">
        <v>109</v>
      </c>
      <c r="BM130" s="214" t="s">
        <v>170</v>
      </c>
    </row>
    <row r="131" spans="1:65" s="2" customFormat="1" ht="58.5">
      <c r="A131" s="32"/>
      <c r="B131" s="33"/>
      <c r="C131" s="34"/>
      <c r="D131" s="216" t="s">
        <v>145</v>
      </c>
      <c r="E131" s="34"/>
      <c r="F131" s="217" t="s">
        <v>171</v>
      </c>
      <c r="G131" s="34"/>
      <c r="H131" s="34"/>
      <c r="I131" s="114"/>
      <c r="J131" s="34"/>
      <c r="K131" s="34"/>
      <c r="L131" s="37"/>
      <c r="M131" s="218"/>
      <c r="N131" s="219"/>
      <c r="O131" s="69"/>
      <c r="P131" s="69"/>
      <c r="Q131" s="69"/>
      <c r="R131" s="69"/>
      <c r="S131" s="69"/>
      <c r="T131" s="69"/>
      <c r="U131" s="70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145</v>
      </c>
      <c r="AU131" s="15" t="s">
        <v>87</v>
      </c>
    </row>
    <row r="132" spans="1:65" s="2" customFormat="1" ht="19.5">
      <c r="A132" s="32"/>
      <c r="B132" s="33"/>
      <c r="C132" s="34"/>
      <c r="D132" s="216" t="s">
        <v>166</v>
      </c>
      <c r="E132" s="34"/>
      <c r="F132" s="231" t="s">
        <v>167</v>
      </c>
      <c r="G132" s="34"/>
      <c r="H132" s="34"/>
      <c r="I132" s="114"/>
      <c r="J132" s="34"/>
      <c r="K132" s="34"/>
      <c r="L132" s="37"/>
      <c r="M132" s="218"/>
      <c r="N132" s="219"/>
      <c r="O132" s="69"/>
      <c r="P132" s="69"/>
      <c r="Q132" s="69"/>
      <c r="R132" s="69"/>
      <c r="S132" s="69"/>
      <c r="T132" s="69"/>
      <c r="U132" s="70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166</v>
      </c>
      <c r="AU132" s="15" t="s">
        <v>87</v>
      </c>
    </row>
    <row r="133" spans="1:65" s="2" customFormat="1" ht="16.350000000000001" customHeight="1">
      <c r="A133" s="32"/>
      <c r="B133" s="33"/>
      <c r="C133" s="202" t="s">
        <v>138</v>
      </c>
      <c r="D133" s="202" t="s">
        <v>140</v>
      </c>
      <c r="E133" s="203" t="s">
        <v>197</v>
      </c>
      <c r="F133" s="204" t="s">
        <v>198</v>
      </c>
      <c r="G133" s="205" t="s">
        <v>191</v>
      </c>
      <c r="H133" s="206">
        <v>750</v>
      </c>
      <c r="I133" s="207"/>
      <c r="J133" s="208">
        <f>ROUND(I133*H133,2)</f>
        <v>0</v>
      </c>
      <c r="K133" s="209"/>
      <c r="L133" s="37"/>
      <c r="M133" s="210" t="s">
        <v>1</v>
      </c>
      <c r="N133" s="211" t="s">
        <v>42</v>
      </c>
      <c r="O133" s="69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2">
        <f>S133*H133</f>
        <v>0</v>
      </c>
      <c r="U133" s="213" t="s">
        <v>1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14" t="s">
        <v>109</v>
      </c>
      <c r="AT133" s="214" t="s">
        <v>140</v>
      </c>
      <c r="AU133" s="214" t="s">
        <v>87</v>
      </c>
      <c r="AY133" s="15" t="s">
        <v>137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5" t="s">
        <v>85</v>
      </c>
      <c r="BK133" s="215">
        <f>ROUND(I133*H133,2)</f>
        <v>0</v>
      </c>
      <c r="BL133" s="15" t="s">
        <v>109</v>
      </c>
      <c r="BM133" s="214" t="s">
        <v>199</v>
      </c>
    </row>
    <row r="134" spans="1:65" s="2" customFormat="1" ht="48.75">
      <c r="A134" s="32"/>
      <c r="B134" s="33"/>
      <c r="C134" s="34"/>
      <c r="D134" s="216" t="s">
        <v>145</v>
      </c>
      <c r="E134" s="34"/>
      <c r="F134" s="217" t="s">
        <v>200</v>
      </c>
      <c r="G134" s="34"/>
      <c r="H134" s="34"/>
      <c r="I134" s="114"/>
      <c r="J134" s="34"/>
      <c r="K134" s="34"/>
      <c r="L134" s="37"/>
      <c r="M134" s="218"/>
      <c r="N134" s="219"/>
      <c r="O134" s="69"/>
      <c r="P134" s="69"/>
      <c r="Q134" s="69"/>
      <c r="R134" s="69"/>
      <c r="S134" s="69"/>
      <c r="T134" s="69"/>
      <c r="U134" s="70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145</v>
      </c>
      <c r="AU134" s="15" t="s">
        <v>87</v>
      </c>
    </row>
    <row r="135" spans="1:65" s="2" customFormat="1" ht="19.5">
      <c r="A135" s="32"/>
      <c r="B135" s="33"/>
      <c r="C135" s="34"/>
      <c r="D135" s="216" t="s">
        <v>166</v>
      </c>
      <c r="E135" s="34"/>
      <c r="F135" s="231" t="s">
        <v>194</v>
      </c>
      <c r="G135" s="34"/>
      <c r="H135" s="34"/>
      <c r="I135" s="114"/>
      <c r="J135" s="34"/>
      <c r="K135" s="34"/>
      <c r="L135" s="37"/>
      <c r="M135" s="218"/>
      <c r="N135" s="219"/>
      <c r="O135" s="69"/>
      <c r="P135" s="69"/>
      <c r="Q135" s="69"/>
      <c r="R135" s="69"/>
      <c r="S135" s="69"/>
      <c r="T135" s="69"/>
      <c r="U135" s="70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166</v>
      </c>
      <c r="AU135" s="15" t="s">
        <v>87</v>
      </c>
    </row>
    <row r="136" spans="1:65" s="13" customFormat="1">
      <c r="B136" s="220"/>
      <c r="C136" s="221"/>
      <c r="D136" s="216" t="s">
        <v>152</v>
      </c>
      <c r="E136" s="222" t="s">
        <v>1</v>
      </c>
      <c r="F136" s="223" t="s">
        <v>368</v>
      </c>
      <c r="G136" s="221"/>
      <c r="H136" s="224">
        <v>750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8"/>
      <c r="U136" s="229"/>
      <c r="AT136" s="230" t="s">
        <v>152</v>
      </c>
      <c r="AU136" s="230" t="s">
        <v>87</v>
      </c>
      <c r="AV136" s="13" t="s">
        <v>87</v>
      </c>
      <c r="AW136" s="13" t="s">
        <v>33</v>
      </c>
      <c r="AX136" s="13" t="s">
        <v>85</v>
      </c>
      <c r="AY136" s="230" t="s">
        <v>137</v>
      </c>
    </row>
    <row r="137" spans="1:65" s="2" customFormat="1" ht="16.350000000000001" customHeight="1">
      <c r="A137" s="32"/>
      <c r="B137" s="33"/>
      <c r="C137" s="202" t="s">
        <v>172</v>
      </c>
      <c r="D137" s="202" t="s">
        <v>140</v>
      </c>
      <c r="E137" s="203" t="s">
        <v>208</v>
      </c>
      <c r="F137" s="204" t="s">
        <v>209</v>
      </c>
      <c r="G137" s="205" t="s">
        <v>191</v>
      </c>
      <c r="H137" s="206">
        <v>750</v>
      </c>
      <c r="I137" s="207"/>
      <c r="J137" s="208">
        <f>ROUND(I137*H137,2)</f>
        <v>0</v>
      </c>
      <c r="K137" s="209"/>
      <c r="L137" s="37"/>
      <c r="M137" s="210" t="s">
        <v>1</v>
      </c>
      <c r="N137" s="211" t="s">
        <v>42</v>
      </c>
      <c r="O137" s="69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2">
        <f>S137*H137</f>
        <v>0</v>
      </c>
      <c r="U137" s="213" t="s">
        <v>1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4" t="s">
        <v>109</v>
      </c>
      <c r="AT137" s="214" t="s">
        <v>140</v>
      </c>
      <c r="AU137" s="214" t="s">
        <v>87</v>
      </c>
      <c r="AY137" s="15" t="s">
        <v>137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5" t="s">
        <v>85</v>
      </c>
      <c r="BK137" s="215">
        <f>ROUND(I137*H137,2)</f>
        <v>0</v>
      </c>
      <c r="BL137" s="15" t="s">
        <v>109</v>
      </c>
      <c r="BM137" s="214" t="s">
        <v>210</v>
      </c>
    </row>
    <row r="138" spans="1:65" s="2" customFormat="1" ht="19.5">
      <c r="A138" s="32"/>
      <c r="B138" s="33"/>
      <c r="C138" s="34"/>
      <c r="D138" s="216" t="s">
        <v>145</v>
      </c>
      <c r="E138" s="34"/>
      <c r="F138" s="217" t="s">
        <v>211</v>
      </c>
      <c r="G138" s="34"/>
      <c r="H138" s="34"/>
      <c r="I138" s="114"/>
      <c r="J138" s="34"/>
      <c r="K138" s="34"/>
      <c r="L138" s="37"/>
      <c r="M138" s="218"/>
      <c r="N138" s="219"/>
      <c r="O138" s="69"/>
      <c r="P138" s="69"/>
      <c r="Q138" s="69"/>
      <c r="R138" s="69"/>
      <c r="S138" s="69"/>
      <c r="T138" s="69"/>
      <c r="U138" s="70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145</v>
      </c>
      <c r="AU138" s="15" t="s">
        <v>87</v>
      </c>
    </row>
    <row r="139" spans="1:65" s="2" customFormat="1" ht="19.5">
      <c r="A139" s="32"/>
      <c r="B139" s="33"/>
      <c r="C139" s="34"/>
      <c r="D139" s="216" t="s">
        <v>166</v>
      </c>
      <c r="E139" s="34"/>
      <c r="F139" s="231" t="s">
        <v>194</v>
      </c>
      <c r="G139" s="34"/>
      <c r="H139" s="34"/>
      <c r="I139" s="114"/>
      <c r="J139" s="34"/>
      <c r="K139" s="34"/>
      <c r="L139" s="37"/>
      <c r="M139" s="218"/>
      <c r="N139" s="219"/>
      <c r="O139" s="69"/>
      <c r="P139" s="69"/>
      <c r="Q139" s="69"/>
      <c r="R139" s="69"/>
      <c r="S139" s="69"/>
      <c r="T139" s="69"/>
      <c r="U139" s="70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166</v>
      </c>
      <c r="AU139" s="15" t="s">
        <v>87</v>
      </c>
    </row>
    <row r="140" spans="1:65" s="13" customFormat="1">
      <c r="B140" s="220"/>
      <c r="C140" s="221"/>
      <c r="D140" s="216" t="s">
        <v>152</v>
      </c>
      <c r="E140" s="222" t="s">
        <v>1</v>
      </c>
      <c r="F140" s="223" t="s">
        <v>368</v>
      </c>
      <c r="G140" s="221"/>
      <c r="H140" s="224">
        <v>750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8"/>
      <c r="U140" s="229"/>
      <c r="AT140" s="230" t="s">
        <v>152</v>
      </c>
      <c r="AU140" s="230" t="s">
        <v>87</v>
      </c>
      <c r="AV140" s="13" t="s">
        <v>87</v>
      </c>
      <c r="AW140" s="13" t="s">
        <v>33</v>
      </c>
      <c r="AX140" s="13" t="s">
        <v>85</v>
      </c>
      <c r="AY140" s="230" t="s">
        <v>137</v>
      </c>
    </row>
    <row r="141" spans="1:65" s="2" customFormat="1" ht="16.350000000000001" customHeight="1">
      <c r="A141" s="32"/>
      <c r="B141" s="33"/>
      <c r="C141" s="202" t="s">
        <v>178</v>
      </c>
      <c r="D141" s="202" t="s">
        <v>140</v>
      </c>
      <c r="E141" s="203" t="s">
        <v>215</v>
      </c>
      <c r="F141" s="204" t="s">
        <v>216</v>
      </c>
      <c r="G141" s="205" t="s">
        <v>163</v>
      </c>
      <c r="H141" s="206">
        <v>40</v>
      </c>
      <c r="I141" s="207"/>
      <c r="J141" s="208">
        <f>ROUND(I141*H141,2)</f>
        <v>0</v>
      </c>
      <c r="K141" s="209"/>
      <c r="L141" s="37"/>
      <c r="M141" s="210" t="s">
        <v>1</v>
      </c>
      <c r="N141" s="211" t="s">
        <v>42</v>
      </c>
      <c r="O141" s="69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2">
        <f>S141*H141</f>
        <v>0</v>
      </c>
      <c r="U141" s="213" t="s">
        <v>1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4" t="s">
        <v>109</v>
      </c>
      <c r="AT141" s="214" t="s">
        <v>140</v>
      </c>
      <c r="AU141" s="214" t="s">
        <v>87</v>
      </c>
      <c r="AY141" s="15" t="s">
        <v>137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5" t="s">
        <v>85</v>
      </c>
      <c r="BK141" s="215">
        <f>ROUND(I141*H141,2)</f>
        <v>0</v>
      </c>
      <c r="BL141" s="15" t="s">
        <v>109</v>
      </c>
      <c r="BM141" s="214" t="s">
        <v>217</v>
      </c>
    </row>
    <row r="142" spans="1:65" s="2" customFormat="1" ht="19.5">
      <c r="A142" s="32"/>
      <c r="B142" s="33"/>
      <c r="C142" s="34"/>
      <c r="D142" s="216" t="s">
        <v>145</v>
      </c>
      <c r="E142" s="34"/>
      <c r="F142" s="217" t="s">
        <v>218</v>
      </c>
      <c r="G142" s="34"/>
      <c r="H142" s="34"/>
      <c r="I142" s="114"/>
      <c r="J142" s="34"/>
      <c r="K142" s="34"/>
      <c r="L142" s="37"/>
      <c r="M142" s="218"/>
      <c r="N142" s="219"/>
      <c r="O142" s="69"/>
      <c r="P142" s="69"/>
      <c r="Q142" s="69"/>
      <c r="R142" s="69"/>
      <c r="S142" s="69"/>
      <c r="T142" s="69"/>
      <c r="U142" s="70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145</v>
      </c>
      <c r="AU142" s="15" t="s">
        <v>87</v>
      </c>
    </row>
    <row r="143" spans="1:65" s="2" customFormat="1" ht="19.5">
      <c r="A143" s="32"/>
      <c r="B143" s="33"/>
      <c r="C143" s="34"/>
      <c r="D143" s="216" t="s">
        <v>166</v>
      </c>
      <c r="E143" s="34"/>
      <c r="F143" s="231" t="s">
        <v>219</v>
      </c>
      <c r="G143" s="34"/>
      <c r="H143" s="34"/>
      <c r="I143" s="114"/>
      <c r="J143" s="34"/>
      <c r="K143" s="34"/>
      <c r="L143" s="37"/>
      <c r="M143" s="218"/>
      <c r="N143" s="219"/>
      <c r="O143" s="69"/>
      <c r="P143" s="69"/>
      <c r="Q143" s="69"/>
      <c r="R143" s="69"/>
      <c r="S143" s="69"/>
      <c r="T143" s="69"/>
      <c r="U143" s="70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166</v>
      </c>
      <c r="AU143" s="15" t="s">
        <v>87</v>
      </c>
    </row>
    <row r="144" spans="1:65" s="2" customFormat="1" ht="16.350000000000001" customHeight="1">
      <c r="A144" s="32"/>
      <c r="B144" s="33"/>
      <c r="C144" s="202" t="s">
        <v>183</v>
      </c>
      <c r="D144" s="202" t="s">
        <v>140</v>
      </c>
      <c r="E144" s="203" t="s">
        <v>233</v>
      </c>
      <c r="F144" s="204" t="s">
        <v>234</v>
      </c>
      <c r="G144" s="205" t="s">
        <v>108</v>
      </c>
      <c r="H144" s="206">
        <v>6</v>
      </c>
      <c r="I144" s="207"/>
      <c r="J144" s="208">
        <f>ROUND(I144*H144,2)</f>
        <v>0</v>
      </c>
      <c r="K144" s="209"/>
      <c r="L144" s="37"/>
      <c r="M144" s="210" t="s">
        <v>1</v>
      </c>
      <c r="N144" s="211" t="s">
        <v>42</v>
      </c>
      <c r="O144" s="69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2">
        <f>S144*H144</f>
        <v>0</v>
      </c>
      <c r="U144" s="213" t="s">
        <v>1</v>
      </c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4" t="s">
        <v>109</v>
      </c>
      <c r="AT144" s="214" t="s">
        <v>140</v>
      </c>
      <c r="AU144" s="214" t="s">
        <v>87</v>
      </c>
      <c r="AY144" s="15" t="s">
        <v>137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5" t="s">
        <v>85</v>
      </c>
      <c r="BK144" s="215">
        <f>ROUND(I144*H144,2)</f>
        <v>0</v>
      </c>
      <c r="BL144" s="15" t="s">
        <v>109</v>
      </c>
      <c r="BM144" s="214" t="s">
        <v>235</v>
      </c>
    </row>
    <row r="145" spans="1:65" s="2" customFormat="1" ht="29.25">
      <c r="A145" s="32"/>
      <c r="B145" s="33"/>
      <c r="C145" s="34"/>
      <c r="D145" s="216" t="s">
        <v>145</v>
      </c>
      <c r="E145" s="34"/>
      <c r="F145" s="217" t="s">
        <v>236</v>
      </c>
      <c r="G145" s="34"/>
      <c r="H145" s="34"/>
      <c r="I145" s="114"/>
      <c r="J145" s="34"/>
      <c r="K145" s="34"/>
      <c r="L145" s="37"/>
      <c r="M145" s="218"/>
      <c r="N145" s="219"/>
      <c r="O145" s="69"/>
      <c r="P145" s="69"/>
      <c r="Q145" s="69"/>
      <c r="R145" s="69"/>
      <c r="S145" s="69"/>
      <c r="T145" s="69"/>
      <c r="U145" s="70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145</v>
      </c>
      <c r="AU145" s="15" t="s">
        <v>87</v>
      </c>
    </row>
    <row r="146" spans="1:65" s="2" customFormat="1" ht="19.5">
      <c r="A146" s="32"/>
      <c r="B146" s="33"/>
      <c r="C146" s="34"/>
      <c r="D146" s="216" t="s">
        <v>166</v>
      </c>
      <c r="E146" s="34"/>
      <c r="F146" s="231" t="s">
        <v>237</v>
      </c>
      <c r="G146" s="34"/>
      <c r="H146" s="34"/>
      <c r="I146" s="114"/>
      <c r="J146" s="34"/>
      <c r="K146" s="34"/>
      <c r="L146" s="37"/>
      <c r="M146" s="218"/>
      <c r="N146" s="219"/>
      <c r="O146" s="69"/>
      <c r="P146" s="69"/>
      <c r="Q146" s="69"/>
      <c r="R146" s="69"/>
      <c r="S146" s="69"/>
      <c r="T146" s="69"/>
      <c r="U146" s="70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166</v>
      </c>
      <c r="AU146" s="15" t="s">
        <v>87</v>
      </c>
    </row>
    <row r="147" spans="1:65" s="2" customFormat="1" ht="16.350000000000001" customHeight="1">
      <c r="A147" s="32"/>
      <c r="B147" s="33"/>
      <c r="C147" s="202" t="s">
        <v>188</v>
      </c>
      <c r="D147" s="202" t="s">
        <v>140</v>
      </c>
      <c r="E147" s="203" t="s">
        <v>243</v>
      </c>
      <c r="F147" s="204" t="s">
        <v>244</v>
      </c>
      <c r="G147" s="205" t="s">
        <v>108</v>
      </c>
      <c r="H147" s="206">
        <v>6</v>
      </c>
      <c r="I147" s="207"/>
      <c r="J147" s="208">
        <f>ROUND(I147*H147,2)</f>
        <v>0</v>
      </c>
      <c r="K147" s="209"/>
      <c r="L147" s="37"/>
      <c r="M147" s="210" t="s">
        <v>1</v>
      </c>
      <c r="N147" s="211" t="s">
        <v>42</v>
      </c>
      <c r="O147" s="69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2">
        <f>S147*H147</f>
        <v>0</v>
      </c>
      <c r="U147" s="213" t="s">
        <v>1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4" t="s">
        <v>109</v>
      </c>
      <c r="AT147" s="214" t="s">
        <v>140</v>
      </c>
      <c r="AU147" s="214" t="s">
        <v>87</v>
      </c>
      <c r="AY147" s="15" t="s">
        <v>137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5" t="s">
        <v>85</v>
      </c>
      <c r="BK147" s="215">
        <f>ROUND(I147*H147,2)</f>
        <v>0</v>
      </c>
      <c r="BL147" s="15" t="s">
        <v>109</v>
      </c>
      <c r="BM147" s="214" t="s">
        <v>245</v>
      </c>
    </row>
    <row r="148" spans="1:65" s="2" customFormat="1" ht="29.25">
      <c r="A148" s="32"/>
      <c r="B148" s="33"/>
      <c r="C148" s="34"/>
      <c r="D148" s="216" t="s">
        <v>145</v>
      </c>
      <c r="E148" s="34"/>
      <c r="F148" s="217" t="s">
        <v>246</v>
      </c>
      <c r="G148" s="34"/>
      <c r="H148" s="34"/>
      <c r="I148" s="114"/>
      <c r="J148" s="34"/>
      <c r="K148" s="34"/>
      <c r="L148" s="37"/>
      <c r="M148" s="218"/>
      <c r="N148" s="219"/>
      <c r="O148" s="69"/>
      <c r="P148" s="69"/>
      <c r="Q148" s="69"/>
      <c r="R148" s="69"/>
      <c r="S148" s="69"/>
      <c r="T148" s="69"/>
      <c r="U148" s="70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145</v>
      </c>
      <c r="AU148" s="15" t="s">
        <v>87</v>
      </c>
    </row>
    <row r="149" spans="1:65" s="2" customFormat="1" ht="16.350000000000001" customHeight="1">
      <c r="A149" s="32"/>
      <c r="B149" s="33"/>
      <c r="C149" s="202" t="s">
        <v>196</v>
      </c>
      <c r="D149" s="202" t="s">
        <v>140</v>
      </c>
      <c r="E149" s="203" t="s">
        <v>248</v>
      </c>
      <c r="F149" s="204" t="s">
        <v>249</v>
      </c>
      <c r="G149" s="205" t="s">
        <v>163</v>
      </c>
      <c r="H149" s="206">
        <v>6</v>
      </c>
      <c r="I149" s="207"/>
      <c r="J149" s="208">
        <f>ROUND(I149*H149,2)</f>
        <v>0</v>
      </c>
      <c r="K149" s="209"/>
      <c r="L149" s="37"/>
      <c r="M149" s="210" t="s">
        <v>1</v>
      </c>
      <c r="N149" s="211" t="s">
        <v>42</v>
      </c>
      <c r="O149" s="69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2">
        <f>S149*H149</f>
        <v>0</v>
      </c>
      <c r="U149" s="213" t="s">
        <v>1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4" t="s">
        <v>109</v>
      </c>
      <c r="AT149" s="214" t="s">
        <v>140</v>
      </c>
      <c r="AU149" s="214" t="s">
        <v>87</v>
      </c>
      <c r="AY149" s="15" t="s">
        <v>137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85</v>
      </c>
      <c r="BK149" s="215">
        <f>ROUND(I149*H149,2)</f>
        <v>0</v>
      </c>
      <c r="BL149" s="15" t="s">
        <v>109</v>
      </c>
      <c r="BM149" s="214" t="s">
        <v>369</v>
      </c>
    </row>
    <row r="150" spans="1:65" s="2" customFormat="1" ht="29.25">
      <c r="A150" s="32"/>
      <c r="B150" s="33"/>
      <c r="C150" s="34"/>
      <c r="D150" s="216" t="s">
        <v>145</v>
      </c>
      <c r="E150" s="34"/>
      <c r="F150" s="217" t="s">
        <v>251</v>
      </c>
      <c r="G150" s="34"/>
      <c r="H150" s="34"/>
      <c r="I150" s="114"/>
      <c r="J150" s="34"/>
      <c r="K150" s="34"/>
      <c r="L150" s="37"/>
      <c r="M150" s="218"/>
      <c r="N150" s="219"/>
      <c r="O150" s="69"/>
      <c r="P150" s="69"/>
      <c r="Q150" s="69"/>
      <c r="R150" s="69"/>
      <c r="S150" s="69"/>
      <c r="T150" s="69"/>
      <c r="U150" s="70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145</v>
      </c>
      <c r="AU150" s="15" t="s">
        <v>87</v>
      </c>
    </row>
    <row r="151" spans="1:65" s="2" customFormat="1" ht="19.5">
      <c r="A151" s="32"/>
      <c r="B151" s="33"/>
      <c r="C151" s="34"/>
      <c r="D151" s="216" t="s">
        <v>166</v>
      </c>
      <c r="E151" s="34"/>
      <c r="F151" s="231" t="s">
        <v>252</v>
      </c>
      <c r="G151" s="34"/>
      <c r="H151" s="34"/>
      <c r="I151" s="114"/>
      <c r="J151" s="34"/>
      <c r="K151" s="34"/>
      <c r="L151" s="37"/>
      <c r="M151" s="218"/>
      <c r="N151" s="219"/>
      <c r="O151" s="69"/>
      <c r="P151" s="69"/>
      <c r="Q151" s="69"/>
      <c r="R151" s="69"/>
      <c r="S151" s="69"/>
      <c r="T151" s="69"/>
      <c r="U151" s="70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166</v>
      </c>
      <c r="AU151" s="15" t="s">
        <v>87</v>
      </c>
    </row>
    <row r="152" spans="1:65" s="2" customFormat="1" ht="16.350000000000001" customHeight="1">
      <c r="A152" s="32"/>
      <c r="B152" s="33"/>
      <c r="C152" s="202" t="s">
        <v>202</v>
      </c>
      <c r="D152" s="202" t="s">
        <v>140</v>
      </c>
      <c r="E152" s="203" t="s">
        <v>258</v>
      </c>
      <c r="F152" s="204" t="s">
        <v>259</v>
      </c>
      <c r="G152" s="205" t="s">
        <v>260</v>
      </c>
      <c r="H152" s="206">
        <v>0.79</v>
      </c>
      <c r="I152" s="207"/>
      <c r="J152" s="208">
        <f>ROUND(I152*H152,2)</f>
        <v>0</v>
      </c>
      <c r="K152" s="209"/>
      <c r="L152" s="37"/>
      <c r="M152" s="210" t="s">
        <v>1</v>
      </c>
      <c r="N152" s="211" t="s">
        <v>42</v>
      </c>
      <c r="O152" s="69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2">
        <f>S152*H152</f>
        <v>0</v>
      </c>
      <c r="U152" s="213" t="s">
        <v>1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4" t="s">
        <v>109</v>
      </c>
      <c r="AT152" s="214" t="s">
        <v>140</v>
      </c>
      <c r="AU152" s="214" t="s">
        <v>87</v>
      </c>
      <c r="AY152" s="15" t="s">
        <v>137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5" t="s">
        <v>85</v>
      </c>
      <c r="BK152" s="215">
        <f>ROUND(I152*H152,2)</f>
        <v>0</v>
      </c>
      <c r="BL152" s="15" t="s">
        <v>109</v>
      </c>
      <c r="BM152" s="214" t="s">
        <v>261</v>
      </c>
    </row>
    <row r="153" spans="1:65" s="2" customFormat="1" ht="48.75">
      <c r="A153" s="32"/>
      <c r="B153" s="33"/>
      <c r="C153" s="34"/>
      <c r="D153" s="216" t="s">
        <v>145</v>
      </c>
      <c r="E153" s="34"/>
      <c r="F153" s="217" t="s">
        <v>262</v>
      </c>
      <c r="G153" s="34"/>
      <c r="H153" s="34"/>
      <c r="I153" s="114"/>
      <c r="J153" s="34"/>
      <c r="K153" s="34"/>
      <c r="L153" s="37"/>
      <c r="M153" s="218"/>
      <c r="N153" s="219"/>
      <c r="O153" s="69"/>
      <c r="P153" s="69"/>
      <c r="Q153" s="69"/>
      <c r="R153" s="69"/>
      <c r="S153" s="69"/>
      <c r="T153" s="69"/>
      <c r="U153" s="70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145</v>
      </c>
      <c r="AU153" s="15" t="s">
        <v>87</v>
      </c>
    </row>
    <row r="154" spans="1:65" s="2" customFormat="1" ht="19.5">
      <c r="A154" s="32"/>
      <c r="B154" s="33"/>
      <c r="C154" s="34"/>
      <c r="D154" s="216" t="s">
        <v>166</v>
      </c>
      <c r="E154" s="34"/>
      <c r="F154" s="231" t="s">
        <v>263</v>
      </c>
      <c r="G154" s="34"/>
      <c r="H154" s="34"/>
      <c r="I154" s="114"/>
      <c r="J154" s="34"/>
      <c r="K154" s="34"/>
      <c r="L154" s="37"/>
      <c r="M154" s="218"/>
      <c r="N154" s="219"/>
      <c r="O154" s="69"/>
      <c r="P154" s="69"/>
      <c r="Q154" s="69"/>
      <c r="R154" s="69"/>
      <c r="S154" s="69"/>
      <c r="T154" s="69"/>
      <c r="U154" s="70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166</v>
      </c>
      <c r="AU154" s="15" t="s">
        <v>87</v>
      </c>
    </row>
    <row r="155" spans="1:65" s="13" customFormat="1">
      <c r="B155" s="220"/>
      <c r="C155" s="221"/>
      <c r="D155" s="216" t="s">
        <v>152</v>
      </c>
      <c r="E155" s="222" t="s">
        <v>106</v>
      </c>
      <c r="F155" s="223" t="s">
        <v>370</v>
      </c>
      <c r="G155" s="221"/>
      <c r="H155" s="224">
        <v>0.79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8"/>
      <c r="U155" s="229"/>
      <c r="AT155" s="230" t="s">
        <v>152</v>
      </c>
      <c r="AU155" s="230" t="s">
        <v>87</v>
      </c>
      <c r="AV155" s="13" t="s">
        <v>87</v>
      </c>
      <c r="AW155" s="13" t="s">
        <v>33</v>
      </c>
      <c r="AX155" s="13" t="s">
        <v>85</v>
      </c>
      <c r="AY155" s="230" t="s">
        <v>137</v>
      </c>
    </row>
    <row r="156" spans="1:65" s="2" customFormat="1" ht="16.350000000000001" customHeight="1">
      <c r="A156" s="32"/>
      <c r="B156" s="33"/>
      <c r="C156" s="202" t="s">
        <v>207</v>
      </c>
      <c r="D156" s="202" t="s">
        <v>140</v>
      </c>
      <c r="E156" s="203" t="s">
        <v>266</v>
      </c>
      <c r="F156" s="204" t="s">
        <v>267</v>
      </c>
      <c r="G156" s="205" t="s">
        <v>268</v>
      </c>
      <c r="H156" s="206">
        <v>10</v>
      </c>
      <c r="I156" s="207"/>
      <c r="J156" s="208">
        <f>ROUND(I156*H156,2)</f>
        <v>0</v>
      </c>
      <c r="K156" s="209"/>
      <c r="L156" s="37"/>
      <c r="M156" s="210" t="s">
        <v>1</v>
      </c>
      <c r="N156" s="211" t="s">
        <v>42</v>
      </c>
      <c r="O156" s="69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2">
        <f>S156*H156</f>
        <v>0</v>
      </c>
      <c r="U156" s="213" t="s">
        <v>1</v>
      </c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4" t="s">
        <v>109</v>
      </c>
      <c r="AT156" s="214" t="s">
        <v>140</v>
      </c>
      <c r="AU156" s="214" t="s">
        <v>87</v>
      </c>
      <c r="AY156" s="15" t="s">
        <v>137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85</v>
      </c>
      <c r="BK156" s="215">
        <f>ROUND(I156*H156,2)</f>
        <v>0</v>
      </c>
      <c r="BL156" s="15" t="s">
        <v>109</v>
      </c>
      <c r="BM156" s="214" t="s">
        <v>269</v>
      </c>
    </row>
    <row r="157" spans="1:65" s="2" customFormat="1" ht="48.75">
      <c r="A157" s="32"/>
      <c r="B157" s="33"/>
      <c r="C157" s="34"/>
      <c r="D157" s="216" t="s">
        <v>145</v>
      </c>
      <c r="E157" s="34"/>
      <c r="F157" s="217" t="s">
        <v>270</v>
      </c>
      <c r="G157" s="34"/>
      <c r="H157" s="34"/>
      <c r="I157" s="114"/>
      <c r="J157" s="34"/>
      <c r="K157" s="34"/>
      <c r="L157" s="37"/>
      <c r="M157" s="218"/>
      <c r="N157" s="219"/>
      <c r="O157" s="69"/>
      <c r="P157" s="69"/>
      <c r="Q157" s="69"/>
      <c r="R157" s="69"/>
      <c r="S157" s="69"/>
      <c r="T157" s="69"/>
      <c r="U157" s="70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145</v>
      </c>
      <c r="AU157" s="15" t="s">
        <v>87</v>
      </c>
    </row>
    <row r="158" spans="1:65" s="2" customFormat="1" ht="16.350000000000001" customHeight="1">
      <c r="A158" s="32"/>
      <c r="B158" s="33"/>
      <c r="C158" s="202" t="s">
        <v>214</v>
      </c>
      <c r="D158" s="202" t="s">
        <v>140</v>
      </c>
      <c r="E158" s="203" t="s">
        <v>272</v>
      </c>
      <c r="F158" s="204" t="s">
        <v>273</v>
      </c>
      <c r="G158" s="205" t="s">
        <v>268</v>
      </c>
      <c r="H158" s="206">
        <v>2</v>
      </c>
      <c r="I158" s="207"/>
      <c r="J158" s="208">
        <f>ROUND(I158*H158,2)</f>
        <v>0</v>
      </c>
      <c r="K158" s="209"/>
      <c r="L158" s="37"/>
      <c r="M158" s="210" t="s">
        <v>1</v>
      </c>
      <c r="N158" s="211" t="s">
        <v>42</v>
      </c>
      <c r="O158" s="69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2">
        <f>S158*H158</f>
        <v>0</v>
      </c>
      <c r="U158" s="213" t="s">
        <v>1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4" t="s">
        <v>109</v>
      </c>
      <c r="AT158" s="214" t="s">
        <v>140</v>
      </c>
      <c r="AU158" s="214" t="s">
        <v>87</v>
      </c>
      <c r="AY158" s="15" t="s">
        <v>137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85</v>
      </c>
      <c r="BK158" s="215">
        <f>ROUND(I158*H158,2)</f>
        <v>0</v>
      </c>
      <c r="BL158" s="15" t="s">
        <v>109</v>
      </c>
      <c r="BM158" s="214" t="s">
        <v>274</v>
      </c>
    </row>
    <row r="159" spans="1:65" s="2" customFormat="1" ht="39">
      <c r="A159" s="32"/>
      <c r="B159" s="33"/>
      <c r="C159" s="34"/>
      <c r="D159" s="216" t="s">
        <v>145</v>
      </c>
      <c r="E159" s="34"/>
      <c r="F159" s="217" t="s">
        <v>275</v>
      </c>
      <c r="G159" s="34"/>
      <c r="H159" s="34"/>
      <c r="I159" s="114"/>
      <c r="J159" s="34"/>
      <c r="K159" s="34"/>
      <c r="L159" s="37"/>
      <c r="M159" s="218"/>
      <c r="N159" s="219"/>
      <c r="O159" s="69"/>
      <c r="P159" s="69"/>
      <c r="Q159" s="69"/>
      <c r="R159" s="69"/>
      <c r="S159" s="69"/>
      <c r="T159" s="69"/>
      <c r="U159" s="70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145</v>
      </c>
      <c r="AU159" s="15" t="s">
        <v>87</v>
      </c>
    </row>
    <row r="160" spans="1:65" s="2" customFormat="1" ht="21.2" customHeight="1">
      <c r="A160" s="32"/>
      <c r="B160" s="33"/>
      <c r="C160" s="202" t="s">
        <v>220</v>
      </c>
      <c r="D160" s="202" t="s">
        <v>140</v>
      </c>
      <c r="E160" s="203" t="s">
        <v>277</v>
      </c>
      <c r="F160" s="204" t="s">
        <v>278</v>
      </c>
      <c r="G160" s="205" t="s">
        <v>191</v>
      </c>
      <c r="H160" s="206">
        <v>750</v>
      </c>
      <c r="I160" s="207"/>
      <c r="J160" s="208">
        <f>ROUND(I160*H160,2)</f>
        <v>0</v>
      </c>
      <c r="K160" s="209"/>
      <c r="L160" s="37"/>
      <c r="M160" s="210" t="s">
        <v>1</v>
      </c>
      <c r="N160" s="211" t="s">
        <v>42</v>
      </c>
      <c r="O160" s="69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2">
        <f>S160*H160</f>
        <v>0</v>
      </c>
      <c r="U160" s="213" t="s">
        <v>1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4" t="s">
        <v>109</v>
      </c>
      <c r="AT160" s="214" t="s">
        <v>140</v>
      </c>
      <c r="AU160" s="214" t="s">
        <v>87</v>
      </c>
      <c r="AY160" s="15" t="s">
        <v>137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5" t="s">
        <v>85</v>
      </c>
      <c r="BK160" s="215">
        <f>ROUND(I160*H160,2)</f>
        <v>0</v>
      </c>
      <c r="BL160" s="15" t="s">
        <v>109</v>
      </c>
      <c r="BM160" s="214" t="s">
        <v>279</v>
      </c>
    </row>
    <row r="161" spans="1:65" s="2" customFormat="1" ht="39">
      <c r="A161" s="32"/>
      <c r="B161" s="33"/>
      <c r="C161" s="34"/>
      <c r="D161" s="216" t="s">
        <v>145</v>
      </c>
      <c r="E161" s="34"/>
      <c r="F161" s="217" t="s">
        <v>280</v>
      </c>
      <c r="G161" s="34"/>
      <c r="H161" s="34"/>
      <c r="I161" s="114"/>
      <c r="J161" s="34"/>
      <c r="K161" s="34"/>
      <c r="L161" s="37"/>
      <c r="M161" s="218"/>
      <c r="N161" s="219"/>
      <c r="O161" s="69"/>
      <c r="P161" s="69"/>
      <c r="Q161" s="69"/>
      <c r="R161" s="69"/>
      <c r="S161" s="69"/>
      <c r="T161" s="69"/>
      <c r="U161" s="70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145</v>
      </c>
      <c r="AU161" s="15" t="s">
        <v>87</v>
      </c>
    </row>
    <row r="162" spans="1:65" s="2" customFormat="1" ht="19.5">
      <c r="A162" s="32"/>
      <c r="B162" s="33"/>
      <c r="C162" s="34"/>
      <c r="D162" s="216" t="s">
        <v>166</v>
      </c>
      <c r="E162" s="34"/>
      <c r="F162" s="231" t="s">
        <v>194</v>
      </c>
      <c r="G162" s="34"/>
      <c r="H162" s="34"/>
      <c r="I162" s="114"/>
      <c r="J162" s="34"/>
      <c r="K162" s="34"/>
      <c r="L162" s="37"/>
      <c r="M162" s="218"/>
      <c r="N162" s="219"/>
      <c r="O162" s="69"/>
      <c r="P162" s="69"/>
      <c r="Q162" s="69"/>
      <c r="R162" s="69"/>
      <c r="S162" s="69"/>
      <c r="T162" s="69"/>
      <c r="U162" s="70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166</v>
      </c>
      <c r="AU162" s="15" t="s">
        <v>87</v>
      </c>
    </row>
    <row r="163" spans="1:65" s="13" customFormat="1">
      <c r="B163" s="220"/>
      <c r="C163" s="221"/>
      <c r="D163" s="216" t="s">
        <v>152</v>
      </c>
      <c r="E163" s="222" t="s">
        <v>1</v>
      </c>
      <c r="F163" s="223" t="s">
        <v>368</v>
      </c>
      <c r="G163" s="221"/>
      <c r="H163" s="224">
        <v>750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8"/>
      <c r="U163" s="229"/>
      <c r="AT163" s="230" t="s">
        <v>152</v>
      </c>
      <c r="AU163" s="230" t="s">
        <v>87</v>
      </c>
      <c r="AV163" s="13" t="s">
        <v>87</v>
      </c>
      <c r="AW163" s="13" t="s">
        <v>33</v>
      </c>
      <c r="AX163" s="13" t="s">
        <v>85</v>
      </c>
      <c r="AY163" s="230" t="s">
        <v>137</v>
      </c>
    </row>
    <row r="164" spans="1:65" s="2" customFormat="1" ht="16.350000000000001" customHeight="1">
      <c r="A164" s="32"/>
      <c r="B164" s="33"/>
      <c r="C164" s="232" t="s">
        <v>8</v>
      </c>
      <c r="D164" s="232" t="s">
        <v>282</v>
      </c>
      <c r="E164" s="233" t="s">
        <v>283</v>
      </c>
      <c r="F164" s="234" t="s">
        <v>284</v>
      </c>
      <c r="G164" s="235" t="s">
        <v>285</v>
      </c>
      <c r="H164" s="236">
        <v>147.46100000000001</v>
      </c>
      <c r="I164" s="237"/>
      <c r="J164" s="238">
        <f>ROUND(I164*H164,2)</f>
        <v>0</v>
      </c>
      <c r="K164" s="239"/>
      <c r="L164" s="240"/>
      <c r="M164" s="241" t="s">
        <v>1</v>
      </c>
      <c r="N164" s="242" t="s">
        <v>42</v>
      </c>
      <c r="O164" s="69"/>
      <c r="P164" s="212">
        <f>O164*H164</f>
        <v>0</v>
      </c>
      <c r="Q164" s="212">
        <v>1</v>
      </c>
      <c r="R164" s="212">
        <f>Q164*H164</f>
        <v>147.46100000000001</v>
      </c>
      <c r="S164" s="212">
        <v>0</v>
      </c>
      <c r="T164" s="212">
        <f>S164*H164</f>
        <v>0</v>
      </c>
      <c r="U164" s="213" t="s">
        <v>1</v>
      </c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4" t="s">
        <v>183</v>
      </c>
      <c r="AT164" s="214" t="s">
        <v>282</v>
      </c>
      <c r="AU164" s="214" t="s">
        <v>87</v>
      </c>
      <c r="AY164" s="15" t="s">
        <v>137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5" t="s">
        <v>85</v>
      </c>
      <c r="BK164" s="215">
        <f>ROUND(I164*H164,2)</f>
        <v>0</v>
      </c>
      <c r="BL164" s="15" t="s">
        <v>109</v>
      </c>
      <c r="BM164" s="214" t="s">
        <v>286</v>
      </c>
    </row>
    <row r="165" spans="1:65" s="2" customFormat="1">
      <c r="A165" s="32"/>
      <c r="B165" s="33"/>
      <c r="C165" s="34"/>
      <c r="D165" s="216" t="s">
        <v>145</v>
      </c>
      <c r="E165" s="34"/>
      <c r="F165" s="217" t="s">
        <v>284</v>
      </c>
      <c r="G165" s="34"/>
      <c r="H165" s="34"/>
      <c r="I165" s="114"/>
      <c r="J165" s="34"/>
      <c r="K165" s="34"/>
      <c r="L165" s="37"/>
      <c r="M165" s="218"/>
      <c r="N165" s="219"/>
      <c r="O165" s="69"/>
      <c r="P165" s="69"/>
      <c r="Q165" s="69"/>
      <c r="R165" s="69"/>
      <c r="S165" s="69"/>
      <c r="T165" s="69"/>
      <c r="U165" s="70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145</v>
      </c>
      <c r="AU165" s="15" t="s">
        <v>87</v>
      </c>
    </row>
    <row r="166" spans="1:65" s="13" customFormat="1">
      <c r="B166" s="220"/>
      <c r="C166" s="221"/>
      <c r="D166" s="216" t="s">
        <v>152</v>
      </c>
      <c r="E166" s="222" t="s">
        <v>1</v>
      </c>
      <c r="F166" s="223" t="s">
        <v>287</v>
      </c>
      <c r="G166" s="221"/>
      <c r="H166" s="224">
        <v>147.46100000000001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8"/>
      <c r="U166" s="229"/>
      <c r="AT166" s="230" t="s">
        <v>152</v>
      </c>
      <c r="AU166" s="230" t="s">
        <v>87</v>
      </c>
      <c r="AV166" s="13" t="s">
        <v>87</v>
      </c>
      <c r="AW166" s="13" t="s">
        <v>33</v>
      </c>
      <c r="AX166" s="13" t="s">
        <v>85</v>
      </c>
      <c r="AY166" s="230" t="s">
        <v>137</v>
      </c>
    </row>
    <row r="167" spans="1:65" s="2" customFormat="1" ht="16.350000000000001" customHeight="1">
      <c r="A167" s="32"/>
      <c r="B167" s="33"/>
      <c r="C167" s="232" t="s">
        <v>232</v>
      </c>
      <c r="D167" s="232" t="s">
        <v>282</v>
      </c>
      <c r="E167" s="233" t="s">
        <v>288</v>
      </c>
      <c r="F167" s="234" t="s">
        <v>289</v>
      </c>
      <c r="G167" s="235" t="s">
        <v>163</v>
      </c>
      <c r="H167" s="236">
        <v>10</v>
      </c>
      <c r="I167" s="263">
        <v>96332</v>
      </c>
      <c r="J167" s="238">
        <f>ROUND(I167*H167,2)</f>
        <v>963320</v>
      </c>
      <c r="K167" s="239"/>
      <c r="L167" s="240"/>
      <c r="M167" s="241" t="s">
        <v>1</v>
      </c>
      <c r="N167" s="242" t="s">
        <v>42</v>
      </c>
      <c r="O167" s="69"/>
      <c r="P167" s="212">
        <f>O167*H167</f>
        <v>0</v>
      </c>
      <c r="Q167" s="212">
        <v>4.8734999999999999</v>
      </c>
      <c r="R167" s="212">
        <f>Q167*H167</f>
        <v>48.734999999999999</v>
      </c>
      <c r="S167" s="212">
        <v>0</v>
      </c>
      <c r="T167" s="212">
        <f>S167*H167</f>
        <v>0</v>
      </c>
      <c r="U167" s="213" t="s">
        <v>1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4" t="s">
        <v>183</v>
      </c>
      <c r="AT167" s="214" t="s">
        <v>282</v>
      </c>
      <c r="AU167" s="214" t="s">
        <v>87</v>
      </c>
      <c r="AY167" s="15" t="s">
        <v>137</v>
      </c>
      <c r="BE167" s="215">
        <f>IF(N167="základní",J167,0)</f>
        <v>963320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5" t="s">
        <v>85</v>
      </c>
      <c r="BK167" s="215">
        <f>ROUND(I167*H167,2)</f>
        <v>963320</v>
      </c>
      <c r="BL167" s="15" t="s">
        <v>109</v>
      </c>
      <c r="BM167" s="214" t="s">
        <v>290</v>
      </c>
    </row>
    <row r="168" spans="1:65" s="2" customFormat="1">
      <c r="A168" s="32"/>
      <c r="B168" s="33"/>
      <c r="C168" s="34"/>
      <c r="D168" s="216" t="s">
        <v>145</v>
      </c>
      <c r="E168" s="34"/>
      <c r="F168" s="217" t="s">
        <v>291</v>
      </c>
      <c r="G168" s="34"/>
      <c r="H168" s="34"/>
      <c r="I168" s="114"/>
      <c r="J168" s="34"/>
      <c r="K168" s="34"/>
      <c r="L168" s="37"/>
      <c r="M168" s="218"/>
      <c r="N168" s="219"/>
      <c r="O168" s="69"/>
      <c r="P168" s="69"/>
      <c r="Q168" s="69"/>
      <c r="R168" s="69"/>
      <c r="S168" s="69"/>
      <c r="T168" s="69"/>
      <c r="U168" s="70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145</v>
      </c>
      <c r="AU168" s="15" t="s">
        <v>87</v>
      </c>
    </row>
    <row r="169" spans="1:65" s="13" customFormat="1">
      <c r="B169" s="220"/>
      <c r="C169" s="221"/>
      <c r="D169" s="216" t="s">
        <v>152</v>
      </c>
      <c r="E169" s="222" t="s">
        <v>212</v>
      </c>
      <c r="F169" s="223" t="s">
        <v>196</v>
      </c>
      <c r="G169" s="221"/>
      <c r="H169" s="224">
        <v>10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8"/>
      <c r="U169" s="229"/>
      <c r="AT169" s="230" t="s">
        <v>152</v>
      </c>
      <c r="AU169" s="230" t="s">
        <v>87</v>
      </c>
      <c r="AV169" s="13" t="s">
        <v>87</v>
      </c>
      <c r="AW169" s="13" t="s">
        <v>33</v>
      </c>
      <c r="AX169" s="13" t="s">
        <v>85</v>
      </c>
      <c r="AY169" s="230" t="s">
        <v>137</v>
      </c>
    </row>
    <row r="170" spans="1:65" s="2" customFormat="1" ht="16.350000000000001" customHeight="1">
      <c r="A170" s="32"/>
      <c r="B170" s="33"/>
      <c r="C170" s="232" t="s">
        <v>238</v>
      </c>
      <c r="D170" s="232" t="s">
        <v>282</v>
      </c>
      <c r="E170" s="233" t="s">
        <v>304</v>
      </c>
      <c r="F170" s="234" t="s">
        <v>305</v>
      </c>
      <c r="G170" s="235" t="s">
        <v>163</v>
      </c>
      <c r="H170" s="236">
        <v>1100</v>
      </c>
      <c r="I170" s="237">
        <v>29</v>
      </c>
      <c r="J170" s="238">
        <f>ROUND(I170*H170,2)</f>
        <v>31900</v>
      </c>
      <c r="K170" s="239"/>
      <c r="L170" s="240"/>
      <c r="M170" s="241" t="s">
        <v>1</v>
      </c>
      <c r="N170" s="242" t="s">
        <v>42</v>
      </c>
      <c r="O170" s="69"/>
      <c r="P170" s="212">
        <f>O170*H170</f>
        <v>0</v>
      </c>
      <c r="Q170" s="212">
        <v>2.1000000000000001E-4</v>
      </c>
      <c r="R170" s="212">
        <f>Q170*H170</f>
        <v>0.23100000000000001</v>
      </c>
      <c r="S170" s="212">
        <v>0</v>
      </c>
      <c r="T170" s="212">
        <f>S170*H170</f>
        <v>0</v>
      </c>
      <c r="U170" s="213" t="s">
        <v>1</v>
      </c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4" t="s">
        <v>183</v>
      </c>
      <c r="AT170" s="214" t="s">
        <v>282</v>
      </c>
      <c r="AU170" s="214" t="s">
        <v>87</v>
      </c>
      <c r="AY170" s="15" t="s">
        <v>137</v>
      </c>
      <c r="BE170" s="215">
        <f>IF(N170="základní",J170,0)</f>
        <v>31900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5" t="s">
        <v>85</v>
      </c>
      <c r="BK170" s="215">
        <f>ROUND(I170*H170,2)</f>
        <v>31900</v>
      </c>
      <c r="BL170" s="15" t="s">
        <v>109</v>
      </c>
      <c r="BM170" s="214" t="s">
        <v>306</v>
      </c>
    </row>
    <row r="171" spans="1:65" s="2" customFormat="1">
      <c r="A171" s="32"/>
      <c r="B171" s="33"/>
      <c r="C171" s="34"/>
      <c r="D171" s="216" t="s">
        <v>145</v>
      </c>
      <c r="E171" s="34"/>
      <c r="F171" s="217" t="s">
        <v>307</v>
      </c>
      <c r="G171" s="34"/>
      <c r="H171" s="34"/>
      <c r="I171" s="114"/>
      <c r="J171" s="34"/>
      <c r="K171" s="34"/>
      <c r="L171" s="37"/>
      <c r="M171" s="218"/>
      <c r="N171" s="219"/>
      <c r="O171" s="69"/>
      <c r="P171" s="69"/>
      <c r="Q171" s="69"/>
      <c r="R171" s="69"/>
      <c r="S171" s="69"/>
      <c r="T171" s="69"/>
      <c r="U171" s="70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145</v>
      </c>
      <c r="AU171" s="15" t="s">
        <v>87</v>
      </c>
    </row>
    <row r="172" spans="1:65" s="13" customFormat="1">
      <c r="B172" s="220"/>
      <c r="C172" s="221"/>
      <c r="D172" s="216" t="s">
        <v>152</v>
      </c>
      <c r="E172" s="222" t="s">
        <v>1</v>
      </c>
      <c r="F172" s="223" t="s">
        <v>371</v>
      </c>
      <c r="G172" s="221"/>
      <c r="H172" s="224">
        <v>1100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8"/>
      <c r="U172" s="229"/>
      <c r="AT172" s="230" t="s">
        <v>152</v>
      </c>
      <c r="AU172" s="230" t="s">
        <v>87</v>
      </c>
      <c r="AV172" s="13" t="s">
        <v>87</v>
      </c>
      <c r="AW172" s="13" t="s">
        <v>33</v>
      </c>
      <c r="AX172" s="13" t="s">
        <v>85</v>
      </c>
      <c r="AY172" s="230" t="s">
        <v>137</v>
      </c>
    </row>
    <row r="173" spans="1:65" s="12" customFormat="1" ht="26.1" customHeight="1">
      <c r="B173" s="186"/>
      <c r="C173" s="187"/>
      <c r="D173" s="188" t="s">
        <v>76</v>
      </c>
      <c r="E173" s="189" t="s">
        <v>309</v>
      </c>
      <c r="F173" s="189" t="s">
        <v>310</v>
      </c>
      <c r="G173" s="187"/>
      <c r="H173" s="187"/>
      <c r="I173" s="190"/>
      <c r="J173" s="191">
        <f>BK173</f>
        <v>0</v>
      </c>
      <c r="K173" s="187"/>
      <c r="L173" s="192"/>
      <c r="M173" s="193"/>
      <c r="N173" s="194"/>
      <c r="O173" s="194"/>
      <c r="P173" s="195">
        <f>SUM(P174:P187)</f>
        <v>0</v>
      </c>
      <c r="Q173" s="194"/>
      <c r="R173" s="195">
        <f>SUM(R174:R187)</f>
        <v>0</v>
      </c>
      <c r="S173" s="194"/>
      <c r="T173" s="195">
        <f>SUM(T174:T187)</f>
        <v>0</v>
      </c>
      <c r="U173" s="196"/>
      <c r="AR173" s="197" t="s">
        <v>109</v>
      </c>
      <c r="AT173" s="198" t="s">
        <v>76</v>
      </c>
      <c r="AU173" s="198" t="s">
        <v>77</v>
      </c>
      <c r="AY173" s="197" t="s">
        <v>137</v>
      </c>
      <c r="BK173" s="199">
        <f>SUM(BK174:BK187)</f>
        <v>0</v>
      </c>
    </row>
    <row r="174" spans="1:65" s="2" customFormat="1" ht="16.350000000000001" customHeight="1">
      <c r="A174" s="32"/>
      <c r="B174" s="33"/>
      <c r="C174" s="202" t="s">
        <v>100</v>
      </c>
      <c r="D174" s="202" t="s">
        <v>140</v>
      </c>
      <c r="E174" s="203" t="s">
        <v>372</v>
      </c>
      <c r="F174" s="204" t="s">
        <v>373</v>
      </c>
      <c r="G174" s="205" t="s">
        <v>163</v>
      </c>
      <c r="H174" s="206">
        <v>1</v>
      </c>
      <c r="I174" s="207"/>
      <c r="J174" s="208">
        <f>ROUND(I174*H174,2)</f>
        <v>0</v>
      </c>
      <c r="K174" s="209"/>
      <c r="L174" s="37"/>
      <c r="M174" s="210" t="s">
        <v>1</v>
      </c>
      <c r="N174" s="211" t="s">
        <v>42</v>
      </c>
      <c r="O174" s="69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2">
        <f>S174*H174</f>
        <v>0</v>
      </c>
      <c r="U174" s="213" t="s">
        <v>1</v>
      </c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4" t="s">
        <v>314</v>
      </c>
      <c r="AT174" s="214" t="s">
        <v>140</v>
      </c>
      <c r="AU174" s="214" t="s">
        <v>85</v>
      </c>
      <c r="AY174" s="15" t="s">
        <v>137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5" t="s">
        <v>85</v>
      </c>
      <c r="BK174" s="215">
        <f>ROUND(I174*H174,2)</f>
        <v>0</v>
      </c>
      <c r="BL174" s="15" t="s">
        <v>314</v>
      </c>
      <c r="BM174" s="214" t="s">
        <v>374</v>
      </c>
    </row>
    <row r="175" spans="1:65" s="2" customFormat="1" ht="19.5">
      <c r="A175" s="32"/>
      <c r="B175" s="33"/>
      <c r="C175" s="34"/>
      <c r="D175" s="216" t="s">
        <v>145</v>
      </c>
      <c r="E175" s="34"/>
      <c r="F175" s="217" t="s">
        <v>375</v>
      </c>
      <c r="G175" s="34"/>
      <c r="H175" s="34"/>
      <c r="I175" s="114"/>
      <c r="J175" s="34"/>
      <c r="K175" s="34"/>
      <c r="L175" s="37"/>
      <c r="M175" s="218"/>
      <c r="N175" s="219"/>
      <c r="O175" s="69"/>
      <c r="P175" s="69"/>
      <c r="Q175" s="69"/>
      <c r="R175" s="69"/>
      <c r="S175" s="69"/>
      <c r="T175" s="69"/>
      <c r="U175" s="70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145</v>
      </c>
      <c r="AU175" s="15" t="s">
        <v>85</v>
      </c>
    </row>
    <row r="176" spans="1:65" s="2" customFormat="1" ht="16.350000000000001" customHeight="1">
      <c r="A176" s="32"/>
      <c r="B176" s="33"/>
      <c r="C176" s="202" t="s">
        <v>247</v>
      </c>
      <c r="D176" s="202" t="s">
        <v>140</v>
      </c>
      <c r="E176" s="203" t="s">
        <v>376</v>
      </c>
      <c r="F176" s="204" t="s">
        <v>377</v>
      </c>
      <c r="G176" s="205" t="s">
        <v>163</v>
      </c>
      <c r="H176" s="206">
        <v>1</v>
      </c>
      <c r="I176" s="207"/>
      <c r="J176" s="208">
        <f>ROUND(I176*H176,2)</f>
        <v>0</v>
      </c>
      <c r="K176" s="209"/>
      <c r="L176" s="37"/>
      <c r="M176" s="210" t="s">
        <v>1</v>
      </c>
      <c r="N176" s="211" t="s">
        <v>42</v>
      </c>
      <c r="O176" s="69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2">
        <f>S176*H176</f>
        <v>0</v>
      </c>
      <c r="U176" s="213" t="s">
        <v>1</v>
      </c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4" t="s">
        <v>314</v>
      </c>
      <c r="AT176" s="214" t="s">
        <v>140</v>
      </c>
      <c r="AU176" s="214" t="s">
        <v>85</v>
      </c>
      <c r="AY176" s="15" t="s">
        <v>137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5" t="s">
        <v>85</v>
      </c>
      <c r="BK176" s="215">
        <f>ROUND(I176*H176,2)</f>
        <v>0</v>
      </c>
      <c r="BL176" s="15" t="s">
        <v>314</v>
      </c>
      <c r="BM176" s="214" t="s">
        <v>378</v>
      </c>
    </row>
    <row r="177" spans="1:65" s="2" customFormat="1">
      <c r="A177" s="32"/>
      <c r="B177" s="33"/>
      <c r="C177" s="34"/>
      <c r="D177" s="216" t="s">
        <v>145</v>
      </c>
      <c r="E177" s="34"/>
      <c r="F177" s="217" t="s">
        <v>377</v>
      </c>
      <c r="G177" s="34"/>
      <c r="H177" s="34"/>
      <c r="I177" s="114"/>
      <c r="J177" s="34"/>
      <c r="K177" s="34"/>
      <c r="L177" s="37"/>
      <c r="M177" s="218"/>
      <c r="N177" s="219"/>
      <c r="O177" s="69"/>
      <c r="P177" s="69"/>
      <c r="Q177" s="69"/>
      <c r="R177" s="69"/>
      <c r="S177" s="69"/>
      <c r="T177" s="69"/>
      <c r="U177" s="70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145</v>
      </c>
      <c r="AU177" s="15" t="s">
        <v>85</v>
      </c>
    </row>
    <row r="178" spans="1:65" s="2" customFormat="1" ht="16.350000000000001" customHeight="1">
      <c r="A178" s="32"/>
      <c r="B178" s="33"/>
      <c r="C178" s="202" t="s">
        <v>253</v>
      </c>
      <c r="D178" s="202" t="s">
        <v>140</v>
      </c>
      <c r="E178" s="203" t="s">
        <v>312</v>
      </c>
      <c r="F178" s="204" t="s">
        <v>313</v>
      </c>
      <c r="G178" s="205" t="s">
        <v>163</v>
      </c>
      <c r="H178" s="206">
        <v>1</v>
      </c>
      <c r="I178" s="207"/>
      <c r="J178" s="208">
        <f>ROUND(I178*H178,2)</f>
        <v>0</v>
      </c>
      <c r="K178" s="209"/>
      <c r="L178" s="37"/>
      <c r="M178" s="210" t="s">
        <v>1</v>
      </c>
      <c r="N178" s="211" t="s">
        <v>42</v>
      </c>
      <c r="O178" s="69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2">
        <f>S178*H178</f>
        <v>0</v>
      </c>
      <c r="U178" s="213" t="s">
        <v>1</v>
      </c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4" t="s">
        <v>109</v>
      </c>
      <c r="AT178" s="214" t="s">
        <v>140</v>
      </c>
      <c r="AU178" s="214" t="s">
        <v>85</v>
      </c>
      <c r="AY178" s="15" t="s">
        <v>137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5" t="s">
        <v>85</v>
      </c>
      <c r="BK178" s="215">
        <f>ROUND(I178*H178,2)</f>
        <v>0</v>
      </c>
      <c r="BL178" s="15" t="s">
        <v>109</v>
      </c>
      <c r="BM178" s="214" t="s">
        <v>379</v>
      </c>
    </row>
    <row r="179" spans="1:65" s="2" customFormat="1" ht="29.25">
      <c r="A179" s="32"/>
      <c r="B179" s="33"/>
      <c r="C179" s="34"/>
      <c r="D179" s="216" t="s">
        <v>145</v>
      </c>
      <c r="E179" s="34"/>
      <c r="F179" s="217" t="s">
        <v>316</v>
      </c>
      <c r="G179" s="34"/>
      <c r="H179" s="34"/>
      <c r="I179" s="114"/>
      <c r="J179" s="34"/>
      <c r="K179" s="34"/>
      <c r="L179" s="37"/>
      <c r="M179" s="218"/>
      <c r="N179" s="219"/>
      <c r="O179" s="69"/>
      <c r="P179" s="69"/>
      <c r="Q179" s="69"/>
      <c r="R179" s="69"/>
      <c r="S179" s="69"/>
      <c r="T179" s="69"/>
      <c r="U179" s="70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145</v>
      </c>
      <c r="AU179" s="15" t="s">
        <v>85</v>
      </c>
    </row>
    <row r="180" spans="1:65" s="2" customFormat="1" ht="31.9" customHeight="1">
      <c r="A180" s="32"/>
      <c r="B180" s="33"/>
      <c r="C180" s="202" t="s">
        <v>7</v>
      </c>
      <c r="D180" s="202" t="s">
        <v>140</v>
      </c>
      <c r="E180" s="203" t="s">
        <v>318</v>
      </c>
      <c r="F180" s="204" t="s">
        <v>319</v>
      </c>
      <c r="G180" s="205" t="s">
        <v>285</v>
      </c>
      <c r="H180" s="206">
        <v>147.46100000000001</v>
      </c>
      <c r="I180" s="207"/>
      <c r="J180" s="208">
        <f>ROUND(I180*H180,2)</f>
        <v>0</v>
      </c>
      <c r="K180" s="209"/>
      <c r="L180" s="37"/>
      <c r="M180" s="210" t="s">
        <v>1</v>
      </c>
      <c r="N180" s="211" t="s">
        <v>42</v>
      </c>
      <c r="O180" s="69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2">
        <f>S180*H180</f>
        <v>0</v>
      </c>
      <c r="U180" s="213" t="s">
        <v>1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14" t="s">
        <v>314</v>
      </c>
      <c r="AT180" s="214" t="s">
        <v>140</v>
      </c>
      <c r="AU180" s="214" t="s">
        <v>85</v>
      </c>
      <c r="AY180" s="15" t="s">
        <v>137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5" t="s">
        <v>85</v>
      </c>
      <c r="BK180" s="215">
        <f>ROUND(I180*H180,2)</f>
        <v>0</v>
      </c>
      <c r="BL180" s="15" t="s">
        <v>314</v>
      </c>
      <c r="BM180" s="214" t="s">
        <v>320</v>
      </c>
    </row>
    <row r="181" spans="1:65" s="2" customFormat="1" ht="78">
      <c r="A181" s="32"/>
      <c r="B181" s="33"/>
      <c r="C181" s="34"/>
      <c r="D181" s="216" t="s">
        <v>145</v>
      </c>
      <c r="E181" s="34"/>
      <c r="F181" s="217" t="s">
        <v>321</v>
      </c>
      <c r="G181" s="34"/>
      <c r="H181" s="34"/>
      <c r="I181" s="114"/>
      <c r="J181" s="34"/>
      <c r="K181" s="34"/>
      <c r="L181" s="37"/>
      <c r="M181" s="218"/>
      <c r="N181" s="219"/>
      <c r="O181" s="69"/>
      <c r="P181" s="69"/>
      <c r="Q181" s="69"/>
      <c r="R181" s="69"/>
      <c r="S181" s="69"/>
      <c r="T181" s="69"/>
      <c r="U181" s="70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145</v>
      </c>
      <c r="AU181" s="15" t="s">
        <v>85</v>
      </c>
    </row>
    <row r="182" spans="1:65" s="2" customFormat="1" ht="19.5">
      <c r="A182" s="32"/>
      <c r="B182" s="33"/>
      <c r="C182" s="34"/>
      <c r="D182" s="216" t="s">
        <v>166</v>
      </c>
      <c r="E182" s="34"/>
      <c r="F182" s="231" t="s">
        <v>322</v>
      </c>
      <c r="G182" s="34"/>
      <c r="H182" s="34"/>
      <c r="I182" s="114"/>
      <c r="J182" s="34"/>
      <c r="K182" s="34"/>
      <c r="L182" s="37"/>
      <c r="M182" s="218"/>
      <c r="N182" s="219"/>
      <c r="O182" s="69"/>
      <c r="P182" s="69"/>
      <c r="Q182" s="69"/>
      <c r="R182" s="69"/>
      <c r="S182" s="69"/>
      <c r="T182" s="69"/>
      <c r="U182" s="70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166</v>
      </c>
      <c r="AU182" s="15" t="s">
        <v>85</v>
      </c>
    </row>
    <row r="183" spans="1:65" s="13" customFormat="1">
      <c r="B183" s="220"/>
      <c r="C183" s="221"/>
      <c r="D183" s="216" t="s">
        <v>152</v>
      </c>
      <c r="E183" s="222" t="s">
        <v>1</v>
      </c>
      <c r="F183" s="223" t="s">
        <v>287</v>
      </c>
      <c r="G183" s="221"/>
      <c r="H183" s="224">
        <v>147.46100000000001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8"/>
      <c r="U183" s="229"/>
      <c r="AT183" s="230" t="s">
        <v>152</v>
      </c>
      <c r="AU183" s="230" t="s">
        <v>85</v>
      </c>
      <c r="AV183" s="13" t="s">
        <v>87</v>
      </c>
      <c r="AW183" s="13" t="s">
        <v>33</v>
      </c>
      <c r="AX183" s="13" t="s">
        <v>85</v>
      </c>
      <c r="AY183" s="230" t="s">
        <v>137</v>
      </c>
    </row>
    <row r="184" spans="1:65" s="2" customFormat="1" ht="31.9" customHeight="1">
      <c r="A184" s="32"/>
      <c r="B184" s="33"/>
      <c r="C184" s="202" t="s">
        <v>265</v>
      </c>
      <c r="D184" s="202" t="s">
        <v>140</v>
      </c>
      <c r="E184" s="203" t="s">
        <v>324</v>
      </c>
      <c r="F184" s="204" t="s">
        <v>325</v>
      </c>
      <c r="G184" s="205" t="s">
        <v>285</v>
      </c>
      <c r="H184" s="206">
        <v>48.652999999999999</v>
      </c>
      <c r="I184" s="207"/>
      <c r="J184" s="208">
        <f>ROUND(I184*H184,2)</f>
        <v>0</v>
      </c>
      <c r="K184" s="209"/>
      <c r="L184" s="37"/>
      <c r="M184" s="210" t="s">
        <v>1</v>
      </c>
      <c r="N184" s="211" t="s">
        <v>42</v>
      </c>
      <c r="O184" s="69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2">
        <f>S184*H184</f>
        <v>0</v>
      </c>
      <c r="U184" s="213" t="s">
        <v>1</v>
      </c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14" t="s">
        <v>314</v>
      </c>
      <c r="AT184" s="214" t="s">
        <v>140</v>
      </c>
      <c r="AU184" s="214" t="s">
        <v>85</v>
      </c>
      <c r="AY184" s="15" t="s">
        <v>137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5" t="s">
        <v>85</v>
      </c>
      <c r="BK184" s="215">
        <f>ROUND(I184*H184,2)</f>
        <v>0</v>
      </c>
      <c r="BL184" s="15" t="s">
        <v>314</v>
      </c>
      <c r="BM184" s="214" t="s">
        <v>380</v>
      </c>
    </row>
    <row r="185" spans="1:65" s="2" customFormat="1" ht="78">
      <c r="A185" s="32"/>
      <c r="B185" s="33"/>
      <c r="C185" s="34"/>
      <c r="D185" s="216" t="s">
        <v>145</v>
      </c>
      <c r="E185" s="34"/>
      <c r="F185" s="217" t="s">
        <v>327</v>
      </c>
      <c r="G185" s="34"/>
      <c r="H185" s="34"/>
      <c r="I185" s="114"/>
      <c r="J185" s="34"/>
      <c r="K185" s="34"/>
      <c r="L185" s="37"/>
      <c r="M185" s="218"/>
      <c r="N185" s="219"/>
      <c r="O185" s="69"/>
      <c r="P185" s="69"/>
      <c r="Q185" s="69"/>
      <c r="R185" s="69"/>
      <c r="S185" s="69"/>
      <c r="T185" s="69"/>
      <c r="U185" s="70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145</v>
      </c>
      <c r="AU185" s="15" t="s">
        <v>85</v>
      </c>
    </row>
    <row r="186" spans="1:65" s="2" customFormat="1" ht="19.5">
      <c r="A186" s="32"/>
      <c r="B186" s="33"/>
      <c r="C186" s="34"/>
      <c r="D186" s="216" t="s">
        <v>166</v>
      </c>
      <c r="E186" s="34"/>
      <c r="F186" s="231" t="s">
        <v>322</v>
      </c>
      <c r="G186" s="34"/>
      <c r="H186" s="34"/>
      <c r="I186" s="114"/>
      <c r="J186" s="34"/>
      <c r="K186" s="34"/>
      <c r="L186" s="37"/>
      <c r="M186" s="218"/>
      <c r="N186" s="219"/>
      <c r="O186" s="69"/>
      <c r="P186" s="69"/>
      <c r="Q186" s="69"/>
      <c r="R186" s="69"/>
      <c r="S186" s="69"/>
      <c r="T186" s="69"/>
      <c r="U186" s="70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166</v>
      </c>
      <c r="AU186" s="15" t="s">
        <v>85</v>
      </c>
    </row>
    <row r="187" spans="1:65" s="13" customFormat="1">
      <c r="B187" s="220"/>
      <c r="C187" s="221"/>
      <c r="D187" s="216" t="s">
        <v>152</v>
      </c>
      <c r="E187" s="222" t="s">
        <v>1</v>
      </c>
      <c r="F187" s="223" t="s">
        <v>381</v>
      </c>
      <c r="G187" s="221"/>
      <c r="H187" s="224">
        <v>48.652999999999999</v>
      </c>
      <c r="I187" s="225"/>
      <c r="J187" s="221"/>
      <c r="K187" s="221"/>
      <c r="L187" s="226"/>
      <c r="M187" s="243"/>
      <c r="N187" s="244"/>
      <c r="O187" s="244"/>
      <c r="P187" s="244"/>
      <c r="Q187" s="244"/>
      <c r="R187" s="244"/>
      <c r="S187" s="244"/>
      <c r="T187" s="244"/>
      <c r="U187" s="245"/>
      <c r="AT187" s="230" t="s">
        <v>152</v>
      </c>
      <c r="AU187" s="230" t="s">
        <v>85</v>
      </c>
      <c r="AV187" s="13" t="s">
        <v>87</v>
      </c>
      <c r="AW187" s="13" t="s">
        <v>33</v>
      </c>
      <c r="AX187" s="13" t="s">
        <v>85</v>
      </c>
      <c r="AY187" s="230" t="s">
        <v>137</v>
      </c>
    </row>
    <row r="188" spans="1:65" s="2" customFormat="1" ht="6.95" customHeight="1">
      <c r="A188" s="32"/>
      <c r="B188" s="52"/>
      <c r="C188" s="53"/>
      <c r="D188" s="53"/>
      <c r="E188" s="53"/>
      <c r="F188" s="53"/>
      <c r="G188" s="53"/>
      <c r="H188" s="53"/>
      <c r="I188" s="151"/>
      <c r="J188" s="53"/>
      <c r="K188" s="53"/>
      <c r="L188" s="37"/>
      <c r="M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</row>
  </sheetData>
  <sheetProtection algorithmName="SHA-512" hashValue="t0kpG8wFVhxLgTHfNJXyWtCgOSlUB1pvIr6Z2BJ1rOLLmzmP4b+fuRYhQ8GGzv7sAtAmS8jMvNyjV/pi8AWUWQ==" saltValue="X9KN32hzrjjRLS3Ygp1kXarF/gm1a+j9W1cnOlLI3UXO6wrWwD0olPg+PAWRgrTdg8ls+7vC1oyyPWRtoVMPZQ==" spinCount="100000" sheet="1" objects="1" scenarios="1" formatColumns="0" formatRows="0" autoFilter="0"/>
  <autoFilter ref="C118:K18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6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1" width="12.1640625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7.15" customHeight="1">
      <c r="I2" s="106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5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8"/>
      <c r="AT3" s="15" t="s">
        <v>87</v>
      </c>
    </row>
    <row r="4" spans="1:46" s="1" customFormat="1" ht="24.95" customHeight="1">
      <c r="B4" s="18"/>
      <c r="D4" s="111" t="s">
        <v>101</v>
      </c>
      <c r="I4" s="106"/>
      <c r="L4" s="18"/>
      <c r="M4" s="112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.2" customHeight="1">
      <c r="B6" s="18"/>
      <c r="D6" s="113" t="s">
        <v>16</v>
      </c>
      <c r="I6" s="106"/>
      <c r="L6" s="18"/>
    </row>
    <row r="7" spans="1:46" s="1" customFormat="1" ht="16.350000000000001" customHeight="1">
      <c r="B7" s="18"/>
      <c r="E7" s="308" t="str">
        <f>'Rekapitulace stavby'!K6</f>
        <v>Oprava trati v úseku Kojetín - Valašské Meziříčí</v>
      </c>
      <c r="F7" s="309"/>
      <c r="G7" s="309"/>
      <c r="H7" s="309"/>
      <c r="I7" s="106"/>
      <c r="L7" s="18"/>
    </row>
    <row r="8" spans="1:46" s="2" customFormat="1" ht="12.2" customHeight="1">
      <c r="A8" s="32"/>
      <c r="B8" s="37"/>
      <c r="C8" s="32"/>
      <c r="D8" s="113" t="s">
        <v>110</v>
      </c>
      <c r="E8" s="32"/>
      <c r="F8" s="32"/>
      <c r="G8" s="32"/>
      <c r="H8" s="32"/>
      <c r="I8" s="114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350000000000001" customHeight="1">
      <c r="A9" s="32"/>
      <c r="B9" s="37"/>
      <c r="C9" s="32"/>
      <c r="D9" s="32"/>
      <c r="E9" s="310" t="s">
        <v>382</v>
      </c>
      <c r="F9" s="311"/>
      <c r="G9" s="311"/>
      <c r="H9" s="311"/>
      <c r="I9" s="114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114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.2" customHeight="1">
      <c r="A11" s="32"/>
      <c r="B11" s="37"/>
      <c r="C11" s="32"/>
      <c r="D11" s="113" t="s">
        <v>18</v>
      </c>
      <c r="E11" s="32"/>
      <c r="F11" s="115" t="s">
        <v>1</v>
      </c>
      <c r="G11" s="32"/>
      <c r="H11" s="32"/>
      <c r="I11" s="116" t="s">
        <v>19</v>
      </c>
      <c r="J11" s="115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.2" customHeight="1">
      <c r="A12" s="32"/>
      <c r="B12" s="37"/>
      <c r="C12" s="32"/>
      <c r="D12" s="113" t="s">
        <v>20</v>
      </c>
      <c r="E12" s="32"/>
      <c r="F12" s="115" t="s">
        <v>383</v>
      </c>
      <c r="G12" s="32"/>
      <c r="H12" s="32"/>
      <c r="I12" s="116" t="s">
        <v>22</v>
      </c>
      <c r="J12" s="117">
        <f>'Rekapitulace stavby'!AN8</f>
        <v>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4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.2" customHeight="1">
      <c r="A14" s="32"/>
      <c r="B14" s="37"/>
      <c r="C14" s="32"/>
      <c r="D14" s="113" t="s">
        <v>23</v>
      </c>
      <c r="E14" s="32"/>
      <c r="F14" s="32"/>
      <c r="G14" s="32"/>
      <c r="H14" s="32"/>
      <c r="I14" s="116" t="s">
        <v>24</v>
      </c>
      <c r="J14" s="115" t="str">
        <f>IF('Rekapitulace stavby'!AN10="","",'Rekapitulace stavby'!AN10)</f>
        <v>70994234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5" t="str">
        <f>IF('Rekapitulace stavby'!E11="","",'Rekapitulace stavby'!E11)</f>
        <v>Správa železnic, státní organizace</v>
      </c>
      <c r="F15" s="32"/>
      <c r="G15" s="32"/>
      <c r="H15" s="32"/>
      <c r="I15" s="116" t="s">
        <v>27</v>
      </c>
      <c r="J15" s="115" t="str">
        <f>IF('Rekapitulace stavby'!AN11="","",'Rekapitulace stavby'!AN11)</f>
        <v>CZ70994234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4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.2" customHeight="1">
      <c r="A17" s="32"/>
      <c r="B17" s="37"/>
      <c r="C17" s="32"/>
      <c r="D17" s="113" t="s">
        <v>29</v>
      </c>
      <c r="E17" s="32"/>
      <c r="F17" s="32"/>
      <c r="G17" s="32"/>
      <c r="H17" s="32"/>
      <c r="I17" s="116" t="s">
        <v>24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2" t="str">
        <f>'Rekapitulace stavby'!E14</f>
        <v>Vyplň údaj</v>
      </c>
      <c r="F18" s="313"/>
      <c r="G18" s="313"/>
      <c r="H18" s="313"/>
      <c r="I18" s="116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4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.2" customHeight="1">
      <c r="A20" s="32"/>
      <c r="B20" s="37"/>
      <c r="C20" s="32"/>
      <c r="D20" s="113" t="s">
        <v>31</v>
      </c>
      <c r="E20" s="32"/>
      <c r="F20" s="32"/>
      <c r="G20" s="32"/>
      <c r="H20" s="32"/>
      <c r="I20" s="116" t="s">
        <v>24</v>
      </c>
      <c r="J20" s="115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5" t="str">
        <f>IF('Rekapitulace stavby'!E17="","",'Rekapitulace stavby'!E17)</f>
        <v xml:space="preserve"> </v>
      </c>
      <c r="F21" s="32"/>
      <c r="G21" s="32"/>
      <c r="H21" s="32"/>
      <c r="I21" s="116" t="s">
        <v>27</v>
      </c>
      <c r="J21" s="115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4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.2" customHeight="1">
      <c r="A23" s="32"/>
      <c r="B23" s="37"/>
      <c r="C23" s="32"/>
      <c r="D23" s="113" t="s">
        <v>34</v>
      </c>
      <c r="E23" s="32"/>
      <c r="F23" s="32"/>
      <c r="G23" s="32"/>
      <c r="H23" s="32"/>
      <c r="I23" s="116" t="s">
        <v>24</v>
      </c>
      <c r="J23" s="115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5" t="s">
        <v>35</v>
      </c>
      <c r="F24" s="32"/>
      <c r="G24" s="32"/>
      <c r="H24" s="32"/>
      <c r="I24" s="116" t="s">
        <v>27</v>
      </c>
      <c r="J24" s="115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4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.2" customHeight="1">
      <c r="A26" s="32"/>
      <c r="B26" s="37"/>
      <c r="C26" s="32"/>
      <c r="D26" s="113" t="s">
        <v>36</v>
      </c>
      <c r="E26" s="32"/>
      <c r="F26" s="32"/>
      <c r="G26" s="32"/>
      <c r="H26" s="32"/>
      <c r="I26" s="114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350000000000001" customHeight="1">
      <c r="A27" s="118"/>
      <c r="B27" s="119"/>
      <c r="C27" s="118"/>
      <c r="D27" s="118"/>
      <c r="E27" s="314" t="s">
        <v>1</v>
      </c>
      <c r="F27" s="314"/>
      <c r="G27" s="314"/>
      <c r="H27" s="314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4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2"/>
      <c r="K29" s="122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5" customHeight="1">
      <c r="A30" s="32"/>
      <c r="B30" s="37"/>
      <c r="C30" s="32"/>
      <c r="D30" s="124" t="s">
        <v>37</v>
      </c>
      <c r="E30" s="32"/>
      <c r="F30" s="32"/>
      <c r="G30" s="32"/>
      <c r="H30" s="32"/>
      <c r="I30" s="114"/>
      <c r="J30" s="125">
        <f>ROUND(J117,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2"/>
      <c r="E31" s="122"/>
      <c r="F31" s="122"/>
      <c r="G31" s="122"/>
      <c r="H31" s="122"/>
      <c r="I31" s="123"/>
      <c r="J31" s="122"/>
      <c r="K31" s="12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6" t="s">
        <v>39</v>
      </c>
      <c r="G32" s="32"/>
      <c r="H32" s="32"/>
      <c r="I32" s="127" t="s">
        <v>38</v>
      </c>
      <c r="J32" s="126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8" t="s">
        <v>41</v>
      </c>
      <c r="E33" s="113" t="s">
        <v>42</v>
      </c>
      <c r="F33" s="129">
        <f>ROUND((SUM(BE117:BE128)),  2)</f>
        <v>0</v>
      </c>
      <c r="G33" s="32"/>
      <c r="H33" s="32"/>
      <c r="I33" s="130">
        <v>0.21</v>
      </c>
      <c r="J33" s="129">
        <f>ROUND(((SUM(BE117:BE128))*I33),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3" t="s">
        <v>43</v>
      </c>
      <c r="F34" s="129">
        <f>ROUND((SUM(BF117:BF128)),  2)</f>
        <v>0</v>
      </c>
      <c r="G34" s="32"/>
      <c r="H34" s="32"/>
      <c r="I34" s="130">
        <v>0.15</v>
      </c>
      <c r="J34" s="129">
        <f>ROUND(((SUM(BF117:BF128))*I34),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3" t="s">
        <v>44</v>
      </c>
      <c r="F35" s="129">
        <f>ROUND((SUM(BG117:BG128)),  2)</f>
        <v>0</v>
      </c>
      <c r="G35" s="32"/>
      <c r="H35" s="32"/>
      <c r="I35" s="130">
        <v>0.21</v>
      </c>
      <c r="J35" s="129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3" t="s">
        <v>45</v>
      </c>
      <c r="F36" s="129">
        <f>ROUND((SUM(BH117:BH128)),  2)</f>
        <v>0</v>
      </c>
      <c r="G36" s="32"/>
      <c r="H36" s="32"/>
      <c r="I36" s="130">
        <v>0.15</v>
      </c>
      <c r="J36" s="129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3" t="s">
        <v>46</v>
      </c>
      <c r="F37" s="129">
        <f>ROUND((SUM(BI117:BI128)),  2)</f>
        <v>0</v>
      </c>
      <c r="G37" s="32"/>
      <c r="H37" s="32"/>
      <c r="I37" s="130">
        <v>0</v>
      </c>
      <c r="J37" s="129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4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5" customHeight="1">
      <c r="A39" s="32"/>
      <c r="B39" s="37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4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113</v>
      </c>
      <c r="D82" s="34"/>
      <c r="E82" s="34"/>
      <c r="F82" s="34"/>
      <c r="G82" s="34"/>
      <c r="H82" s="34"/>
      <c r="I82" s="11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.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350000000000001" customHeight="1">
      <c r="A85" s="32"/>
      <c r="B85" s="33"/>
      <c r="C85" s="34"/>
      <c r="D85" s="34"/>
      <c r="E85" s="306" t="str">
        <f>E7</f>
        <v>Oprava trati v úseku Kojetín - Valašské Meziříčí</v>
      </c>
      <c r="F85" s="307"/>
      <c r="G85" s="307"/>
      <c r="H85" s="307"/>
      <c r="I85" s="11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.2" customHeight="1">
      <c r="A86" s="32"/>
      <c r="B86" s="33"/>
      <c r="C86" s="27" t="s">
        <v>110</v>
      </c>
      <c r="D86" s="34"/>
      <c r="E86" s="34"/>
      <c r="F86" s="34"/>
      <c r="G86" s="34"/>
      <c r="H86" s="34"/>
      <c r="I86" s="11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350000000000001" customHeight="1">
      <c r="A87" s="32"/>
      <c r="B87" s="33"/>
      <c r="C87" s="34"/>
      <c r="D87" s="34"/>
      <c r="E87" s="294" t="str">
        <f>E9</f>
        <v>VON - Vedlejší a ostatní náklady</v>
      </c>
      <c r="F87" s="305"/>
      <c r="G87" s="305"/>
      <c r="H87" s="305"/>
      <c r="I87" s="11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.2" customHeight="1">
      <c r="A89" s="32"/>
      <c r="B89" s="33"/>
      <c r="C89" s="27" t="s">
        <v>20</v>
      </c>
      <c r="D89" s="34"/>
      <c r="E89" s="34"/>
      <c r="F89" s="25" t="str">
        <f>F12</f>
        <v>km 3,380 – 4,860; 6,885 – 7,000; 7,250 – 8,040</v>
      </c>
      <c r="G89" s="34"/>
      <c r="H89" s="34"/>
      <c r="I89" s="116" t="s">
        <v>22</v>
      </c>
      <c r="J89" s="64">
        <f>IF(J12="","",J12)</f>
        <v>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4" customHeight="1">
      <c r="A91" s="32"/>
      <c r="B91" s="33"/>
      <c r="C91" s="27" t="s">
        <v>23</v>
      </c>
      <c r="D91" s="34"/>
      <c r="E91" s="34"/>
      <c r="F91" s="25" t="str">
        <f>E15</f>
        <v>Správa železnic, státní organizace</v>
      </c>
      <c r="G91" s="34"/>
      <c r="H91" s="34"/>
      <c r="I91" s="116" t="s">
        <v>31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4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116" t="s">
        <v>34</v>
      </c>
      <c r="J92" s="30" t="str">
        <f>E24</f>
        <v>Jiří Vendel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5" t="s">
        <v>114</v>
      </c>
      <c r="D94" s="156"/>
      <c r="E94" s="156"/>
      <c r="F94" s="156"/>
      <c r="G94" s="156"/>
      <c r="H94" s="156"/>
      <c r="I94" s="157"/>
      <c r="J94" s="158" t="s">
        <v>115</v>
      </c>
      <c r="K94" s="156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" customHeight="1">
      <c r="A96" s="32"/>
      <c r="B96" s="33"/>
      <c r="C96" s="159" t="s">
        <v>116</v>
      </c>
      <c r="D96" s="34"/>
      <c r="E96" s="34"/>
      <c r="F96" s="34"/>
      <c r="G96" s="34"/>
      <c r="H96" s="34"/>
      <c r="I96" s="114"/>
      <c r="J96" s="82">
        <f>J117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117</v>
      </c>
    </row>
    <row r="97" spans="1:31" s="9" customFormat="1" ht="24.95" customHeight="1">
      <c r="B97" s="160"/>
      <c r="C97" s="161"/>
      <c r="D97" s="162" t="s">
        <v>384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114"/>
      <c r="J98" s="34"/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151"/>
      <c r="J99" s="53"/>
      <c r="K99" s="53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154"/>
      <c r="J103" s="55"/>
      <c r="K103" s="55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1" t="s">
        <v>121</v>
      </c>
      <c r="D104" s="34"/>
      <c r="E104" s="34"/>
      <c r="F104" s="34"/>
      <c r="G104" s="34"/>
      <c r="H104" s="34"/>
      <c r="I104" s="11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11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.2" customHeight="1">
      <c r="A106" s="32"/>
      <c r="B106" s="33"/>
      <c r="C106" s="27" t="s">
        <v>16</v>
      </c>
      <c r="D106" s="34"/>
      <c r="E106" s="34"/>
      <c r="F106" s="34"/>
      <c r="G106" s="34"/>
      <c r="H106" s="34"/>
      <c r="I106" s="11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350000000000001" customHeight="1">
      <c r="A107" s="32"/>
      <c r="B107" s="33"/>
      <c r="C107" s="34"/>
      <c r="D107" s="34"/>
      <c r="E107" s="306" t="str">
        <f>E7</f>
        <v>Oprava trati v úseku Kojetín - Valašské Meziříčí</v>
      </c>
      <c r="F107" s="307"/>
      <c r="G107" s="307"/>
      <c r="H107" s="307"/>
      <c r="I107" s="11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.2" customHeight="1">
      <c r="A108" s="32"/>
      <c r="B108" s="33"/>
      <c r="C108" s="27" t="s">
        <v>110</v>
      </c>
      <c r="D108" s="34"/>
      <c r="E108" s="34"/>
      <c r="F108" s="34"/>
      <c r="G108" s="34"/>
      <c r="H108" s="34"/>
      <c r="I108" s="11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350000000000001" customHeight="1">
      <c r="A109" s="32"/>
      <c r="B109" s="33"/>
      <c r="C109" s="34"/>
      <c r="D109" s="34"/>
      <c r="E109" s="294" t="str">
        <f>E9</f>
        <v>VON - Vedlejší a ostatní náklady</v>
      </c>
      <c r="F109" s="305"/>
      <c r="G109" s="305"/>
      <c r="H109" s="305"/>
      <c r="I109" s="11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1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.2" customHeight="1">
      <c r="A111" s="32"/>
      <c r="B111" s="33"/>
      <c r="C111" s="27" t="s">
        <v>20</v>
      </c>
      <c r="D111" s="34"/>
      <c r="E111" s="34"/>
      <c r="F111" s="25" t="str">
        <f>F12</f>
        <v>km 3,380 – 4,860; 6,885 – 7,000; 7,250 – 8,040</v>
      </c>
      <c r="G111" s="34"/>
      <c r="H111" s="34"/>
      <c r="I111" s="116" t="s">
        <v>22</v>
      </c>
      <c r="J111" s="64">
        <f>IF(J12="","",J12)</f>
        <v>0</v>
      </c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4" customHeight="1">
      <c r="A113" s="32"/>
      <c r="B113" s="33"/>
      <c r="C113" s="27" t="s">
        <v>23</v>
      </c>
      <c r="D113" s="34"/>
      <c r="E113" s="34"/>
      <c r="F113" s="25" t="str">
        <f>E15</f>
        <v>Správa železnic, státní organizace</v>
      </c>
      <c r="G113" s="34"/>
      <c r="H113" s="34"/>
      <c r="I113" s="116" t="s">
        <v>31</v>
      </c>
      <c r="J113" s="30" t="str">
        <f>E21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4" customHeight="1">
      <c r="A114" s="32"/>
      <c r="B114" s="33"/>
      <c r="C114" s="27" t="s">
        <v>29</v>
      </c>
      <c r="D114" s="34"/>
      <c r="E114" s="34"/>
      <c r="F114" s="25" t="str">
        <f>IF(E18="","",E18)</f>
        <v>Vyplň údaj</v>
      </c>
      <c r="G114" s="34"/>
      <c r="H114" s="34"/>
      <c r="I114" s="116" t="s">
        <v>34</v>
      </c>
      <c r="J114" s="30" t="str">
        <f>E24</f>
        <v>Jiří Vendel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11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74"/>
      <c r="B116" s="175"/>
      <c r="C116" s="176" t="s">
        <v>122</v>
      </c>
      <c r="D116" s="177" t="s">
        <v>62</v>
      </c>
      <c r="E116" s="177" t="s">
        <v>58</v>
      </c>
      <c r="F116" s="177" t="s">
        <v>59</v>
      </c>
      <c r="G116" s="177" t="s">
        <v>123</v>
      </c>
      <c r="H116" s="177" t="s">
        <v>124</v>
      </c>
      <c r="I116" s="178" t="s">
        <v>125</v>
      </c>
      <c r="J116" s="179" t="s">
        <v>115</v>
      </c>
      <c r="K116" s="180" t="s">
        <v>126</v>
      </c>
      <c r="L116" s="181"/>
      <c r="M116" s="73" t="s">
        <v>1</v>
      </c>
      <c r="N116" s="74" t="s">
        <v>41</v>
      </c>
      <c r="O116" s="74" t="s">
        <v>127</v>
      </c>
      <c r="P116" s="74" t="s">
        <v>128</v>
      </c>
      <c r="Q116" s="74" t="s">
        <v>129</v>
      </c>
      <c r="R116" s="74" t="s">
        <v>130</v>
      </c>
      <c r="S116" s="74" t="s">
        <v>131</v>
      </c>
      <c r="T116" s="74" t="s">
        <v>132</v>
      </c>
      <c r="U116" s="75" t="s">
        <v>133</v>
      </c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7" customHeight="1">
      <c r="A117" s="32"/>
      <c r="B117" s="33"/>
      <c r="C117" s="80" t="s">
        <v>134</v>
      </c>
      <c r="D117" s="34"/>
      <c r="E117" s="34"/>
      <c r="F117" s="34"/>
      <c r="G117" s="34"/>
      <c r="H117" s="34"/>
      <c r="I117" s="114"/>
      <c r="J117" s="182">
        <f>BK117</f>
        <v>0</v>
      </c>
      <c r="K117" s="34"/>
      <c r="L117" s="37"/>
      <c r="M117" s="76"/>
      <c r="N117" s="183"/>
      <c r="O117" s="77"/>
      <c r="P117" s="184">
        <f>P118</f>
        <v>0</v>
      </c>
      <c r="Q117" s="77"/>
      <c r="R117" s="184">
        <f>R118</f>
        <v>0</v>
      </c>
      <c r="S117" s="77"/>
      <c r="T117" s="184">
        <f>T118</f>
        <v>0</v>
      </c>
      <c r="U117" s="78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76</v>
      </c>
      <c r="AU117" s="15" t="s">
        <v>117</v>
      </c>
      <c r="BK117" s="185">
        <f>BK118</f>
        <v>0</v>
      </c>
    </row>
    <row r="118" spans="1:65" s="12" customFormat="1" ht="26.1" customHeight="1">
      <c r="B118" s="186"/>
      <c r="C118" s="187"/>
      <c r="D118" s="188" t="s">
        <v>76</v>
      </c>
      <c r="E118" s="189" t="s">
        <v>385</v>
      </c>
      <c r="F118" s="189" t="s">
        <v>386</v>
      </c>
      <c r="G118" s="187"/>
      <c r="H118" s="187"/>
      <c r="I118" s="190"/>
      <c r="J118" s="191">
        <f>BK118</f>
        <v>0</v>
      </c>
      <c r="K118" s="187"/>
      <c r="L118" s="192"/>
      <c r="M118" s="193"/>
      <c r="N118" s="194"/>
      <c r="O118" s="194"/>
      <c r="P118" s="195">
        <f>SUM(P119:P128)</f>
        <v>0</v>
      </c>
      <c r="Q118" s="194"/>
      <c r="R118" s="195">
        <f>SUM(R119:R128)</f>
        <v>0</v>
      </c>
      <c r="S118" s="194"/>
      <c r="T118" s="195">
        <f>SUM(T119:T128)</f>
        <v>0</v>
      </c>
      <c r="U118" s="196"/>
      <c r="AR118" s="197" t="s">
        <v>138</v>
      </c>
      <c r="AT118" s="198" t="s">
        <v>76</v>
      </c>
      <c r="AU118" s="198" t="s">
        <v>77</v>
      </c>
      <c r="AY118" s="197" t="s">
        <v>137</v>
      </c>
      <c r="BK118" s="199">
        <f>SUM(BK119:BK128)</f>
        <v>0</v>
      </c>
    </row>
    <row r="119" spans="1:65" s="2" customFormat="1" ht="16.350000000000001" customHeight="1">
      <c r="A119" s="32"/>
      <c r="B119" s="33"/>
      <c r="C119" s="202" t="s">
        <v>85</v>
      </c>
      <c r="D119" s="202" t="s">
        <v>140</v>
      </c>
      <c r="E119" s="203" t="s">
        <v>387</v>
      </c>
      <c r="F119" s="204" t="s">
        <v>388</v>
      </c>
      <c r="G119" s="205" t="s">
        <v>260</v>
      </c>
      <c r="H119" s="206">
        <v>2.335</v>
      </c>
      <c r="I119" s="207"/>
      <c r="J119" s="208">
        <f>ROUND(I119*H119,2)</f>
        <v>0</v>
      </c>
      <c r="K119" s="209"/>
      <c r="L119" s="37"/>
      <c r="M119" s="210" t="s">
        <v>1</v>
      </c>
      <c r="N119" s="211" t="s">
        <v>42</v>
      </c>
      <c r="O119" s="69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2">
        <f>S119*H119</f>
        <v>0</v>
      </c>
      <c r="U119" s="213" t="s">
        <v>1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14" t="s">
        <v>314</v>
      </c>
      <c r="AT119" s="214" t="s">
        <v>140</v>
      </c>
      <c r="AU119" s="214" t="s">
        <v>85</v>
      </c>
      <c r="AY119" s="15" t="s">
        <v>137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5" t="s">
        <v>85</v>
      </c>
      <c r="BK119" s="215">
        <f>ROUND(I119*H119,2)</f>
        <v>0</v>
      </c>
      <c r="BL119" s="15" t="s">
        <v>314</v>
      </c>
      <c r="BM119" s="214" t="s">
        <v>389</v>
      </c>
    </row>
    <row r="120" spans="1:65" s="2" customFormat="1" ht="39">
      <c r="A120" s="32"/>
      <c r="B120" s="33"/>
      <c r="C120" s="34"/>
      <c r="D120" s="216" t="s">
        <v>145</v>
      </c>
      <c r="E120" s="34"/>
      <c r="F120" s="217" t="s">
        <v>390</v>
      </c>
      <c r="G120" s="34"/>
      <c r="H120" s="34"/>
      <c r="I120" s="114"/>
      <c r="J120" s="34"/>
      <c r="K120" s="34"/>
      <c r="L120" s="37"/>
      <c r="M120" s="218"/>
      <c r="N120" s="219"/>
      <c r="O120" s="69"/>
      <c r="P120" s="69"/>
      <c r="Q120" s="69"/>
      <c r="R120" s="69"/>
      <c r="S120" s="69"/>
      <c r="T120" s="69"/>
      <c r="U120" s="70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145</v>
      </c>
      <c r="AU120" s="15" t="s">
        <v>85</v>
      </c>
    </row>
    <row r="121" spans="1:65" s="13" customFormat="1">
      <c r="B121" s="220"/>
      <c r="C121" s="221"/>
      <c r="D121" s="216" t="s">
        <v>152</v>
      </c>
      <c r="E121" s="222" t="s">
        <v>1</v>
      </c>
      <c r="F121" s="223" t="s">
        <v>391</v>
      </c>
      <c r="G121" s="221"/>
      <c r="H121" s="224">
        <v>2.335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8"/>
      <c r="U121" s="229"/>
      <c r="AT121" s="230" t="s">
        <v>152</v>
      </c>
      <c r="AU121" s="230" t="s">
        <v>85</v>
      </c>
      <c r="AV121" s="13" t="s">
        <v>87</v>
      </c>
      <c r="AW121" s="13" t="s">
        <v>33</v>
      </c>
      <c r="AX121" s="13" t="s">
        <v>85</v>
      </c>
      <c r="AY121" s="230" t="s">
        <v>137</v>
      </c>
    </row>
    <row r="122" spans="1:65" s="2" customFormat="1" ht="21.2" customHeight="1">
      <c r="A122" s="32"/>
      <c r="B122" s="33"/>
      <c r="C122" s="202" t="s">
        <v>87</v>
      </c>
      <c r="D122" s="202" t="s">
        <v>140</v>
      </c>
      <c r="E122" s="203" t="s">
        <v>392</v>
      </c>
      <c r="F122" s="204" t="s">
        <v>393</v>
      </c>
      <c r="G122" s="205" t="s">
        <v>260</v>
      </c>
      <c r="H122" s="206">
        <v>2.335</v>
      </c>
      <c r="I122" s="207"/>
      <c r="J122" s="208">
        <f>ROUND(I122*H122,2)</f>
        <v>0</v>
      </c>
      <c r="K122" s="209"/>
      <c r="L122" s="37"/>
      <c r="M122" s="210" t="s">
        <v>1</v>
      </c>
      <c r="N122" s="211" t="s">
        <v>42</v>
      </c>
      <c r="O122" s="69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2">
        <f>S122*H122</f>
        <v>0</v>
      </c>
      <c r="U122" s="213" t="s">
        <v>1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14" t="s">
        <v>314</v>
      </c>
      <c r="AT122" s="214" t="s">
        <v>140</v>
      </c>
      <c r="AU122" s="214" t="s">
        <v>85</v>
      </c>
      <c r="AY122" s="15" t="s">
        <v>137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85</v>
      </c>
      <c r="BK122" s="215">
        <f>ROUND(I122*H122,2)</f>
        <v>0</v>
      </c>
      <c r="BL122" s="15" t="s">
        <v>314</v>
      </c>
      <c r="BM122" s="214" t="s">
        <v>394</v>
      </c>
    </row>
    <row r="123" spans="1:65" s="2" customFormat="1" ht="39">
      <c r="A123" s="32"/>
      <c r="B123" s="33"/>
      <c r="C123" s="34"/>
      <c r="D123" s="216" t="s">
        <v>145</v>
      </c>
      <c r="E123" s="34"/>
      <c r="F123" s="217" t="s">
        <v>395</v>
      </c>
      <c r="G123" s="34"/>
      <c r="H123" s="34"/>
      <c r="I123" s="114"/>
      <c r="J123" s="34"/>
      <c r="K123" s="34"/>
      <c r="L123" s="37"/>
      <c r="M123" s="218"/>
      <c r="N123" s="219"/>
      <c r="O123" s="69"/>
      <c r="P123" s="69"/>
      <c r="Q123" s="69"/>
      <c r="R123" s="69"/>
      <c r="S123" s="69"/>
      <c r="T123" s="69"/>
      <c r="U123" s="70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145</v>
      </c>
      <c r="AU123" s="15" t="s">
        <v>85</v>
      </c>
    </row>
    <row r="124" spans="1:65" s="13" customFormat="1">
      <c r="B124" s="220"/>
      <c r="C124" s="221"/>
      <c r="D124" s="216" t="s">
        <v>152</v>
      </c>
      <c r="E124" s="222" t="s">
        <v>1</v>
      </c>
      <c r="F124" s="223" t="s">
        <v>391</v>
      </c>
      <c r="G124" s="221"/>
      <c r="H124" s="224">
        <v>2.335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8"/>
      <c r="U124" s="229"/>
      <c r="AT124" s="230" t="s">
        <v>152</v>
      </c>
      <c r="AU124" s="230" t="s">
        <v>85</v>
      </c>
      <c r="AV124" s="13" t="s">
        <v>87</v>
      </c>
      <c r="AW124" s="13" t="s">
        <v>33</v>
      </c>
      <c r="AX124" s="13" t="s">
        <v>85</v>
      </c>
      <c r="AY124" s="230" t="s">
        <v>137</v>
      </c>
    </row>
    <row r="125" spans="1:65" s="2" customFormat="1" ht="21.2" customHeight="1">
      <c r="A125" s="32"/>
      <c r="B125" s="33"/>
      <c r="C125" s="202" t="s">
        <v>154</v>
      </c>
      <c r="D125" s="202" t="s">
        <v>140</v>
      </c>
      <c r="E125" s="203" t="s">
        <v>396</v>
      </c>
      <c r="F125" s="204" t="s">
        <v>397</v>
      </c>
      <c r="G125" s="205" t="s">
        <v>398</v>
      </c>
      <c r="H125" s="206">
        <v>140</v>
      </c>
      <c r="I125" s="207"/>
      <c r="J125" s="208">
        <f>ROUND(I125*H125,2)</f>
        <v>0</v>
      </c>
      <c r="K125" s="209"/>
      <c r="L125" s="37"/>
      <c r="M125" s="210" t="s">
        <v>1</v>
      </c>
      <c r="N125" s="211" t="s">
        <v>42</v>
      </c>
      <c r="O125" s="69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2">
        <f>S125*H125</f>
        <v>0</v>
      </c>
      <c r="U125" s="213" t="s">
        <v>1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14" t="s">
        <v>109</v>
      </c>
      <c r="AT125" s="214" t="s">
        <v>140</v>
      </c>
      <c r="AU125" s="214" t="s">
        <v>85</v>
      </c>
      <c r="AY125" s="15" t="s">
        <v>137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5" t="s">
        <v>85</v>
      </c>
      <c r="BK125" s="215">
        <f>ROUND(I125*H125,2)</f>
        <v>0</v>
      </c>
      <c r="BL125" s="15" t="s">
        <v>109</v>
      </c>
      <c r="BM125" s="214" t="s">
        <v>399</v>
      </c>
    </row>
    <row r="126" spans="1:65" s="2" customFormat="1">
      <c r="A126" s="32"/>
      <c r="B126" s="33"/>
      <c r="C126" s="34"/>
      <c r="D126" s="216" t="s">
        <v>145</v>
      </c>
      <c r="E126" s="34"/>
      <c r="F126" s="217" t="s">
        <v>397</v>
      </c>
      <c r="G126" s="34"/>
      <c r="H126" s="34"/>
      <c r="I126" s="114"/>
      <c r="J126" s="34"/>
      <c r="K126" s="34"/>
      <c r="L126" s="37"/>
      <c r="M126" s="218"/>
      <c r="N126" s="219"/>
      <c r="O126" s="69"/>
      <c r="P126" s="69"/>
      <c r="Q126" s="69"/>
      <c r="R126" s="69"/>
      <c r="S126" s="69"/>
      <c r="T126" s="69"/>
      <c r="U126" s="70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145</v>
      </c>
      <c r="AU126" s="15" t="s">
        <v>85</v>
      </c>
    </row>
    <row r="127" spans="1:65" s="2" customFormat="1" ht="19.5">
      <c r="A127" s="32"/>
      <c r="B127" s="33"/>
      <c r="C127" s="34"/>
      <c r="D127" s="216" t="s">
        <v>166</v>
      </c>
      <c r="E127" s="34"/>
      <c r="F127" s="231" t="s">
        <v>400</v>
      </c>
      <c r="G127" s="34"/>
      <c r="H127" s="34"/>
      <c r="I127" s="114"/>
      <c r="J127" s="34"/>
      <c r="K127" s="34"/>
      <c r="L127" s="37"/>
      <c r="M127" s="218"/>
      <c r="N127" s="219"/>
      <c r="O127" s="69"/>
      <c r="P127" s="69"/>
      <c r="Q127" s="69"/>
      <c r="R127" s="69"/>
      <c r="S127" s="69"/>
      <c r="T127" s="69"/>
      <c r="U127" s="70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166</v>
      </c>
      <c r="AU127" s="15" t="s">
        <v>85</v>
      </c>
    </row>
    <row r="128" spans="1:65" s="13" customFormat="1">
      <c r="B128" s="220"/>
      <c r="C128" s="221"/>
      <c r="D128" s="216" t="s">
        <v>152</v>
      </c>
      <c r="E128" s="222" t="s">
        <v>1</v>
      </c>
      <c r="F128" s="223" t="s">
        <v>401</v>
      </c>
      <c r="G128" s="221"/>
      <c r="H128" s="224">
        <v>140</v>
      </c>
      <c r="I128" s="225"/>
      <c r="J128" s="221"/>
      <c r="K128" s="221"/>
      <c r="L128" s="226"/>
      <c r="M128" s="243"/>
      <c r="N128" s="244"/>
      <c r="O128" s="244"/>
      <c r="P128" s="244"/>
      <c r="Q128" s="244"/>
      <c r="R128" s="244"/>
      <c r="S128" s="244"/>
      <c r="T128" s="244"/>
      <c r="U128" s="245"/>
      <c r="AT128" s="230" t="s">
        <v>152</v>
      </c>
      <c r="AU128" s="230" t="s">
        <v>85</v>
      </c>
      <c r="AV128" s="13" t="s">
        <v>87</v>
      </c>
      <c r="AW128" s="13" t="s">
        <v>33</v>
      </c>
      <c r="AX128" s="13" t="s">
        <v>85</v>
      </c>
      <c r="AY128" s="230" t="s">
        <v>137</v>
      </c>
    </row>
    <row r="129" spans="1:31" s="2" customFormat="1" ht="6.95" customHeight="1">
      <c r="A129" s="32"/>
      <c r="B129" s="52"/>
      <c r="C129" s="53"/>
      <c r="D129" s="53"/>
      <c r="E129" s="53"/>
      <c r="F129" s="53"/>
      <c r="G129" s="53"/>
      <c r="H129" s="53"/>
      <c r="I129" s="151"/>
      <c r="J129" s="53"/>
      <c r="K129" s="53"/>
      <c r="L129" s="37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sheetProtection algorithmName="SHA-512" hashValue="r4WHF9jWO8cpHqxgOrnSlKorkyfDxGsNQPMl6b2qiizpDwBQiiJYWIorufYzvrSmulEw3MJdZ/ikT4QL+I959A==" saltValue="Y9wdWeEjYbRUdDDOP2odxkjoseKqq22zu4QtcpnC/+uR0NWTqYsdRIGc4mT/CQbIaCOmZXsGFHFCB1hPBIZLoQ==" spinCount="100000" sheet="1" objects="1" scenarios="1" formatColumns="0" formatRows="0" autoFilter="0"/>
  <autoFilter ref="C116:K12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1"/>
  <sheetViews>
    <sheetView showGridLines="0" workbookViewId="0"/>
  </sheetViews>
  <sheetFormatPr defaultRowHeight="11.25"/>
  <cols>
    <col min="1" max="1" width="7.1640625" style="1" customWidth="1"/>
    <col min="2" max="2" width="1.5" style="1" customWidth="1"/>
    <col min="3" max="3" width="21.5" style="1" customWidth="1"/>
    <col min="4" max="4" width="112.1640625" style="1" customWidth="1"/>
    <col min="5" max="5" width="11.5" style="1" customWidth="1"/>
    <col min="6" max="6" width="17.1640625" style="1" customWidth="1"/>
    <col min="7" max="7" width="1.5" style="1" customWidth="1"/>
    <col min="8" max="8" width="7.1640625" style="1" customWidth="1"/>
  </cols>
  <sheetData>
    <row r="1" spans="1:8" s="1" customFormat="1" ht="11.25" customHeight="1"/>
    <row r="2" spans="1:8" s="1" customFormat="1" ht="37.15" customHeight="1"/>
    <row r="3" spans="1:8" s="1" customFormat="1" ht="6.95" customHeight="1">
      <c r="B3" s="108"/>
      <c r="C3" s="109"/>
      <c r="D3" s="109"/>
      <c r="E3" s="109"/>
      <c r="F3" s="109"/>
      <c r="G3" s="109"/>
      <c r="H3" s="18"/>
    </row>
    <row r="4" spans="1:8" s="1" customFormat="1" ht="24.95" customHeight="1">
      <c r="B4" s="18"/>
      <c r="C4" s="111" t="s">
        <v>402</v>
      </c>
      <c r="H4" s="18"/>
    </row>
    <row r="5" spans="1:8" s="1" customFormat="1" ht="12.2" customHeight="1">
      <c r="B5" s="18"/>
      <c r="C5" s="246" t="s">
        <v>13</v>
      </c>
      <c r="D5" s="314" t="s">
        <v>14</v>
      </c>
      <c r="E5" s="264"/>
      <c r="F5" s="264"/>
      <c r="H5" s="18"/>
    </row>
    <row r="6" spans="1:8" s="1" customFormat="1" ht="37.15" customHeight="1">
      <c r="B6" s="18"/>
      <c r="C6" s="247" t="s">
        <v>16</v>
      </c>
      <c r="D6" s="315" t="s">
        <v>17</v>
      </c>
      <c r="E6" s="264"/>
      <c r="F6" s="264"/>
      <c r="H6" s="18"/>
    </row>
    <row r="7" spans="1:8" s="1" customFormat="1" ht="16.350000000000001" customHeight="1">
      <c r="B7" s="18"/>
      <c r="C7" s="113" t="s">
        <v>22</v>
      </c>
      <c r="D7" s="117">
        <f>'Rekapitulace stavby'!AN8</f>
        <v>0</v>
      </c>
      <c r="H7" s="18"/>
    </row>
    <row r="8" spans="1:8" s="2" customFormat="1" ht="10.9" customHeight="1">
      <c r="A8" s="32"/>
      <c r="B8" s="37"/>
      <c r="C8" s="32"/>
      <c r="D8" s="32"/>
      <c r="E8" s="32"/>
      <c r="F8" s="32"/>
      <c r="G8" s="32"/>
      <c r="H8" s="37"/>
    </row>
    <row r="9" spans="1:8" s="11" customFormat="1" ht="29.25" customHeight="1">
      <c r="A9" s="174"/>
      <c r="B9" s="248"/>
      <c r="C9" s="249" t="s">
        <v>58</v>
      </c>
      <c r="D9" s="250" t="s">
        <v>59</v>
      </c>
      <c r="E9" s="250" t="s">
        <v>123</v>
      </c>
      <c r="F9" s="251" t="s">
        <v>403</v>
      </c>
      <c r="G9" s="174"/>
      <c r="H9" s="248"/>
    </row>
    <row r="10" spans="1:8" s="2" customFormat="1" ht="26.45" customHeight="1">
      <c r="A10" s="32"/>
      <c r="B10" s="37"/>
      <c r="C10" s="252" t="s">
        <v>404</v>
      </c>
      <c r="D10" s="252" t="s">
        <v>83</v>
      </c>
      <c r="E10" s="32"/>
      <c r="F10" s="32"/>
      <c r="G10" s="32"/>
      <c r="H10" s="37"/>
    </row>
    <row r="11" spans="1:8" s="2" customFormat="1" ht="16.899999999999999" customHeight="1">
      <c r="A11" s="32"/>
      <c r="B11" s="37"/>
      <c r="C11" s="253" t="s">
        <v>104</v>
      </c>
      <c r="D11" s="254" t="s">
        <v>1</v>
      </c>
      <c r="E11" s="255" t="s">
        <v>1</v>
      </c>
      <c r="F11" s="256">
        <v>13.43</v>
      </c>
      <c r="G11" s="32"/>
      <c r="H11" s="37"/>
    </row>
    <row r="12" spans="1:8" s="2" customFormat="1" ht="16.899999999999999" customHeight="1">
      <c r="A12" s="32"/>
      <c r="B12" s="37"/>
      <c r="C12" s="257" t="s">
        <v>104</v>
      </c>
      <c r="D12" s="257" t="s">
        <v>153</v>
      </c>
      <c r="E12" s="15" t="s">
        <v>1</v>
      </c>
      <c r="F12" s="258">
        <v>13.43</v>
      </c>
      <c r="G12" s="32"/>
      <c r="H12" s="37"/>
    </row>
    <row r="13" spans="1:8" s="2" customFormat="1" ht="16.899999999999999" customHeight="1">
      <c r="A13" s="32"/>
      <c r="B13" s="37"/>
      <c r="C13" s="259" t="s">
        <v>405</v>
      </c>
      <c r="D13" s="32"/>
      <c r="E13" s="32"/>
      <c r="F13" s="32"/>
      <c r="G13" s="32"/>
      <c r="H13" s="37"/>
    </row>
    <row r="14" spans="1:8" s="2" customFormat="1" ht="16.899999999999999" customHeight="1">
      <c r="A14" s="32"/>
      <c r="B14" s="37"/>
      <c r="C14" s="257" t="s">
        <v>147</v>
      </c>
      <c r="D14" s="257" t="s">
        <v>148</v>
      </c>
      <c r="E14" s="15" t="s">
        <v>149</v>
      </c>
      <c r="F14" s="258">
        <v>13.43</v>
      </c>
      <c r="G14" s="32"/>
      <c r="H14" s="37"/>
    </row>
    <row r="15" spans="1:8" s="2" customFormat="1" ht="16.899999999999999" customHeight="1">
      <c r="A15" s="32"/>
      <c r="B15" s="37"/>
      <c r="C15" s="257" t="s">
        <v>155</v>
      </c>
      <c r="D15" s="257" t="s">
        <v>156</v>
      </c>
      <c r="E15" s="15" t="s">
        <v>157</v>
      </c>
      <c r="F15" s="258">
        <v>152.57499999999999</v>
      </c>
      <c r="G15" s="32"/>
      <c r="H15" s="37"/>
    </row>
    <row r="16" spans="1:8" s="2" customFormat="1" ht="16.899999999999999" customHeight="1">
      <c r="A16" s="32"/>
      <c r="B16" s="37"/>
      <c r="C16" s="253" t="s">
        <v>406</v>
      </c>
      <c r="D16" s="254" t="s">
        <v>1</v>
      </c>
      <c r="E16" s="255" t="s">
        <v>1</v>
      </c>
      <c r="F16" s="256">
        <v>95</v>
      </c>
      <c r="G16" s="32"/>
      <c r="H16" s="37"/>
    </row>
    <row r="17" spans="1:8" s="2" customFormat="1" ht="16.899999999999999" customHeight="1">
      <c r="A17" s="32"/>
      <c r="B17" s="37"/>
      <c r="C17" s="257" t="s">
        <v>406</v>
      </c>
      <c r="D17" s="257" t="s">
        <v>407</v>
      </c>
      <c r="E17" s="15" t="s">
        <v>1</v>
      </c>
      <c r="F17" s="258">
        <v>95</v>
      </c>
      <c r="G17" s="32"/>
      <c r="H17" s="37"/>
    </row>
    <row r="18" spans="1:8" s="2" customFormat="1" ht="16.899999999999999" customHeight="1">
      <c r="A18" s="32"/>
      <c r="B18" s="37"/>
      <c r="C18" s="259" t="s">
        <v>405</v>
      </c>
      <c r="D18" s="32"/>
      <c r="E18" s="32"/>
      <c r="F18" s="32"/>
      <c r="G18" s="32"/>
      <c r="H18" s="37"/>
    </row>
    <row r="19" spans="1:8" s="2" customFormat="1" ht="16.899999999999999" customHeight="1">
      <c r="A19" s="32"/>
      <c r="B19" s="37"/>
      <c r="C19" s="257" t="s">
        <v>233</v>
      </c>
      <c r="D19" s="257" t="s">
        <v>234</v>
      </c>
      <c r="E19" s="15" t="s">
        <v>108</v>
      </c>
      <c r="F19" s="258">
        <v>14</v>
      </c>
      <c r="G19" s="32"/>
      <c r="H19" s="37"/>
    </row>
    <row r="20" spans="1:8" s="2" customFormat="1" ht="16.899999999999999" customHeight="1">
      <c r="A20" s="32"/>
      <c r="B20" s="37"/>
      <c r="C20" s="257" t="s">
        <v>215</v>
      </c>
      <c r="D20" s="257" t="s">
        <v>216</v>
      </c>
      <c r="E20" s="15" t="s">
        <v>163</v>
      </c>
      <c r="F20" s="258">
        <v>94</v>
      </c>
      <c r="G20" s="32"/>
      <c r="H20" s="37"/>
    </row>
    <row r="21" spans="1:8" s="2" customFormat="1" ht="16.899999999999999" customHeight="1">
      <c r="A21" s="32"/>
      <c r="B21" s="37"/>
      <c r="C21" s="253" t="s">
        <v>106</v>
      </c>
      <c r="D21" s="254" t="s">
        <v>1</v>
      </c>
      <c r="E21" s="255" t="s">
        <v>1</v>
      </c>
      <c r="F21" s="256">
        <v>1.43</v>
      </c>
      <c r="G21" s="32"/>
      <c r="H21" s="37"/>
    </row>
    <row r="22" spans="1:8" s="2" customFormat="1" ht="16.899999999999999" customHeight="1">
      <c r="A22" s="32"/>
      <c r="B22" s="37"/>
      <c r="C22" s="257" t="s">
        <v>106</v>
      </c>
      <c r="D22" s="257" t="s">
        <v>264</v>
      </c>
      <c r="E22" s="15" t="s">
        <v>1</v>
      </c>
      <c r="F22" s="258">
        <v>1.43</v>
      </c>
      <c r="G22" s="32"/>
      <c r="H22" s="37"/>
    </row>
    <row r="23" spans="1:8" s="2" customFormat="1" ht="16.899999999999999" customHeight="1">
      <c r="A23" s="32"/>
      <c r="B23" s="37"/>
      <c r="C23" s="259" t="s">
        <v>405</v>
      </c>
      <c r="D23" s="32"/>
      <c r="E23" s="32"/>
      <c r="F23" s="32"/>
      <c r="G23" s="32"/>
      <c r="H23" s="37"/>
    </row>
    <row r="24" spans="1:8" s="2" customFormat="1" ht="16.899999999999999" customHeight="1">
      <c r="A24" s="32"/>
      <c r="B24" s="37"/>
      <c r="C24" s="257" t="s">
        <v>258</v>
      </c>
      <c r="D24" s="257" t="s">
        <v>259</v>
      </c>
      <c r="E24" s="15" t="s">
        <v>260</v>
      </c>
      <c r="F24" s="258">
        <v>1.43</v>
      </c>
      <c r="G24" s="32"/>
      <c r="H24" s="37"/>
    </row>
    <row r="25" spans="1:8" s="2" customFormat="1" ht="16.899999999999999" customHeight="1">
      <c r="A25" s="32"/>
      <c r="B25" s="37"/>
      <c r="C25" s="257" t="s">
        <v>155</v>
      </c>
      <c r="D25" s="257" t="s">
        <v>156</v>
      </c>
      <c r="E25" s="15" t="s">
        <v>157</v>
      </c>
      <c r="F25" s="258">
        <v>152.57499999999999</v>
      </c>
      <c r="G25" s="32"/>
      <c r="H25" s="37"/>
    </row>
    <row r="26" spans="1:8" s="2" customFormat="1" ht="16.899999999999999" customHeight="1">
      <c r="A26" s="32"/>
      <c r="B26" s="37"/>
      <c r="C26" s="253" t="s">
        <v>212</v>
      </c>
      <c r="D26" s="254" t="s">
        <v>1</v>
      </c>
      <c r="E26" s="255" t="s">
        <v>1</v>
      </c>
      <c r="F26" s="256">
        <v>2068</v>
      </c>
      <c r="G26" s="32"/>
      <c r="H26" s="37"/>
    </row>
    <row r="27" spans="1:8" s="2" customFormat="1" ht="16.899999999999999" customHeight="1">
      <c r="A27" s="32"/>
      <c r="B27" s="37"/>
      <c r="C27" s="257" t="s">
        <v>212</v>
      </c>
      <c r="D27" s="257" t="s">
        <v>213</v>
      </c>
      <c r="E27" s="15" t="s">
        <v>1</v>
      </c>
      <c r="F27" s="258">
        <v>2068</v>
      </c>
      <c r="G27" s="32"/>
      <c r="H27" s="37"/>
    </row>
    <row r="28" spans="1:8" s="2" customFormat="1" ht="16.899999999999999" customHeight="1">
      <c r="A28" s="32"/>
      <c r="B28" s="37"/>
      <c r="C28" s="253" t="s">
        <v>99</v>
      </c>
      <c r="D28" s="254" t="s">
        <v>1</v>
      </c>
      <c r="E28" s="255" t="s">
        <v>1</v>
      </c>
      <c r="F28" s="256">
        <v>18</v>
      </c>
      <c r="G28" s="32"/>
      <c r="H28" s="37"/>
    </row>
    <row r="29" spans="1:8" s="2" customFormat="1" ht="16.899999999999999" customHeight="1">
      <c r="A29" s="32"/>
      <c r="B29" s="37"/>
      <c r="C29" s="257" t="s">
        <v>99</v>
      </c>
      <c r="D29" s="257" t="s">
        <v>100</v>
      </c>
      <c r="E29" s="15" t="s">
        <v>1</v>
      </c>
      <c r="F29" s="258">
        <v>18</v>
      </c>
      <c r="G29" s="32"/>
      <c r="H29" s="37"/>
    </row>
    <row r="30" spans="1:8" s="2" customFormat="1" ht="16.899999999999999" customHeight="1">
      <c r="A30" s="32"/>
      <c r="B30" s="37"/>
      <c r="C30" s="259" t="s">
        <v>405</v>
      </c>
      <c r="D30" s="32"/>
      <c r="E30" s="32"/>
      <c r="F30" s="32"/>
      <c r="G30" s="32"/>
      <c r="H30" s="37"/>
    </row>
    <row r="31" spans="1:8" s="2" customFormat="1" ht="16.899999999999999" customHeight="1">
      <c r="A31" s="32"/>
      <c r="B31" s="37"/>
      <c r="C31" s="257" t="s">
        <v>293</v>
      </c>
      <c r="D31" s="257" t="s">
        <v>294</v>
      </c>
      <c r="E31" s="15" t="s">
        <v>191</v>
      </c>
      <c r="F31" s="258">
        <v>18</v>
      </c>
      <c r="G31" s="32"/>
      <c r="H31" s="37"/>
    </row>
    <row r="32" spans="1:8" s="2" customFormat="1" ht="16.899999999999999" customHeight="1">
      <c r="A32" s="32"/>
      <c r="B32" s="37"/>
      <c r="C32" s="257" t="s">
        <v>203</v>
      </c>
      <c r="D32" s="257" t="s">
        <v>204</v>
      </c>
      <c r="E32" s="15" t="s">
        <v>191</v>
      </c>
      <c r="F32" s="258">
        <v>18</v>
      </c>
      <c r="G32" s="32"/>
      <c r="H32" s="37"/>
    </row>
    <row r="33" spans="1:8" s="2" customFormat="1" ht="16.899999999999999" customHeight="1">
      <c r="A33" s="32"/>
      <c r="B33" s="37"/>
      <c r="C33" s="257" t="s">
        <v>208</v>
      </c>
      <c r="D33" s="257" t="s">
        <v>209</v>
      </c>
      <c r="E33" s="15" t="s">
        <v>191</v>
      </c>
      <c r="F33" s="258">
        <v>2068</v>
      </c>
      <c r="G33" s="32"/>
      <c r="H33" s="37"/>
    </row>
    <row r="34" spans="1:8" s="2" customFormat="1" ht="22.5">
      <c r="A34" s="32"/>
      <c r="B34" s="37"/>
      <c r="C34" s="257" t="s">
        <v>277</v>
      </c>
      <c r="D34" s="257" t="s">
        <v>278</v>
      </c>
      <c r="E34" s="15" t="s">
        <v>191</v>
      </c>
      <c r="F34" s="258">
        <v>2068</v>
      </c>
      <c r="G34" s="32"/>
      <c r="H34" s="37"/>
    </row>
    <row r="35" spans="1:8" s="2" customFormat="1" ht="16.899999999999999" customHeight="1">
      <c r="A35" s="32"/>
      <c r="B35" s="37"/>
      <c r="C35" s="253" t="s">
        <v>408</v>
      </c>
      <c r="D35" s="254" t="s">
        <v>1</v>
      </c>
      <c r="E35" s="255" t="s">
        <v>1</v>
      </c>
      <c r="F35" s="256">
        <v>4</v>
      </c>
      <c r="G35" s="32"/>
      <c r="H35" s="37"/>
    </row>
    <row r="36" spans="1:8" s="2" customFormat="1" ht="16.899999999999999" customHeight="1">
      <c r="A36" s="32"/>
      <c r="B36" s="37"/>
      <c r="C36" s="257" t="s">
        <v>408</v>
      </c>
      <c r="D36" s="257" t="s">
        <v>109</v>
      </c>
      <c r="E36" s="15" t="s">
        <v>1</v>
      </c>
      <c r="F36" s="258">
        <v>4</v>
      </c>
      <c r="G36" s="32"/>
      <c r="H36" s="37"/>
    </row>
    <row r="37" spans="1:8" s="2" customFormat="1" ht="16.899999999999999" customHeight="1">
      <c r="A37" s="32"/>
      <c r="B37" s="37"/>
      <c r="C37" s="253" t="s">
        <v>97</v>
      </c>
      <c r="D37" s="254" t="s">
        <v>1</v>
      </c>
      <c r="E37" s="255" t="s">
        <v>1</v>
      </c>
      <c r="F37" s="256">
        <v>26</v>
      </c>
      <c r="G37" s="32"/>
      <c r="H37" s="37"/>
    </row>
    <row r="38" spans="1:8" s="2" customFormat="1" ht="16.899999999999999" customHeight="1">
      <c r="A38" s="32"/>
      <c r="B38" s="37"/>
      <c r="C38" s="257" t="s">
        <v>97</v>
      </c>
      <c r="D38" s="257" t="s">
        <v>98</v>
      </c>
      <c r="E38" s="15" t="s">
        <v>1</v>
      </c>
      <c r="F38" s="258">
        <v>26</v>
      </c>
      <c r="G38" s="32"/>
      <c r="H38" s="37"/>
    </row>
    <row r="39" spans="1:8" s="2" customFormat="1" ht="16.899999999999999" customHeight="1">
      <c r="A39" s="32"/>
      <c r="B39" s="37"/>
      <c r="C39" s="259" t="s">
        <v>405</v>
      </c>
      <c r="D39" s="32"/>
      <c r="E39" s="32"/>
      <c r="F39" s="32"/>
      <c r="G39" s="32"/>
      <c r="H39" s="37"/>
    </row>
    <row r="40" spans="1:8" s="2" customFormat="1" ht="16.899999999999999" customHeight="1">
      <c r="A40" s="32"/>
      <c r="B40" s="37"/>
      <c r="C40" s="257" t="s">
        <v>288</v>
      </c>
      <c r="D40" s="257" t="s">
        <v>289</v>
      </c>
      <c r="E40" s="15" t="s">
        <v>163</v>
      </c>
      <c r="F40" s="258">
        <v>26</v>
      </c>
      <c r="G40" s="32"/>
      <c r="H40" s="37"/>
    </row>
    <row r="41" spans="1:8" s="2" customFormat="1" ht="16.899999999999999" customHeight="1">
      <c r="A41" s="32"/>
      <c r="B41" s="37"/>
      <c r="C41" s="257" t="s">
        <v>197</v>
      </c>
      <c r="D41" s="257" t="s">
        <v>198</v>
      </c>
      <c r="E41" s="15" t="s">
        <v>191</v>
      </c>
      <c r="F41" s="258">
        <v>2050</v>
      </c>
      <c r="G41" s="32"/>
      <c r="H41" s="37"/>
    </row>
    <row r="42" spans="1:8" s="2" customFormat="1" ht="16.899999999999999" customHeight="1">
      <c r="A42" s="32"/>
      <c r="B42" s="37"/>
      <c r="C42" s="257" t="s">
        <v>208</v>
      </c>
      <c r="D42" s="257" t="s">
        <v>209</v>
      </c>
      <c r="E42" s="15" t="s">
        <v>191</v>
      </c>
      <c r="F42" s="258">
        <v>2068</v>
      </c>
      <c r="G42" s="32"/>
      <c r="H42" s="37"/>
    </row>
    <row r="43" spans="1:8" s="2" customFormat="1" ht="22.5">
      <c r="A43" s="32"/>
      <c r="B43" s="37"/>
      <c r="C43" s="257" t="s">
        <v>277</v>
      </c>
      <c r="D43" s="257" t="s">
        <v>278</v>
      </c>
      <c r="E43" s="15" t="s">
        <v>191</v>
      </c>
      <c r="F43" s="258">
        <v>2068</v>
      </c>
      <c r="G43" s="32"/>
      <c r="H43" s="37"/>
    </row>
    <row r="44" spans="1:8" s="2" customFormat="1" ht="33.75">
      <c r="A44" s="32"/>
      <c r="B44" s="37"/>
      <c r="C44" s="257" t="s">
        <v>324</v>
      </c>
      <c r="D44" s="257" t="s">
        <v>325</v>
      </c>
      <c r="E44" s="15" t="s">
        <v>285</v>
      </c>
      <c r="F44" s="258">
        <v>126.497</v>
      </c>
      <c r="G44" s="32"/>
      <c r="H44" s="37"/>
    </row>
    <row r="45" spans="1:8" s="2" customFormat="1" ht="16.899999999999999" customHeight="1">
      <c r="A45" s="32"/>
      <c r="B45" s="37"/>
      <c r="C45" s="253" t="s">
        <v>102</v>
      </c>
      <c r="D45" s="254" t="s">
        <v>1</v>
      </c>
      <c r="E45" s="255" t="s">
        <v>1</v>
      </c>
      <c r="F45" s="256">
        <v>152.57499999999999</v>
      </c>
      <c r="G45" s="32"/>
      <c r="H45" s="37"/>
    </row>
    <row r="46" spans="1:8" s="2" customFormat="1" ht="16.899999999999999" customHeight="1">
      <c r="A46" s="32"/>
      <c r="B46" s="37"/>
      <c r="C46" s="257" t="s">
        <v>102</v>
      </c>
      <c r="D46" s="257" t="s">
        <v>160</v>
      </c>
      <c r="E46" s="15" t="s">
        <v>1</v>
      </c>
      <c r="F46" s="258">
        <v>152.57499999999999</v>
      </c>
      <c r="G46" s="32"/>
      <c r="H46" s="37"/>
    </row>
    <row r="47" spans="1:8" s="2" customFormat="1" ht="16.899999999999999" customHeight="1">
      <c r="A47" s="32"/>
      <c r="B47" s="37"/>
      <c r="C47" s="259" t="s">
        <v>405</v>
      </c>
      <c r="D47" s="32"/>
      <c r="E47" s="32"/>
      <c r="F47" s="32"/>
      <c r="G47" s="32"/>
      <c r="H47" s="37"/>
    </row>
    <row r="48" spans="1:8" s="2" customFormat="1" ht="16.899999999999999" customHeight="1">
      <c r="A48" s="32"/>
      <c r="B48" s="37"/>
      <c r="C48" s="257" t="s">
        <v>155</v>
      </c>
      <c r="D48" s="257" t="s">
        <v>156</v>
      </c>
      <c r="E48" s="15" t="s">
        <v>157</v>
      </c>
      <c r="F48" s="258">
        <v>152.57499999999999</v>
      </c>
      <c r="G48" s="32"/>
      <c r="H48" s="37"/>
    </row>
    <row r="49" spans="1:8" s="2" customFormat="1" ht="22.5">
      <c r="A49" s="32"/>
      <c r="B49" s="37"/>
      <c r="C49" s="257" t="s">
        <v>318</v>
      </c>
      <c r="D49" s="257" t="s">
        <v>319</v>
      </c>
      <c r="E49" s="15" t="s">
        <v>285</v>
      </c>
      <c r="F49" s="258">
        <v>274.63499999999999</v>
      </c>
      <c r="G49" s="32"/>
      <c r="H49" s="37"/>
    </row>
    <row r="50" spans="1:8" s="2" customFormat="1" ht="16.899999999999999" customHeight="1">
      <c r="A50" s="32"/>
      <c r="B50" s="37"/>
      <c r="C50" s="257" t="s">
        <v>283</v>
      </c>
      <c r="D50" s="257" t="s">
        <v>284</v>
      </c>
      <c r="E50" s="15" t="s">
        <v>285</v>
      </c>
      <c r="F50" s="258">
        <v>274.63499999999999</v>
      </c>
      <c r="G50" s="32"/>
      <c r="H50" s="37"/>
    </row>
    <row r="51" spans="1:8" s="2" customFormat="1" ht="16.899999999999999" customHeight="1">
      <c r="A51" s="32"/>
      <c r="B51" s="37"/>
      <c r="C51" s="253" t="s">
        <v>108</v>
      </c>
      <c r="D51" s="254" t="s">
        <v>1</v>
      </c>
      <c r="E51" s="255" t="s">
        <v>1</v>
      </c>
      <c r="F51" s="256">
        <v>4</v>
      </c>
      <c r="G51" s="32"/>
      <c r="H51" s="37"/>
    </row>
    <row r="52" spans="1:8" s="2" customFormat="1" ht="16.899999999999999" customHeight="1">
      <c r="A52" s="32"/>
      <c r="B52" s="37"/>
      <c r="C52" s="257" t="s">
        <v>108</v>
      </c>
      <c r="D52" s="257" t="s">
        <v>109</v>
      </c>
      <c r="E52" s="15" t="s">
        <v>1</v>
      </c>
      <c r="F52" s="258">
        <v>4</v>
      </c>
      <c r="G52" s="32"/>
      <c r="H52" s="37"/>
    </row>
    <row r="53" spans="1:8" s="2" customFormat="1" ht="16.899999999999999" customHeight="1">
      <c r="A53" s="32"/>
      <c r="B53" s="37"/>
      <c r="C53" s="259" t="s">
        <v>405</v>
      </c>
      <c r="D53" s="32"/>
      <c r="E53" s="32"/>
      <c r="F53" s="32"/>
      <c r="G53" s="32"/>
      <c r="H53" s="37"/>
    </row>
    <row r="54" spans="1:8" s="2" customFormat="1" ht="16.899999999999999" customHeight="1">
      <c r="A54" s="32"/>
      <c r="B54" s="37"/>
      <c r="C54" s="257" t="s">
        <v>239</v>
      </c>
      <c r="D54" s="257" t="s">
        <v>240</v>
      </c>
      <c r="E54" s="15" t="s">
        <v>108</v>
      </c>
      <c r="F54" s="258">
        <v>4</v>
      </c>
      <c r="G54" s="32"/>
      <c r="H54" s="37"/>
    </row>
    <row r="55" spans="1:8" s="2" customFormat="1" ht="16.899999999999999" customHeight="1">
      <c r="A55" s="32"/>
      <c r="B55" s="37"/>
      <c r="C55" s="257" t="s">
        <v>227</v>
      </c>
      <c r="D55" s="257" t="s">
        <v>228</v>
      </c>
      <c r="E55" s="15" t="s">
        <v>163</v>
      </c>
      <c r="F55" s="258">
        <v>16</v>
      </c>
      <c r="G55" s="32"/>
      <c r="H55" s="37"/>
    </row>
    <row r="56" spans="1:8" s="2" customFormat="1" ht="26.45" customHeight="1">
      <c r="A56" s="32"/>
      <c r="B56" s="37"/>
      <c r="C56" s="252" t="s">
        <v>409</v>
      </c>
      <c r="D56" s="252" t="s">
        <v>89</v>
      </c>
      <c r="E56" s="32"/>
      <c r="F56" s="32"/>
      <c r="G56" s="32"/>
      <c r="H56" s="37"/>
    </row>
    <row r="57" spans="1:8" s="2" customFormat="1" ht="16.899999999999999" customHeight="1">
      <c r="A57" s="32"/>
      <c r="B57" s="37"/>
      <c r="C57" s="253" t="s">
        <v>104</v>
      </c>
      <c r="D57" s="254" t="s">
        <v>1</v>
      </c>
      <c r="E57" s="255" t="s">
        <v>1</v>
      </c>
      <c r="F57" s="256">
        <v>6.7149999999999999</v>
      </c>
      <c r="G57" s="32"/>
      <c r="H57" s="37"/>
    </row>
    <row r="58" spans="1:8" s="2" customFormat="1" ht="16.899999999999999" customHeight="1">
      <c r="A58" s="32"/>
      <c r="B58" s="37"/>
      <c r="C58" s="257" t="s">
        <v>104</v>
      </c>
      <c r="D58" s="257" t="s">
        <v>346</v>
      </c>
      <c r="E58" s="15" t="s">
        <v>1</v>
      </c>
      <c r="F58" s="258">
        <v>6.7149999999999999</v>
      </c>
      <c r="G58" s="32"/>
      <c r="H58" s="37"/>
    </row>
    <row r="59" spans="1:8" s="2" customFormat="1" ht="16.899999999999999" customHeight="1">
      <c r="A59" s="32"/>
      <c r="B59" s="37"/>
      <c r="C59" s="259" t="s">
        <v>405</v>
      </c>
      <c r="D59" s="32"/>
      <c r="E59" s="32"/>
      <c r="F59" s="32"/>
      <c r="G59" s="32"/>
      <c r="H59" s="37"/>
    </row>
    <row r="60" spans="1:8" s="2" customFormat="1" ht="16.899999999999999" customHeight="1">
      <c r="A60" s="32"/>
      <c r="B60" s="37"/>
      <c r="C60" s="257" t="s">
        <v>147</v>
      </c>
      <c r="D60" s="257" t="s">
        <v>148</v>
      </c>
      <c r="E60" s="15" t="s">
        <v>149</v>
      </c>
      <c r="F60" s="258">
        <v>6.7149999999999999</v>
      </c>
      <c r="G60" s="32"/>
      <c r="H60" s="37"/>
    </row>
    <row r="61" spans="1:8" s="2" customFormat="1" ht="16.899999999999999" customHeight="1">
      <c r="A61" s="32"/>
      <c r="B61" s="37"/>
      <c r="C61" s="257" t="s">
        <v>155</v>
      </c>
      <c r="D61" s="257" t="s">
        <v>156</v>
      </c>
      <c r="E61" s="15" t="s">
        <v>157</v>
      </c>
      <c r="F61" s="258">
        <v>15.087999999999999</v>
      </c>
      <c r="G61" s="32"/>
      <c r="H61" s="37"/>
    </row>
    <row r="62" spans="1:8" s="2" customFormat="1" ht="16.899999999999999" customHeight="1">
      <c r="A62" s="32"/>
      <c r="B62" s="37"/>
      <c r="C62" s="253" t="s">
        <v>106</v>
      </c>
      <c r="D62" s="254" t="s">
        <v>1</v>
      </c>
      <c r="E62" s="255" t="s">
        <v>1</v>
      </c>
      <c r="F62" s="256">
        <v>0.115</v>
      </c>
      <c r="G62" s="32"/>
      <c r="H62" s="37"/>
    </row>
    <row r="63" spans="1:8" s="2" customFormat="1" ht="16.899999999999999" customHeight="1">
      <c r="A63" s="32"/>
      <c r="B63" s="37"/>
      <c r="C63" s="257" t="s">
        <v>106</v>
      </c>
      <c r="D63" s="257" t="s">
        <v>356</v>
      </c>
      <c r="E63" s="15" t="s">
        <v>1</v>
      </c>
      <c r="F63" s="258">
        <v>0.115</v>
      </c>
      <c r="G63" s="32"/>
      <c r="H63" s="37"/>
    </row>
    <row r="64" spans="1:8" s="2" customFormat="1" ht="16.899999999999999" customHeight="1">
      <c r="A64" s="32"/>
      <c r="B64" s="37"/>
      <c r="C64" s="259" t="s">
        <v>405</v>
      </c>
      <c r="D64" s="32"/>
      <c r="E64" s="32"/>
      <c r="F64" s="32"/>
      <c r="G64" s="32"/>
      <c r="H64" s="37"/>
    </row>
    <row r="65" spans="1:8" s="2" customFormat="1" ht="16.899999999999999" customHeight="1">
      <c r="A65" s="32"/>
      <c r="B65" s="37"/>
      <c r="C65" s="257" t="s">
        <v>258</v>
      </c>
      <c r="D65" s="257" t="s">
        <v>259</v>
      </c>
      <c r="E65" s="15" t="s">
        <v>260</v>
      </c>
      <c r="F65" s="258">
        <v>0.115</v>
      </c>
      <c r="G65" s="32"/>
      <c r="H65" s="37"/>
    </row>
    <row r="66" spans="1:8" s="2" customFormat="1" ht="16.899999999999999" customHeight="1">
      <c r="A66" s="32"/>
      <c r="B66" s="37"/>
      <c r="C66" s="257" t="s">
        <v>155</v>
      </c>
      <c r="D66" s="257" t="s">
        <v>156</v>
      </c>
      <c r="E66" s="15" t="s">
        <v>157</v>
      </c>
      <c r="F66" s="258">
        <v>15.087999999999999</v>
      </c>
      <c r="G66" s="32"/>
      <c r="H66" s="37"/>
    </row>
    <row r="67" spans="1:8" s="2" customFormat="1" ht="16.899999999999999" customHeight="1">
      <c r="A67" s="32"/>
      <c r="B67" s="37"/>
      <c r="C67" s="253" t="s">
        <v>212</v>
      </c>
      <c r="D67" s="254" t="s">
        <v>1</v>
      </c>
      <c r="E67" s="255" t="s">
        <v>1</v>
      </c>
      <c r="F67" s="256">
        <v>175</v>
      </c>
      <c r="G67" s="32"/>
      <c r="H67" s="37"/>
    </row>
    <row r="68" spans="1:8" s="2" customFormat="1" ht="16.899999999999999" customHeight="1">
      <c r="A68" s="32"/>
      <c r="B68" s="37"/>
      <c r="C68" s="257" t="s">
        <v>212</v>
      </c>
      <c r="D68" s="257" t="s">
        <v>352</v>
      </c>
      <c r="E68" s="15" t="s">
        <v>1</v>
      </c>
      <c r="F68" s="258">
        <v>175</v>
      </c>
      <c r="G68" s="32"/>
      <c r="H68" s="37"/>
    </row>
    <row r="69" spans="1:8" s="2" customFormat="1" ht="16.899999999999999" customHeight="1">
      <c r="A69" s="32"/>
      <c r="B69" s="37"/>
      <c r="C69" s="259" t="s">
        <v>405</v>
      </c>
      <c r="D69" s="32"/>
      <c r="E69" s="32"/>
      <c r="F69" s="32"/>
      <c r="G69" s="32"/>
      <c r="H69" s="37"/>
    </row>
    <row r="70" spans="1:8" s="2" customFormat="1" ht="16.899999999999999" customHeight="1">
      <c r="A70" s="32"/>
      <c r="B70" s="37"/>
      <c r="C70" s="257" t="s">
        <v>348</v>
      </c>
      <c r="D70" s="257" t="s">
        <v>349</v>
      </c>
      <c r="E70" s="15" t="s">
        <v>191</v>
      </c>
      <c r="F70" s="258">
        <v>175</v>
      </c>
      <c r="G70" s="32"/>
      <c r="H70" s="37"/>
    </row>
    <row r="71" spans="1:8" s="2" customFormat="1" ht="16.899999999999999" customHeight="1">
      <c r="A71" s="32"/>
      <c r="B71" s="37"/>
      <c r="C71" s="257" t="s">
        <v>208</v>
      </c>
      <c r="D71" s="257" t="s">
        <v>209</v>
      </c>
      <c r="E71" s="15" t="s">
        <v>191</v>
      </c>
      <c r="F71" s="258">
        <v>175</v>
      </c>
      <c r="G71" s="32"/>
      <c r="H71" s="37"/>
    </row>
    <row r="72" spans="1:8" s="2" customFormat="1" ht="22.5">
      <c r="A72" s="32"/>
      <c r="B72" s="37"/>
      <c r="C72" s="257" t="s">
        <v>277</v>
      </c>
      <c r="D72" s="257" t="s">
        <v>278</v>
      </c>
      <c r="E72" s="15" t="s">
        <v>191</v>
      </c>
      <c r="F72" s="258">
        <v>175</v>
      </c>
      <c r="G72" s="32"/>
      <c r="H72" s="37"/>
    </row>
    <row r="73" spans="1:8" s="2" customFormat="1" ht="16.899999999999999" customHeight="1">
      <c r="A73" s="32"/>
      <c r="B73" s="37"/>
      <c r="C73" s="253" t="s">
        <v>99</v>
      </c>
      <c r="D73" s="254" t="s">
        <v>1</v>
      </c>
      <c r="E73" s="255" t="s">
        <v>1</v>
      </c>
      <c r="F73" s="256">
        <v>18</v>
      </c>
      <c r="G73" s="32"/>
      <c r="H73" s="37"/>
    </row>
    <row r="74" spans="1:8" s="2" customFormat="1" ht="16.899999999999999" customHeight="1">
      <c r="A74" s="32"/>
      <c r="B74" s="37"/>
      <c r="C74" s="257" t="s">
        <v>99</v>
      </c>
      <c r="D74" s="257" t="s">
        <v>100</v>
      </c>
      <c r="E74" s="15" t="s">
        <v>1</v>
      </c>
      <c r="F74" s="258">
        <v>18</v>
      </c>
      <c r="G74" s="32"/>
      <c r="H74" s="37"/>
    </row>
    <row r="75" spans="1:8" s="2" customFormat="1" ht="16.899999999999999" customHeight="1">
      <c r="A75" s="32"/>
      <c r="B75" s="37"/>
      <c r="C75" s="253" t="s">
        <v>408</v>
      </c>
      <c r="D75" s="254" t="s">
        <v>1</v>
      </c>
      <c r="E75" s="255" t="s">
        <v>1</v>
      </c>
      <c r="F75" s="256">
        <v>4</v>
      </c>
      <c r="G75" s="32"/>
      <c r="H75" s="37"/>
    </row>
    <row r="76" spans="1:8" s="2" customFormat="1" ht="16.899999999999999" customHeight="1">
      <c r="A76" s="32"/>
      <c r="B76" s="37"/>
      <c r="C76" s="253" t="s">
        <v>97</v>
      </c>
      <c r="D76" s="254" t="s">
        <v>1</v>
      </c>
      <c r="E76" s="255" t="s">
        <v>1</v>
      </c>
      <c r="F76" s="256">
        <v>36</v>
      </c>
      <c r="G76" s="32"/>
      <c r="H76" s="37"/>
    </row>
    <row r="77" spans="1:8" s="2" customFormat="1" ht="16.899999999999999" customHeight="1">
      <c r="A77" s="32"/>
      <c r="B77" s="37"/>
      <c r="C77" s="257" t="s">
        <v>97</v>
      </c>
      <c r="D77" s="257" t="s">
        <v>410</v>
      </c>
      <c r="E77" s="15" t="s">
        <v>1</v>
      </c>
      <c r="F77" s="258">
        <v>36</v>
      </c>
      <c r="G77" s="32"/>
      <c r="H77" s="37"/>
    </row>
    <row r="78" spans="1:8" s="2" customFormat="1" ht="16.899999999999999" customHeight="1">
      <c r="A78" s="32"/>
      <c r="B78" s="37"/>
      <c r="C78" s="253" t="s">
        <v>411</v>
      </c>
      <c r="D78" s="254" t="s">
        <v>1</v>
      </c>
      <c r="E78" s="255" t="s">
        <v>1</v>
      </c>
      <c r="F78" s="256">
        <v>26</v>
      </c>
      <c r="G78" s="32"/>
      <c r="H78" s="37"/>
    </row>
    <row r="79" spans="1:8" s="2" customFormat="1" ht="16.899999999999999" customHeight="1">
      <c r="A79" s="32"/>
      <c r="B79" s="37"/>
      <c r="C79" s="253" t="s">
        <v>102</v>
      </c>
      <c r="D79" s="254" t="s">
        <v>1</v>
      </c>
      <c r="E79" s="255" t="s">
        <v>1</v>
      </c>
      <c r="F79" s="256">
        <v>15.087999999999999</v>
      </c>
      <c r="G79" s="32"/>
      <c r="H79" s="37"/>
    </row>
    <row r="80" spans="1:8" s="2" customFormat="1" ht="16.899999999999999" customHeight="1">
      <c r="A80" s="32"/>
      <c r="B80" s="37"/>
      <c r="C80" s="257" t="s">
        <v>102</v>
      </c>
      <c r="D80" s="257" t="s">
        <v>347</v>
      </c>
      <c r="E80" s="15" t="s">
        <v>1</v>
      </c>
      <c r="F80" s="258">
        <v>15.087999999999999</v>
      </c>
      <c r="G80" s="32"/>
      <c r="H80" s="37"/>
    </row>
    <row r="81" spans="1:8" s="2" customFormat="1" ht="16.899999999999999" customHeight="1">
      <c r="A81" s="32"/>
      <c r="B81" s="37"/>
      <c r="C81" s="259" t="s">
        <v>405</v>
      </c>
      <c r="D81" s="32"/>
      <c r="E81" s="32"/>
      <c r="F81" s="32"/>
      <c r="G81" s="32"/>
      <c r="H81" s="37"/>
    </row>
    <row r="82" spans="1:8" s="2" customFormat="1" ht="16.899999999999999" customHeight="1">
      <c r="A82" s="32"/>
      <c r="B82" s="37"/>
      <c r="C82" s="257" t="s">
        <v>155</v>
      </c>
      <c r="D82" s="257" t="s">
        <v>156</v>
      </c>
      <c r="E82" s="15" t="s">
        <v>157</v>
      </c>
      <c r="F82" s="258">
        <v>15.087999999999999</v>
      </c>
      <c r="G82" s="32"/>
      <c r="H82" s="37"/>
    </row>
    <row r="83" spans="1:8" s="2" customFormat="1" ht="22.5">
      <c r="A83" s="32"/>
      <c r="B83" s="37"/>
      <c r="C83" s="257" t="s">
        <v>318</v>
      </c>
      <c r="D83" s="257" t="s">
        <v>319</v>
      </c>
      <c r="E83" s="15" t="s">
        <v>285</v>
      </c>
      <c r="F83" s="258">
        <v>27.158000000000001</v>
      </c>
      <c r="G83" s="32"/>
      <c r="H83" s="37"/>
    </row>
    <row r="84" spans="1:8" s="2" customFormat="1" ht="16.899999999999999" customHeight="1">
      <c r="A84" s="32"/>
      <c r="B84" s="37"/>
      <c r="C84" s="257" t="s">
        <v>283</v>
      </c>
      <c r="D84" s="257" t="s">
        <v>284</v>
      </c>
      <c r="E84" s="15" t="s">
        <v>285</v>
      </c>
      <c r="F84" s="258">
        <v>27.158000000000001</v>
      </c>
      <c r="G84" s="32"/>
      <c r="H84" s="37"/>
    </row>
    <row r="85" spans="1:8" s="2" customFormat="1" ht="16.899999999999999" customHeight="1">
      <c r="A85" s="32"/>
      <c r="B85" s="37"/>
      <c r="C85" s="253" t="s">
        <v>108</v>
      </c>
      <c r="D85" s="254" t="s">
        <v>1</v>
      </c>
      <c r="E85" s="255" t="s">
        <v>1</v>
      </c>
      <c r="F85" s="256">
        <v>2</v>
      </c>
      <c r="G85" s="32"/>
      <c r="H85" s="37"/>
    </row>
    <row r="86" spans="1:8" s="2" customFormat="1" ht="16.899999999999999" customHeight="1">
      <c r="A86" s="32"/>
      <c r="B86" s="37"/>
      <c r="C86" s="257" t="s">
        <v>108</v>
      </c>
      <c r="D86" s="257" t="s">
        <v>87</v>
      </c>
      <c r="E86" s="15" t="s">
        <v>1</v>
      </c>
      <c r="F86" s="258">
        <v>2</v>
      </c>
      <c r="G86" s="32"/>
      <c r="H86" s="37"/>
    </row>
    <row r="87" spans="1:8" s="2" customFormat="1" ht="16.899999999999999" customHeight="1">
      <c r="A87" s="32"/>
      <c r="B87" s="37"/>
      <c r="C87" s="259" t="s">
        <v>405</v>
      </c>
      <c r="D87" s="32"/>
      <c r="E87" s="32"/>
      <c r="F87" s="32"/>
      <c r="G87" s="32"/>
      <c r="H87" s="37"/>
    </row>
    <row r="88" spans="1:8" s="2" customFormat="1" ht="16.899999999999999" customHeight="1">
      <c r="A88" s="32"/>
      <c r="B88" s="37"/>
      <c r="C88" s="257" t="s">
        <v>239</v>
      </c>
      <c r="D88" s="257" t="s">
        <v>240</v>
      </c>
      <c r="E88" s="15" t="s">
        <v>108</v>
      </c>
      <c r="F88" s="258">
        <v>2</v>
      </c>
      <c r="G88" s="32"/>
      <c r="H88" s="37"/>
    </row>
    <row r="89" spans="1:8" s="2" customFormat="1" ht="16.899999999999999" customHeight="1">
      <c r="A89" s="32"/>
      <c r="B89" s="37"/>
      <c r="C89" s="257" t="s">
        <v>227</v>
      </c>
      <c r="D89" s="257" t="s">
        <v>228</v>
      </c>
      <c r="E89" s="15" t="s">
        <v>163</v>
      </c>
      <c r="F89" s="258">
        <v>4</v>
      </c>
      <c r="G89" s="32"/>
      <c r="H89" s="37"/>
    </row>
    <row r="90" spans="1:8" s="2" customFormat="1" ht="26.45" customHeight="1">
      <c r="A90" s="32"/>
      <c r="B90" s="37"/>
      <c r="C90" s="252" t="s">
        <v>412</v>
      </c>
      <c r="D90" s="252" t="s">
        <v>92</v>
      </c>
      <c r="E90" s="32"/>
      <c r="F90" s="32"/>
      <c r="G90" s="32"/>
      <c r="H90" s="37"/>
    </row>
    <row r="91" spans="1:8" s="2" customFormat="1" ht="16.899999999999999" customHeight="1">
      <c r="A91" s="32"/>
      <c r="B91" s="37"/>
      <c r="C91" s="253" t="s">
        <v>104</v>
      </c>
      <c r="D91" s="254" t="s">
        <v>1</v>
      </c>
      <c r="E91" s="255" t="s">
        <v>1</v>
      </c>
      <c r="F91" s="256">
        <v>2.6859999999999999</v>
      </c>
      <c r="G91" s="32"/>
      <c r="H91" s="37"/>
    </row>
    <row r="92" spans="1:8" s="2" customFormat="1" ht="16.899999999999999" customHeight="1">
      <c r="A92" s="32"/>
      <c r="B92" s="37"/>
      <c r="C92" s="257" t="s">
        <v>104</v>
      </c>
      <c r="D92" s="257" t="s">
        <v>367</v>
      </c>
      <c r="E92" s="15" t="s">
        <v>1</v>
      </c>
      <c r="F92" s="258">
        <v>2.6859999999999999</v>
      </c>
      <c r="G92" s="32"/>
      <c r="H92" s="37"/>
    </row>
    <row r="93" spans="1:8" s="2" customFormat="1" ht="16.899999999999999" customHeight="1">
      <c r="A93" s="32"/>
      <c r="B93" s="37"/>
      <c r="C93" s="259" t="s">
        <v>405</v>
      </c>
      <c r="D93" s="32"/>
      <c r="E93" s="32"/>
      <c r="F93" s="32"/>
      <c r="G93" s="32"/>
      <c r="H93" s="37"/>
    </row>
    <row r="94" spans="1:8" s="2" customFormat="1" ht="16.899999999999999" customHeight="1">
      <c r="A94" s="32"/>
      <c r="B94" s="37"/>
      <c r="C94" s="257" t="s">
        <v>147</v>
      </c>
      <c r="D94" s="257" t="s">
        <v>148</v>
      </c>
      <c r="E94" s="15" t="s">
        <v>149</v>
      </c>
      <c r="F94" s="258">
        <v>2.6859999999999999</v>
      </c>
      <c r="G94" s="32"/>
      <c r="H94" s="37"/>
    </row>
    <row r="95" spans="1:8" s="2" customFormat="1" ht="16.899999999999999" customHeight="1">
      <c r="A95" s="32"/>
      <c r="B95" s="37"/>
      <c r="C95" s="257" t="s">
        <v>155</v>
      </c>
      <c r="D95" s="257" t="s">
        <v>156</v>
      </c>
      <c r="E95" s="15" t="s">
        <v>157</v>
      </c>
      <c r="F95" s="258">
        <v>81.923000000000002</v>
      </c>
      <c r="G95" s="32"/>
      <c r="H95" s="37"/>
    </row>
    <row r="96" spans="1:8" s="2" customFormat="1" ht="16.899999999999999" customHeight="1">
      <c r="A96" s="32"/>
      <c r="B96" s="37"/>
      <c r="C96" s="253" t="s">
        <v>406</v>
      </c>
      <c r="D96" s="254" t="s">
        <v>1</v>
      </c>
      <c r="E96" s="255" t="s">
        <v>1</v>
      </c>
      <c r="F96" s="256">
        <v>32</v>
      </c>
      <c r="G96" s="32"/>
      <c r="H96" s="37"/>
    </row>
    <row r="97" spans="1:8" s="2" customFormat="1" ht="16.899999999999999" customHeight="1">
      <c r="A97" s="32"/>
      <c r="B97" s="37"/>
      <c r="C97" s="257" t="s">
        <v>406</v>
      </c>
      <c r="D97" s="257" t="s">
        <v>323</v>
      </c>
      <c r="E97" s="15" t="s">
        <v>1</v>
      </c>
      <c r="F97" s="258">
        <v>32</v>
      </c>
      <c r="G97" s="32"/>
      <c r="H97" s="37"/>
    </row>
    <row r="98" spans="1:8" s="2" customFormat="1" ht="16.899999999999999" customHeight="1">
      <c r="A98" s="32"/>
      <c r="B98" s="37"/>
      <c r="C98" s="253" t="s">
        <v>106</v>
      </c>
      <c r="D98" s="254" t="s">
        <v>1</v>
      </c>
      <c r="E98" s="255" t="s">
        <v>1</v>
      </c>
      <c r="F98" s="256">
        <v>0.79</v>
      </c>
      <c r="G98" s="32"/>
      <c r="H98" s="37"/>
    </row>
    <row r="99" spans="1:8" s="2" customFormat="1" ht="16.899999999999999" customHeight="1">
      <c r="A99" s="32"/>
      <c r="B99" s="37"/>
      <c r="C99" s="257" t="s">
        <v>106</v>
      </c>
      <c r="D99" s="257" t="s">
        <v>370</v>
      </c>
      <c r="E99" s="15" t="s">
        <v>1</v>
      </c>
      <c r="F99" s="258">
        <v>0.79</v>
      </c>
      <c r="G99" s="32"/>
      <c r="H99" s="37"/>
    </row>
    <row r="100" spans="1:8" s="2" customFormat="1" ht="16.899999999999999" customHeight="1">
      <c r="A100" s="32"/>
      <c r="B100" s="37"/>
      <c r="C100" s="259" t="s">
        <v>405</v>
      </c>
      <c r="D100" s="32"/>
      <c r="E100" s="32"/>
      <c r="F100" s="32"/>
      <c r="G100" s="32"/>
      <c r="H100" s="37"/>
    </row>
    <row r="101" spans="1:8" s="2" customFormat="1" ht="16.899999999999999" customHeight="1">
      <c r="A101" s="32"/>
      <c r="B101" s="37"/>
      <c r="C101" s="257" t="s">
        <v>258</v>
      </c>
      <c r="D101" s="257" t="s">
        <v>259</v>
      </c>
      <c r="E101" s="15" t="s">
        <v>260</v>
      </c>
      <c r="F101" s="258">
        <v>0.79</v>
      </c>
      <c r="G101" s="32"/>
      <c r="H101" s="37"/>
    </row>
    <row r="102" spans="1:8" s="2" customFormat="1" ht="16.899999999999999" customHeight="1">
      <c r="A102" s="32"/>
      <c r="B102" s="37"/>
      <c r="C102" s="257" t="s">
        <v>155</v>
      </c>
      <c r="D102" s="257" t="s">
        <v>156</v>
      </c>
      <c r="E102" s="15" t="s">
        <v>157</v>
      </c>
      <c r="F102" s="258">
        <v>81.923000000000002</v>
      </c>
      <c r="G102" s="32"/>
      <c r="H102" s="37"/>
    </row>
    <row r="103" spans="1:8" s="2" customFormat="1" ht="16.899999999999999" customHeight="1">
      <c r="A103" s="32"/>
      <c r="B103" s="37"/>
      <c r="C103" s="253" t="s">
        <v>212</v>
      </c>
      <c r="D103" s="254" t="s">
        <v>1</v>
      </c>
      <c r="E103" s="255" t="s">
        <v>1</v>
      </c>
      <c r="F103" s="256">
        <v>10</v>
      </c>
      <c r="G103" s="32"/>
      <c r="H103" s="37"/>
    </row>
    <row r="104" spans="1:8" s="2" customFormat="1" ht="16.899999999999999" customHeight="1">
      <c r="A104" s="32"/>
      <c r="B104" s="37"/>
      <c r="C104" s="257" t="s">
        <v>212</v>
      </c>
      <c r="D104" s="257" t="s">
        <v>196</v>
      </c>
      <c r="E104" s="15" t="s">
        <v>1</v>
      </c>
      <c r="F104" s="258">
        <v>10</v>
      </c>
      <c r="G104" s="32"/>
      <c r="H104" s="37"/>
    </row>
    <row r="105" spans="1:8" s="2" customFormat="1" ht="16.899999999999999" customHeight="1">
      <c r="A105" s="32"/>
      <c r="B105" s="37"/>
      <c r="C105" s="259" t="s">
        <v>405</v>
      </c>
      <c r="D105" s="32"/>
      <c r="E105" s="32"/>
      <c r="F105" s="32"/>
      <c r="G105" s="32"/>
      <c r="H105" s="37"/>
    </row>
    <row r="106" spans="1:8" s="2" customFormat="1" ht="16.899999999999999" customHeight="1">
      <c r="A106" s="32"/>
      <c r="B106" s="37"/>
      <c r="C106" s="257" t="s">
        <v>288</v>
      </c>
      <c r="D106" s="257" t="s">
        <v>289</v>
      </c>
      <c r="E106" s="15" t="s">
        <v>163</v>
      </c>
      <c r="F106" s="258">
        <v>10</v>
      </c>
      <c r="G106" s="32"/>
      <c r="H106" s="37"/>
    </row>
    <row r="107" spans="1:8" s="2" customFormat="1" ht="16.899999999999999" customHeight="1">
      <c r="A107" s="32"/>
      <c r="B107" s="37"/>
      <c r="C107" s="257" t="s">
        <v>197</v>
      </c>
      <c r="D107" s="257" t="s">
        <v>198</v>
      </c>
      <c r="E107" s="15" t="s">
        <v>191</v>
      </c>
      <c r="F107" s="258">
        <v>750</v>
      </c>
      <c r="G107" s="32"/>
      <c r="H107" s="37"/>
    </row>
    <row r="108" spans="1:8" s="2" customFormat="1" ht="16.899999999999999" customHeight="1">
      <c r="A108" s="32"/>
      <c r="B108" s="37"/>
      <c r="C108" s="257" t="s">
        <v>208</v>
      </c>
      <c r="D108" s="257" t="s">
        <v>209</v>
      </c>
      <c r="E108" s="15" t="s">
        <v>191</v>
      </c>
      <c r="F108" s="258">
        <v>750</v>
      </c>
      <c r="G108" s="32"/>
      <c r="H108" s="37"/>
    </row>
    <row r="109" spans="1:8" s="2" customFormat="1" ht="22.5">
      <c r="A109" s="32"/>
      <c r="B109" s="37"/>
      <c r="C109" s="257" t="s">
        <v>277</v>
      </c>
      <c r="D109" s="257" t="s">
        <v>278</v>
      </c>
      <c r="E109" s="15" t="s">
        <v>191</v>
      </c>
      <c r="F109" s="258">
        <v>750</v>
      </c>
      <c r="G109" s="32"/>
      <c r="H109" s="37"/>
    </row>
    <row r="110" spans="1:8" s="2" customFormat="1" ht="33.75">
      <c r="A110" s="32"/>
      <c r="B110" s="37"/>
      <c r="C110" s="257" t="s">
        <v>324</v>
      </c>
      <c r="D110" s="257" t="s">
        <v>325</v>
      </c>
      <c r="E110" s="15" t="s">
        <v>285</v>
      </c>
      <c r="F110" s="258">
        <v>48.652999999999999</v>
      </c>
      <c r="G110" s="32"/>
      <c r="H110" s="37"/>
    </row>
    <row r="111" spans="1:8" s="2" customFormat="1" ht="16.899999999999999" customHeight="1">
      <c r="A111" s="32"/>
      <c r="B111" s="37"/>
      <c r="C111" s="253" t="s">
        <v>99</v>
      </c>
      <c r="D111" s="254" t="s">
        <v>1</v>
      </c>
      <c r="E111" s="255" t="s">
        <v>1</v>
      </c>
      <c r="F111" s="256">
        <v>18</v>
      </c>
      <c r="G111" s="32"/>
      <c r="H111" s="37"/>
    </row>
    <row r="112" spans="1:8" s="2" customFormat="1" ht="16.899999999999999" customHeight="1">
      <c r="A112" s="32"/>
      <c r="B112" s="37"/>
      <c r="C112" s="257" t="s">
        <v>99</v>
      </c>
      <c r="D112" s="257" t="s">
        <v>100</v>
      </c>
      <c r="E112" s="15" t="s">
        <v>1</v>
      </c>
      <c r="F112" s="258">
        <v>18</v>
      </c>
      <c r="G112" s="32"/>
      <c r="H112" s="37"/>
    </row>
    <row r="113" spans="1:8" s="2" customFormat="1" ht="16.899999999999999" customHeight="1">
      <c r="A113" s="32"/>
      <c r="B113" s="37"/>
      <c r="C113" s="253" t="s">
        <v>408</v>
      </c>
      <c r="D113" s="254" t="s">
        <v>1</v>
      </c>
      <c r="E113" s="255" t="s">
        <v>1</v>
      </c>
      <c r="F113" s="256">
        <v>4</v>
      </c>
      <c r="G113" s="32"/>
      <c r="H113" s="37"/>
    </row>
    <row r="114" spans="1:8" s="2" customFormat="1" ht="16.899999999999999" customHeight="1">
      <c r="A114" s="32"/>
      <c r="B114" s="37"/>
      <c r="C114" s="253" t="s">
        <v>102</v>
      </c>
      <c r="D114" s="254" t="s">
        <v>1</v>
      </c>
      <c r="E114" s="255" t="s">
        <v>1</v>
      </c>
      <c r="F114" s="256">
        <v>81.923000000000002</v>
      </c>
      <c r="G114" s="32"/>
      <c r="H114" s="37"/>
    </row>
    <row r="115" spans="1:8" s="2" customFormat="1" ht="16.899999999999999" customHeight="1">
      <c r="A115" s="32"/>
      <c r="B115" s="37"/>
      <c r="C115" s="257" t="s">
        <v>102</v>
      </c>
      <c r="D115" s="257" t="s">
        <v>347</v>
      </c>
      <c r="E115" s="15" t="s">
        <v>1</v>
      </c>
      <c r="F115" s="258">
        <v>81.923000000000002</v>
      </c>
      <c r="G115" s="32"/>
      <c r="H115" s="37"/>
    </row>
    <row r="116" spans="1:8" s="2" customFormat="1" ht="16.899999999999999" customHeight="1">
      <c r="A116" s="32"/>
      <c r="B116" s="37"/>
      <c r="C116" s="259" t="s">
        <v>405</v>
      </c>
      <c r="D116" s="32"/>
      <c r="E116" s="32"/>
      <c r="F116" s="32"/>
      <c r="G116" s="32"/>
      <c r="H116" s="37"/>
    </row>
    <row r="117" spans="1:8" s="2" customFormat="1" ht="16.899999999999999" customHeight="1">
      <c r="A117" s="32"/>
      <c r="B117" s="37"/>
      <c r="C117" s="257" t="s">
        <v>155</v>
      </c>
      <c r="D117" s="257" t="s">
        <v>156</v>
      </c>
      <c r="E117" s="15" t="s">
        <v>157</v>
      </c>
      <c r="F117" s="258">
        <v>81.923000000000002</v>
      </c>
      <c r="G117" s="32"/>
      <c r="H117" s="37"/>
    </row>
    <row r="118" spans="1:8" s="2" customFormat="1" ht="22.5">
      <c r="A118" s="32"/>
      <c r="B118" s="37"/>
      <c r="C118" s="257" t="s">
        <v>318</v>
      </c>
      <c r="D118" s="257" t="s">
        <v>319</v>
      </c>
      <c r="E118" s="15" t="s">
        <v>285</v>
      </c>
      <c r="F118" s="258">
        <v>147.46100000000001</v>
      </c>
      <c r="G118" s="32"/>
      <c r="H118" s="37"/>
    </row>
    <row r="119" spans="1:8" s="2" customFormat="1" ht="16.899999999999999" customHeight="1">
      <c r="A119" s="32"/>
      <c r="B119" s="37"/>
      <c r="C119" s="257" t="s">
        <v>283</v>
      </c>
      <c r="D119" s="257" t="s">
        <v>284</v>
      </c>
      <c r="E119" s="15" t="s">
        <v>285</v>
      </c>
      <c r="F119" s="258">
        <v>147.46100000000001</v>
      </c>
      <c r="G119" s="32"/>
      <c r="H119" s="37"/>
    </row>
    <row r="120" spans="1:8" s="2" customFormat="1" ht="7.5" customHeight="1">
      <c r="A120" s="32"/>
      <c r="B120" s="149"/>
      <c r="C120" s="150"/>
      <c r="D120" s="150"/>
      <c r="E120" s="150"/>
      <c r="F120" s="150"/>
      <c r="G120" s="150"/>
      <c r="H120" s="37"/>
    </row>
    <row r="121" spans="1:8" s="2" customFormat="1">
      <c r="A121" s="32"/>
      <c r="B121" s="32"/>
      <c r="C121" s="32"/>
      <c r="D121" s="32"/>
      <c r="E121" s="32"/>
      <c r="F121" s="32"/>
      <c r="G121" s="32"/>
      <c r="H121" s="32"/>
    </row>
  </sheetData>
  <sheetProtection algorithmName="SHA-512" hashValue="StrNZ1sxXohDiTYwCxqCUe+chuLqwcKrjKSW3nJgW11vELjS3ZhV/T3Vb8qHYGyUIJini2s3dn/DQw2nQGbpvA==" saltValue="608LlLvpSwk7d/FJ4kqdhrWwVzEcCIYmnM90p9WRtOgphzCrLNMlYxBf0QOEV7BsJmrdlgmD7lYB1gmPmf3Dh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Bezměrov – Postoupky</vt:lpstr>
      <vt:lpstr>SO 02 - Postoupky – Kromě...</vt:lpstr>
      <vt:lpstr>SO 03 - Kroměříž (Šlajza)</vt:lpstr>
      <vt:lpstr>VON - Vedlejší a ostatní ...</vt:lpstr>
      <vt:lpstr>Seznam figur</vt:lpstr>
      <vt:lpstr>'Rekapitulace stavby'!Názvy_tisku</vt:lpstr>
      <vt:lpstr>'Seznam figur'!Názvy_tisku</vt:lpstr>
      <vt:lpstr>'SO 01 - Bezměrov – Postoupky'!Názvy_tisku</vt:lpstr>
      <vt:lpstr>'SO 02 - Postoupky – Kromě...'!Názvy_tisku</vt:lpstr>
      <vt:lpstr>'SO 03 - Kroměříž (Šlajza)'!Názvy_tisku</vt:lpstr>
      <vt:lpstr>'VON - Vedlejší a ostatní ...'!Názvy_tisku</vt:lpstr>
      <vt:lpstr>'Rekapitulace stavby'!Oblast_tisku</vt:lpstr>
      <vt:lpstr>'Seznam figur'!Oblast_tisku</vt:lpstr>
      <vt:lpstr>'SO 01 - Bezměrov – Postoupky'!Oblast_tisku</vt:lpstr>
      <vt:lpstr>'SO 02 - Postoupky – Kromě...'!Oblast_tisku</vt:lpstr>
      <vt:lpstr>'SO 03 - Kroměříž (Šlajza)'!Oblast_tisku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Vendel Jiří, Ing.</dc:creator>
  <cp:lastModifiedBy>Duda Vlastimil, Ing.</cp:lastModifiedBy>
  <dcterms:created xsi:type="dcterms:W3CDTF">2020-04-21T11:26:27Z</dcterms:created>
  <dcterms:modified xsi:type="dcterms:W3CDTF">2020-04-23T06:27:21Z</dcterms:modified>
</cp:coreProperties>
</file>