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0490" windowHeight="7620"/>
  </bookViews>
  <sheets>
    <sheet name="Rekapitulace stavby" sheetId="1" r:id="rId1"/>
    <sheet name="01 - Elektromontáže - žst..." sheetId="2" r:id="rId2"/>
    <sheet name="02 - Zemní práce - žst. N..." sheetId="3" r:id="rId3"/>
    <sheet name="03 - VON - žst. Nová Ves n-L" sheetId="4" r:id="rId4"/>
    <sheet name="04 - Elektromontáže - zas..." sheetId="5" r:id="rId5"/>
    <sheet name="05 - Zemní práce - zast. ..." sheetId="6" r:id="rId6"/>
    <sheet name="06 - VON - zast. Bednáreček" sheetId="7" r:id="rId7"/>
  </sheets>
  <definedNames>
    <definedName name="_xlnm._FilterDatabase" localSheetId="1" hidden="1">'01 - Elektromontáže - žst...'!$C$115:$K$222</definedName>
    <definedName name="_xlnm._FilterDatabase" localSheetId="2" hidden="1">'02 - Zemní práce - žst. N...'!$C$115:$K$141</definedName>
    <definedName name="_xlnm._FilterDatabase" localSheetId="3" hidden="1">'03 - VON - žst. Nová Ves n-L'!$C$115:$K$124</definedName>
    <definedName name="_xlnm._FilterDatabase" localSheetId="4" hidden="1">'04 - Elektromontáže - zas...'!$C$115:$K$163</definedName>
    <definedName name="_xlnm._FilterDatabase" localSheetId="5" hidden="1">'05 - Zemní práce - zast. ...'!$C$115:$K$133</definedName>
    <definedName name="_xlnm._FilterDatabase" localSheetId="6" hidden="1">'06 - VON - zast. Bednáreček'!$C$115:$K$124</definedName>
    <definedName name="_xlnm.Print_Titles" localSheetId="1">'01 - Elektromontáže - žst...'!$115:$115</definedName>
    <definedName name="_xlnm.Print_Titles" localSheetId="2">'02 - Zemní práce - žst. N...'!$115:$115</definedName>
    <definedName name="_xlnm.Print_Titles" localSheetId="3">'03 - VON - žst. Nová Ves n-L'!$115:$115</definedName>
    <definedName name="_xlnm.Print_Titles" localSheetId="4">'04 - Elektromontáže - zas...'!$115:$115</definedName>
    <definedName name="_xlnm.Print_Titles" localSheetId="5">'05 - Zemní práce - zast. ...'!$115:$115</definedName>
    <definedName name="_xlnm.Print_Titles" localSheetId="6">'06 - VON - zast. Bednáreček'!$115:$115</definedName>
    <definedName name="_xlnm.Print_Titles" localSheetId="0">'Rekapitulace stavby'!$92:$92</definedName>
    <definedName name="_xlnm.Print_Area" localSheetId="1">'01 - Elektromontáže - žst...'!$C$4:$J$76,'01 - Elektromontáže - žst...'!$C$82:$J$97,'01 - Elektromontáže - žst...'!$C$103:$K$222</definedName>
    <definedName name="_xlnm.Print_Area" localSheetId="2">'02 - Zemní práce - žst. N...'!$C$4:$J$76,'02 - Zemní práce - žst. N...'!$C$82:$J$97,'02 - Zemní práce - žst. N...'!$C$103:$K$141</definedName>
    <definedName name="_xlnm.Print_Area" localSheetId="3">'03 - VON - žst. Nová Ves n-L'!$C$4:$J$76,'03 - VON - žst. Nová Ves n-L'!$C$82:$J$97,'03 - VON - žst. Nová Ves n-L'!$C$103:$K$124</definedName>
    <definedName name="_xlnm.Print_Area" localSheetId="4">'04 - Elektromontáže - zas...'!$C$4:$J$76,'04 - Elektromontáže - zas...'!$C$82:$J$97,'04 - Elektromontáže - zas...'!$C$103:$K$163</definedName>
    <definedName name="_xlnm.Print_Area" localSheetId="5">'05 - Zemní práce - zast. ...'!$C$4:$J$76,'05 - Zemní práce - zast. ...'!$C$82:$J$97,'05 - Zemní práce - zast. ...'!$C$103:$K$133</definedName>
    <definedName name="_xlnm.Print_Area" localSheetId="6">'06 - VON - zast. Bednáreček'!$C$4:$J$76,'06 - VON - zast. Bednáreček'!$C$82:$J$97,'06 - VON - zast. Bednáreček'!$C$103:$K$124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 s="1"/>
  <c r="J35" i="7"/>
  <c r="AX100" i="1" s="1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F110" i="7"/>
  <c r="E108" i="7"/>
  <c r="F89" i="7"/>
  <c r="E87" i="7"/>
  <c r="J24" i="7"/>
  <c r="E24" i="7"/>
  <c r="J113" i="7"/>
  <c r="J23" i="7"/>
  <c r="J21" i="7"/>
  <c r="E21" i="7"/>
  <c r="J112" i="7"/>
  <c r="J20" i="7"/>
  <c r="J18" i="7"/>
  <c r="E18" i="7"/>
  <c r="F113" i="7"/>
  <c r="J17" i="7"/>
  <c r="J15" i="7"/>
  <c r="E15" i="7"/>
  <c r="F112" i="7"/>
  <c r="J14" i="7"/>
  <c r="J12" i="7"/>
  <c r="J110" i="7"/>
  <c r="E7" i="7"/>
  <c r="E106" i="7" s="1"/>
  <c r="J37" i="6"/>
  <c r="J36" i="6"/>
  <c r="AY99" i="1"/>
  <c r="J35" i="6"/>
  <c r="AX99" i="1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F110" i="6"/>
  <c r="E108" i="6"/>
  <c r="F89" i="6"/>
  <c r="E87" i="6"/>
  <c r="J24" i="6"/>
  <c r="E24" i="6"/>
  <c r="J92" i="6"/>
  <c r="J23" i="6"/>
  <c r="J21" i="6"/>
  <c r="E21" i="6"/>
  <c r="J112" i="6"/>
  <c r="J20" i="6"/>
  <c r="J18" i="6"/>
  <c r="E18" i="6"/>
  <c r="F92" i="6"/>
  <c r="J17" i="6"/>
  <c r="J15" i="6"/>
  <c r="E15" i="6"/>
  <c r="F112" i="6"/>
  <c r="J14" i="6"/>
  <c r="J12" i="6"/>
  <c r="J89" i="6" s="1"/>
  <c r="E7" i="6"/>
  <c r="E85" i="6" s="1"/>
  <c r="J37" i="5"/>
  <c r="J36" i="5"/>
  <c r="AY98" i="1"/>
  <c r="J35" i="5"/>
  <c r="AX98" i="1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F110" i="5"/>
  <c r="E108" i="5"/>
  <c r="F89" i="5"/>
  <c r="E87" i="5"/>
  <c r="J24" i="5"/>
  <c r="E24" i="5"/>
  <c r="J113" i="5"/>
  <c r="J23" i="5"/>
  <c r="J21" i="5"/>
  <c r="E21" i="5"/>
  <c r="J91" i="5"/>
  <c r="J20" i="5"/>
  <c r="J18" i="5"/>
  <c r="E18" i="5"/>
  <c r="F113" i="5"/>
  <c r="J17" i="5"/>
  <c r="J15" i="5"/>
  <c r="E15" i="5"/>
  <c r="F112" i="5"/>
  <c r="J14" i="5"/>
  <c r="J12" i="5"/>
  <c r="J89" i="5"/>
  <c r="E7" i="5"/>
  <c r="E106" i="5" s="1"/>
  <c r="J37" i="4"/>
  <c r="J36" i="4"/>
  <c r="AY97" i="1"/>
  <c r="J35" i="4"/>
  <c r="AX97" i="1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F110" i="4"/>
  <c r="E108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13" i="4" s="1"/>
  <c r="J17" i="4"/>
  <c r="J15" i="4"/>
  <c r="E15" i="4"/>
  <c r="F112" i="4" s="1"/>
  <c r="J14" i="4"/>
  <c r="J12" i="4"/>
  <c r="J110" i="4"/>
  <c r="E7" i="4"/>
  <c r="E85" i="4"/>
  <c r="J37" i="3"/>
  <c r="J36" i="3"/>
  <c r="AY96" i="1" s="1"/>
  <c r="J35" i="3"/>
  <c r="AX96" i="1" s="1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F110" i="3"/>
  <c r="E108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13" i="3" s="1"/>
  <c r="J17" i="3"/>
  <c r="J15" i="3"/>
  <c r="E15" i="3"/>
  <c r="F112" i="3" s="1"/>
  <c r="J14" i="3"/>
  <c r="J12" i="3"/>
  <c r="J110" i="3" s="1"/>
  <c r="E7" i="3"/>
  <c r="E85" i="3" s="1"/>
  <c r="J37" i="2"/>
  <c r="J36" i="2"/>
  <c r="AY95" i="1" s="1"/>
  <c r="J35" i="2"/>
  <c r="AX95" i="1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F110" i="2"/>
  <c r="E108" i="2"/>
  <c r="F89" i="2"/>
  <c r="E87" i="2"/>
  <c r="J24" i="2"/>
  <c r="E24" i="2"/>
  <c r="J113" i="2"/>
  <c r="J23" i="2"/>
  <c r="J21" i="2"/>
  <c r="E21" i="2"/>
  <c r="J112" i="2"/>
  <c r="J20" i="2"/>
  <c r="J18" i="2"/>
  <c r="E18" i="2"/>
  <c r="F113" i="2"/>
  <c r="J17" i="2"/>
  <c r="J15" i="2"/>
  <c r="E15" i="2"/>
  <c r="F91" i="2"/>
  <c r="J14" i="2"/>
  <c r="J12" i="2"/>
  <c r="J110" i="2" s="1"/>
  <c r="E7" i="2"/>
  <c r="E106" i="2" s="1"/>
  <c r="L90" i="1"/>
  <c r="AM90" i="1"/>
  <c r="AM89" i="1"/>
  <c r="L89" i="1"/>
  <c r="AM87" i="1"/>
  <c r="L87" i="1"/>
  <c r="L85" i="1"/>
  <c r="L84" i="1"/>
  <c r="BK124" i="7"/>
  <c r="J124" i="7"/>
  <c r="BK123" i="7"/>
  <c r="J123" i="7"/>
  <c r="BK122" i="7"/>
  <c r="J122" i="7"/>
  <c r="BK121" i="7"/>
  <c r="J121" i="7"/>
  <c r="BK120" i="7"/>
  <c r="J120" i="7"/>
  <c r="BK119" i="7"/>
  <c r="J119" i="7"/>
  <c r="BK118" i="7"/>
  <c r="J118" i="7"/>
  <c r="BK117" i="7"/>
  <c r="J117" i="7"/>
  <c r="BK133" i="6"/>
  <c r="J133" i="6"/>
  <c r="BK132" i="6"/>
  <c r="J132" i="6"/>
  <c r="BK131" i="6"/>
  <c r="J131" i="6"/>
  <c r="BK130" i="6"/>
  <c r="J130" i="6"/>
  <c r="BK129" i="6"/>
  <c r="J129" i="6"/>
  <c r="BK128" i="6"/>
  <c r="J128" i="6"/>
  <c r="J127" i="6"/>
  <c r="BK126" i="6"/>
  <c r="J125" i="6"/>
  <c r="BK124" i="6"/>
  <c r="J123" i="6"/>
  <c r="BK121" i="6"/>
  <c r="J120" i="6"/>
  <c r="J119" i="6"/>
  <c r="J118" i="6"/>
  <c r="J117" i="6"/>
  <c r="J163" i="5"/>
  <c r="BK162" i="5"/>
  <c r="J161" i="5"/>
  <c r="J160" i="5"/>
  <c r="J158" i="5"/>
  <c r="J152" i="5"/>
  <c r="J151" i="5"/>
  <c r="BK150" i="5"/>
  <c r="BK148" i="5"/>
  <c r="BK147" i="5"/>
  <c r="BK145" i="5"/>
  <c r="BK144" i="5"/>
  <c r="J143" i="5"/>
  <c r="BK141" i="5"/>
  <c r="BK140" i="5"/>
  <c r="BK138" i="5"/>
  <c r="BK136" i="5"/>
  <c r="J135" i="5"/>
  <c r="J134" i="5"/>
  <c r="J132" i="5"/>
  <c r="BK131" i="5"/>
  <c r="J130" i="5"/>
  <c r="J129" i="5"/>
  <c r="BK128" i="5"/>
  <c r="BK127" i="5"/>
  <c r="J126" i="5"/>
  <c r="BK125" i="5"/>
  <c r="BK124" i="5"/>
  <c r="BK123" i="5"/>
  <c r="BK122" i="4"/>
  <c r="J121" i="4"/>
  <c r="BK120" i="4"/>
  <c r="BK140" i="3"/>
  <c r="BK139" i="3"/>
  <c r="J138" i="3"/>
  <c r="BK129" i="3"/>
  <c r="J128" i="3"/>
  <c r="BK125" i="3"/>
  <c r="BK123" i="3"/>
  <c r="BK121" i="3"/>
  <c r="BK119" i="3"/>
  <c r="J217" i="2"/>
  <c r="BK216" i="2"/>
  <c r="J214" i="2"/>
  <c r="J212" i="2"/>
  <c r="BK211" i="2"/>
  <c r="BK210" i="2"/>
  <c r="J200" i="2"/>
  <c r="J194" i="2"/>
  <c r="BK191" i="2"/>
  <c r="BK189" i="2"/>
  <c r="BK186" i="2"/>
  <c r="BK183" i="2"/>
  <c r="J181" i="2"/>
  <c r="J179" i="2"/>
  <c r="J178" i="2"/>
  <c r="BK177" i="2"/>
  <c r="J175" i="2"/>
  <c r="J173" i="2"/>
  <c r="BK171" i="2"/>
  <c r="J169" i="2"/>
  <c r="BK165" i="2"/>
  <c r="BK161" i="2"/>
  <c r="J160" i="2"/>
  <c r="J158" i="2"/>
  <c r="J152" i="2"/>
  <c r="BK149" i="2"/>
  <c r="BK148" i="2"/>
  <c r="J147" i="2"/>
  <c r="J146" i="2"/>
  <c r="J145" i="2"/>
  <c r="BK144" i="2"/>
  <c r="BK141" i="2"/>
  <c r="J138" i="2"/>
  <c r="J131" i="2"/>
  <c r="BK128" i="2"/>
  <c r="BK126" i="2"/>
  <c r="BK127" i="6"/>
  <c r="J126" i="6"/>
  <c r="BK125" i="6"/>
  <c r="J124" i="6"/>
  <c r="BK123" i="6"/>
  <c r="BK122" i="6"/>
  <c r="J122" i="6"/>
  <c r="J121" i="6"/>
  <c r="BK120" i="6"/>
  <c r="BK119" i="6"/>
  <c r="BK118" i="6"/>
  <c r="BK117" i="6"/>
  <c r="BK161" i="5"/>
  <c r="BK160" i="5"/>
  <c r="BK159" i="5"/>
  <c r="BK158" i="5"/>
  <c r="J155" i="5"/>
  <c r="J154" i="5"/>
  <c r="J150" i="5"/>
  <c r="J148" i="5"/>
  <c r="J147" i="5"/>
  <c r="J146" i="5"/>
  <c r="J145" i="5"/>
  <c r="J139" i="5"/>
  <c r="BK134" i="5"/>
  <c r="J133" i="5"/>
  <c r="BK130" i="5"/>
  <c r="BK129" i="5"/>
  <c r="J128" i="5"/>
  <c r="J127" i="5"/>
  <c r="BK126" i="5"/>
  <c r="BK118" i="5"/>
  <c r="BK124" i="4"/>
  <c r="BK121" i="4"/>
  <c r="J120" i="4"/>
  <c r="J119" i="4"/>
  <c r="J117" i="4"/>
  <c r="BK141" i="3"/>
  <c r="J139" i="3"/>
  <c r="J136" i="3"/>
  <c r="J135" i="3"/>
  <c r="J132" i="3"/>
  <c r="BK130" i="3"/>
  <c r="J129" i="3"/>
  <c r="BK128" i="3"/>
  <c r="J127" i="3"/>
  <c r="J121" i="3"/>
  <c r="J222" i="2"/>
  <c r="BK220" i="2"/>
  <c r="BK219" i="2"/>
  <c r="BK218" i="2"/>
  <c r="BK217" i="2"/>
  <c r="BK208" i="2"/>
  <c r="BK206" i="2"/>
  <c r="J204" i="2"/>
  <c r="BK199" i="2"/>
  <c r="J198" i="2"/>
  <c r="J195" i="2"/>
  <c r="J192" i="2"/>
  <c r="J191" i="2"/>
  <c r="BK188" i="2"/>
  <c r="J186" i="2"/>
  <c r="J185" i="2"/>
  <c r="J171" i="2"/>
  <c r="BK169" i="2"/>
  <c r="BK167" i="2"/>
  <c r="J165" i="2"/>
  <c r="BK159" i="2"/>
  <c r="BK158" i="2"/>
  <c r="BK156" i="2"/>
  <c r="J151" i="2"/>
  <c r="J149" i="2"/>
  <c r="BK147" i="2"/>
  <c r="BK145" i="2"/>
  <c r="J143" i="2"/>
  <c r="J139" i="2"/>
  <c r="BK136" i="2"/>
  <c r="J134" i="2"/>
  <c r="BK133" i="2"/>
  <c r="J132" i="2"/>
  <c r="BK130" i="2"/>
  <c r="J129" i="2"/>
  <c r="J128" i="2"/>
  <c r="J127" i="2"/>
  <c r="J126" i="2"/>
  <c r="J125" i="2"/>
  <c r="J124" i="2"/>
  <c r="BK123" i="2"/>
  <c r="AS94" i="1"/>
  <c r="BK163" i="5"/>
  <c r="J162" i="5"/>
  <c r="J157" i="5"/>
  <c r="BK154" i="5"/>
  <c r="BK152" i="5"/>
  <c r="BK151" i="5"/>
  <c r="BK149" i="5"/>
  <c r="J144" i="5"/>
  <c r="BK143" i="5"/>
  <c r="BK142" i="5"/>
  <c r="J140" i="5"/>
  <c r="BK139" i="5"/>
  <c r="BK137" i="5"/>
  <c r="BK133" i="5"/>
  <c r="BK132" i="5"/>
  <c r="J131" i="5"/>
  <c r="J124" i="5"/>
  <c r="J122" i="5"/>
  <c r="J121" i="5"/>
  <c r="BK120" i="5"/>
  <c r="J119" i="5"/>
  <c r="J118" i="5"/>
  <c r="J117" i="5"/>
  <c r="J123" i="4"/>
  <c r="J122" i="4"/>
  <c r="BK119" i="4"/>
  <c r="J118" i="4"/>
  <c r="J140" i="3"/>
  <c r="BK138" i="3"/>
  <c r="J137" i="3"/>
  <c r="BK134" i="3"/>
  <c r="BK133" i="3"/>
  <c r="BK132" i="3"/>
  <c r="J131" i="3"/>
  <c r="BK127" i="3"/>
  <c r="J125" i="3"/>
  <c r="J123" i="3"/>
  <c r="J117" i="3"/>
  <c r="BK221" i="2"/>
  <c r="BK214" i="2"/>
  <c r="BK212" i="2"/>
  <c r="J210" i="2"/>
  <c r="J208" i="2"/>
  <c r="J206" i="2"/>
  <c r="BK204" i="2"/>
  <c r="BK202" i="2"/>
  <c r="BK200" i="2"/>
  <c r="J199" i="2"/>
  <c r="BK198" i="2"/>
  <c r="J197" i="2"/>
  <c r="BK196" i="2"/>
  <c r="BK195" i="2"/>
  <c r="BK194" i="2"/>
  <c r="BK181" i="2"/>
  <c r="J180" i="2"/>
  <c r="BK179" i="2"/>
  <c r="BK173" i="2"/>
  <c r="J163" i="2"/>
  <c r="J161" i="2"/>
  <c r="J159" i="2"/>
  <c r="J156" i="2"/>
  <c r="J154" i="2"/>
  <c r="BK152" i="2"/>
  <c r="BK151" i="2"/>
  <c r="BK146" i="2"/>
  <c r="BK142" i="2"/>
  <c r="J142" i="2"/>
  <c r="BK140" i="2"/>
  <c r="BK139" i="2"/>
  <c r="BK138" i="2"/>
  <c r="J137" i="2"/>
  <c r="J135" i="2"/>
  <c r="BK129" i="2"/>
  <c r="BK127" i="2"/>
  <c r="J121" i="2"/>
  <c r="BK119" i="2"/>
  <c r="J117" i="2"/>
  <c r="J159" i="5"/>
  <c r="BK157" i="5"/>
  <c r="BK155" i="5"/>
  <c r="J149" i="5"/>
  <c r="BK146" i="5"/>
  <c r="J142" i="5"/>
  <c r="J141" i="5"/>
  <c r="J138" i="5"/>
  <c r="J137" i="5"/>
  <c r="J136" i="5"/>
  <c r="BK135" i="5"/>
  <c r="J125" i="5"/>
  <c r="J123" i="5"/>
  <c r="BK122" i="5"/>
  <c r="BK121" i="5"/>
  <c r="J120" i="5"/>
  <c r="BK119" i="5"/>
  <c r="BK117" i="5"/>
  <c r="J124" i="4"/>
  <c r="BK123" i="4"/>
  <c r="BK118" i="4"/>
  <c r="BK117" i="4"/>
  <c r="J141" i="3"/>
  <c r="BK137" i="3"/>
  <c r="BK136" i="3"/>
  <c r="BK135" i="3"/>
  <c r="J134" i="3"/>
  <c r="J133" i="3"/>
  <c r="BK131" i="3"/>
  <c r="J130" i="3"/>
  <c r="J119" i="3"/>
  <c r="BK117" i="3"/>
  <c r="BK222" i="2"/>
  <c r="J221" i="2"/>
  <c r="J220" i="2"/>
  <c r="J219" i="2"/>
  <c r="J218" i="2"/>
  <c r="J216" i="2"/>
  <c r="J211" i="2"/>
  <c r="J202" i="2"/>
  <c r="BK197" i="2"/>
  <c r="J196" i="2"/>
  <c r="BK192" i="2"/>
  <c r="J189" i="2"/>
  <c r="J188" i="2"/>
  <c r="BK185" i="2"/>
  <c r="J183" i="2"/>
  <c r="BK180" i="2"/>
  <c r="BK178" i="2"/>
  <c r="J177" i="2"/>
  <c r="BK175" i="2"/>
  <c r="J167" i="2"/>
  <c r="BK163" i="2"/>
  <c r="BK160" i="2"/>
  <c r="BK154" i="2"/>
  <c r="J148" i="2"/>
  <c r="J144" i="2"/>
  <c r="BK143" i="2"/>
  <c r="J141" i="2"/>
  <c r="J140" i="2"/>
  <c r="BK137" i="2"/>
  <c r="J136" i="2"/>
  <c r="BK135" i="2"/>
  <c r="BK134" i="2"/>
  <c r="J133" i="2"/>
  <c r="BK132" i="2"/>
  <c r="BK131" i="2"/>
  <c r="J130" i="2"/>
  <c r="BK125" i="2"/>
  <c r="BK124" i="2"/>
  <c r="J123" i="2"/>
  <c r="BK121" i="2"/>
  <c r="J119" i="2"/>
  <c r="BK117" i="2"/>
  <c r="R116" i="2" l="1"/>
  <c r="T116" i="3"/>
  <c r="R116" i="4"/>
  <c r="R116" i="5"/>
  <c r="P116" i="2"/>
  <c r="AU95" i="1" s="1"/>
  <c r="P116" i="3"/>
  <c r="AU96" i="1"/>
  <c r="P116" i="4"/>
  <c r="AU97" i="1" s="1"/>
  <c r="BK116" i="5"/>
  <c r="J116" i="5"/>
  <c r="BK116" i="2"/>
  <c r="J116" i="2" s="1"/>
  <c r="J96" i="2" s="1"/>
  <c r="BK116" i="3"/>
  <c r="J116" i="3"/>
  <c r="BK116" i="4"/>
  <c r="J116" i="4"/>
  <c r="J96" i="4"/>
  <c r="P116" i="5"/>
  <c r="AU98" i="1" s="1"/>
  <c r="T116" i="2"/>
  <c r="R116" i="3"/>
  <c r="T116" i="4"/>
  <c r="T116" i="5"/>
  <c r="BK116" i="6"/>
  <c r="J116" i="6"/>
  <c r="J96" i="6"/>
  <c r="P116" i="6"/>
  <c r="AU99" i="1"/>
  <c r="R116" i="6"/>
  <c r="T116" i="6"/>
  <c r="BK116" i="7"/>
  <c r="J116" i="7"/>
  <c r="J96" i="7" s="1"/>
  <c r="P116" i="7"/>
  <c r="AU100" i="1" s="1"/>
  <c r="R116" i="7"/>
  <c r="T116" i="7"/>
  <c r="J89" i="2"/>
  <c r="F92" i="2"/>
  <c r="F112" i="2"/>
  <c r="BE127" i="2"/>
  <c r="BE138" i="2"/>
  <c r="BE145" i="2"/>
  <c r="BE146" i="2"/>
  <c r="BE149" i="2"/>
  <c r="BE151" i="2"/>
  <c r="BE152" i="2"/>
  <c r="BE156" i="2"/>
  <c r="BE158" i="2"/>
  <c r="BE167" i="2"/>
  <c r="BE169" i="2"/>
  <c r="BE171" i="2"/>
  <c r="BE175" i="2"/>
  <c r="BE177" i="2"/>
  <c r="BE181" i="2"/>
  <c r="BE189" i="2"/>
  <c r="BE194" i="2"/>
  <c r="BE195" i="2"/>
  <c r="BE197" i="2"/>
  <c r="BE199" i="2"/>
  <c r="BE206" i="2"/>
  <c r="BE208" i="2"/>
  <c r="BE212" i="2"/>
  <c r="BE222" i="2"/>
  <c r="F91" i="3"/>
  <c r="E106" i="3"/>
  <c r="J112" i="3"/>
  <c r="BE125" i="3"/>
  <c r="BE138" i="3"/>
  <c r="BE140" i="3"/>
  <c r="BE141" i="3"/>
  <c r="F91" i="4"/>
  <c r="E106" i="4"/>
  <c r="J112" i="4"/>
  <c r="BE118" i="4"/>
  <c r="BE121" i="4"/>
  <c r="F92" i="5"/>
  <c r="J112" i="5"/>
  <c r="BE118" i="5"/>
  <c r="BE119" i="5"/>
  <c r="BE124" i="5"/>
  <c r="BE130" i="5"/>
  <c r="BE131" i="5"/>
  <c r="BE132" i="5"/>
  <c r="BE133" i="5"/>
  <c r="BE143" i="5"/>
  <c r="BE144" i="5"/>
  <c r="BE147" i="5"/>
  <c r="BE151" i="5"/>
  <c r="BE152" i="5"/>
  <c r="BE158" i="5"/>
  <c r="BE160" i="5"/>
  <c r="BE162" i="5"/>
  <c r="F91" i="6"/>
  <c r="E106" i="6"/>
  <c r="J110" i="6"/>
  <c r="J113" i="6"/>
  <c r="BE117" i="6"/>
  <c r="J91" i="2"/>
  <c r="BE121" i="2"/>
  <c r="BE124" i="2"/>
  <c r="BE125" i="2"/>
  <c r="BE128" i="2"/>
  <c r="BE130" i="2"/>
  <c r="BE131" i="2"/>
  <c r="BE134" i="2"/>
  <c r="BE135" i="2"/>
  <c r="BE141" i="2"/>
  <c r="BE142" i="2"/>
  <c r="BE143" i="2"/>
  <c r="BE144" i="2"/>
  <c r="BE147" i="2"/>
  <c r="BE148" i="2"/>
  <c r="BE159" i="2"/>
  <c r="BE160" i="2"/>
  <c r="BE163" i="2"/>
  <c r="BE165" i="2"/>
  <c r="BE178" i="2"/>
  <c r="BE183" i="2"/>
  <c r="BE185" i="2"/>
  <c r="BE186" i="2"/>
  <c r="BE188" i="2"/>
  <c r="BE191" i="2"/>
  <c r="BE192" i="2"/>
  <c r="BE211" i="2"/>
  <c r="BE218" i="2"/>
  <c r="J89" i="3"/>
  <c r="F92" i="3"/>
  <c r="BE119" i="3"/>
  <c r="BE128" i="3"/>
  <c r="BE135" i="3"/>
  <c r="BE139" i="3"/>
  <c r="J89" i="4"/>
  <c r="F92" i="4"/>
  <c r="J113" i="4"/>
  <c r="BE124" i="4"/>
  <c r="E85" i="5"/>
  <c r="F91" i="5"/>
  <c r="J92" i="5"/>
  <c r="BE125" i="5"/>
  <c r="BE126" i="5"/>
  <c r="BE127" i="5"/>
  <c r="BE129" i="5"/>
  <c r="BE134" i="5"/>
  <c r="BE138" i="5"/>
  <c r="BE146" i="5"/>
  <c r="BE148" i="5"/>
  <c r="BE150" i="5"/>
  <c r="BE157" i="5"/>
  <c r="BE159" i="5"/>
  <c r="BE161" i="5"/>
  <c r="F113" i="6"/>
  <c r="E85" i="2"/>
  <c r="J92" i="2"/>
  <c r="BE117" i="2"/>
  <c r="BE137" i="2"/>
  <c r="BE140" i="2"/>
  <c r="BE196" i="2"/>
  <c r="BE200" i="2"/>
  <c r="BE210" i="2"/>
  <c r="BE214" i="2"/>
  <c r="BE216" i="2"/>
  <c r="BE221" i="2"/>
  <c r="J113" i="3"/>
  <c r="BE117" i="3"/>
  <c r="BE121" i="3"/>
  <c r="BE123" i="3"/>
  <c r="BE129" i="3"/>
  <c r="BE132" i="3"/>
  <c r="BE137" i="3"/>
  <c r="BE117" i="4"/>
  <c r="BE122" i="4"/>
  <c r="J110" i="5"/>
  <c r="BE120" i="5"/>
  <c r="BE121" i="5"/>
  <c r="BE122" i="5"/>
  <c r="BE123" i="5"/>
  <c r="BE128" i="5"/>
  <c r="BE136" i="5"/>
  <c r="BE137" i="5"/>
  <c r="BE140" i="5"/>
  <c r="BE141" i="5"/>
  <c r="BE142" i="5"/>
  <c r="BE118" i="6"/>
  <c r="BE119" i="6"/>
  <c r="BE120" i="6"/>
  <c r="BE124" i="6"/>
  <c r="BE119" i="2"/>
  <c r="BE123" i="2"/>
  <c r="BE126" i="2"/>
  <c r="BE129" i="2"/>
  <c r="BE132" i="2"/>
  <c r="BE133" i="2"/>
  <c r="BE136" i="2"/>
  <c r="BE139" i="2"/>
  <c r="BE154" i="2"/>
  <c r="BE161" i="2"/>
  <c r="BE173" i="2"/>
  <c r="BE179" i="2"/>
  <c r="BE180" i="2"/>
  <c r="BE198" i="2"/>
  <c r="BE202" i="2"/>
  <c r="BE204" i="2"/>
  <c r="BE217" i="2"/>
  <c r="BE219" i="2"/>
  <c r="BE220" i="2"/>
  <c r="BE127" i="3"/>
  <c r="BE130" i="3"/>
  <c r="BE131" i="3"/>
  <c r="BE133" i="3"/>
  <c r="BE134" i="3"/>
  <c r="BE136" i="3"/>
  <c r="BE119" i="4"/>
  <c r="BE120" i="4"/>
  <c r="BE123" i="4"/>
  <c r="BE117" i="5"/>
  <c r="BE135" i="5"/>
  <c r="BE139" i="5"/>
  <c r="BE145" i="5"/>
  <c r="BE149" i="5"/>
  <c r="BE154" i="5"/>
  <c r="BE155" i="5"/>
  <c r="BE163" i="5"/>
  <c r="J91" i="6"/>
  <c r="BE121" i="6"/>
  <c r="BE122" i="6"/>
  <c r="BE123" i="6"/>
  <c r="BE125" i="6"/>
  <c r="BE126" i="6"/>
  <c r="BE127" i="6"/>
  <c r="BE128" i="6"/>
  <c r="BE129" i="6"/>
  <c r="BE130" i="6"/>
  <c r="BE131" i="6"/>
  <c r="BE132" i="6"/>
  <c r="BE133" i="6"/>
  <c r="E85" i="7"/>
  <c r="J89" i="7"/>
  <c r="F91" i="7"/>
  <c r="J91" i="7"/>
  <c r="F92" i="7"/>
  <c r="J92" i="7"/>
  <c r="BE117" i="7"/>
  <c r="BE118" i="7"/>
  <c r="BE119" i="7"/>
  <c r="BE120" i="7"/>
  <c r="BE121" i="7"/>
  <c r="BE122" i="7"/>
  <c r="BE123" i="7"/>
  <c r="BE124" i="7"/>
  <c r="F34" i="2"/>
  <c r="BA95" i="1"/>
  <c r="J34" i="4"/>
  <c r="AW97" i="1"/>
  <c r="F37" i="3"/>
  <c r="BD96" i="1"/>
  <c r="F35" i="4"/>
  <c r="BB97" i="1"/>
  <c r="F37" i="5"/>
  <c r="BD98" i="1" s="1"/>
  <c r="J30" i="3"/>
  <c r="AG96" i="1"/>
  <c r="F36" i="5"/>
  <c r="BC98" i="1" s="1"/>
  <c r="F34" i="3"/>
  <c r="BA96" i="1"/>
  <c r="F36" i="3"/>
  <c r="BC96" i="1" s="1"/>
  <c r="F36" i="4"/>
  <c r="BC97" i="1"/>
  <c r="J34" i="5"/>
  <c r="AW98" i="1" s="1"/>
  <c r="J34" i="6"/>
  <c r="AW99" i="1" s="1"/>
  <c r="F37" i="6"/>
  <c r="BD99" i="1" s="1"/>
  <c r="F36" i="7"/>
  <c r="BC100" i="1" s="1"/>
  <c r="F35" i="2"/>
  <c r="BB95" i="1" s="1"/>
  <c r="F35" i="5"/>
  <c r="BB98" i="1" s="1"/>
  <c r="J34" i="2"/>
  <c r="AW95" i="1" s="1"/>
  <c r="F35" i="6"/>
  <c r="BB99" i="1" s="1"/>
  <c r="F34" i="7"/>
  <c r="BA100" i="1" s="1"/>
  <c r="F37" i="7"/>
  <c r="BD100" i="1" s="1"/>
  <c r="J30" i="5"/>
  <c r="AG98" i="1" s="1"/>
  <c r="F34" i="4"/>
  <c r="BA97" i="1" s="1"/>
  <c r="F37" i="2"/>
  <c r="BD95" i="1" s="1"/>
  <c r="J34" i="7"/>
  <c r="AW100" i="1" s="1"/>
  <c r="F35" i="3"/>
  <c r="BB96" i="1" s="1"/>
  <c r="F36" i="2"/>
  <c r="BC95" i="1" s="1"/>
  <c r="F34" i="5"/>
  <c r="BA98" i="1" s="1"/>
  <c r="J34" i="3"/>
  <c r="AW96" i="1" s="1"/>
  <c r="F37" i="4"/>
  <c r="BD97" i="1" s="1"/>
  <c r="F34" i="6"/>
  <c r="BA99" i="1" s="1"/>
  <c r="F36" i="6"/>
  <c r="BC99" i="1" s="1"/>
  <c r="F35" i="7"/>
  <c r="BB100" i="1" s="1"/>
  <c r="J96" i="3" l="1"/>
  <c r="J96" i="5"/>
  <c r="J30" i="2"/>
  <c r="AG95" i="1"/>
  <c r="BC94" i="1"/>
  <c r="W32" i="1"/>
  <c r="J33" i="2"/>
  <c r="AV95" i="1" s="1"/>
  <c r="AT95" i="1" s="1"/>
  <c r="F33" i="7"/>
  <c r="AZ100" i="1"/>
  <c r="J30" i="7"/>
  <c r="AG100" i="1" s="1"/>
  <c r="BA94" i="1"/>
  <c r="W30" i="1"/>
  <c r="F33" i="3"/>
  <c r="AZ96" i="1" s="1"/>
  <c r="F33" i="4"/>
  <c r="AZ97" i="1"/>
  <c r="BD94" i="1"/>
  <c r="W33" i="1" s="1"/>
  <c r="J33" i="3"/>
  <c r="AV96" i="1"/>
  <c r="AT96" i="1" s="1"/>
  <c r="F33" i="2"/>
  <c r="AZ95" i="1"/>
  <c r="J33" i="6"/>
  <c r="AV99" i="1" s="1"/>
  <c r="AT99" i="1" s="1"/>
  <c r="J30" i="4"/>
  <c r="AG97" i="1"/>
  <c r="J30" i="6"/>
  <c r="AG99" i="1" s="1"/>
  <c r="AN99" i="1" s="1"/>
  <c r="J33" i="5"/>
  <c r="AV98" i="1" s="1"/>
  <c r="AT98" i="1" s="1"/>
  <c r="F33" i="6"/>
  <c r="AZ99" i="1"/>
  <c r="F33" i="5"/>
  <c r="AZ98" i="1" s="1"/>
  <c r="BB94" i="1"/>
  <c r="AX94" i="1"/>
  <c r="J33" i="4"/>
  <c r="AV97" i="1" s="1"/>
  <c r="AT97" i="1" s="1"/>
  <c r="J33" i="7"/>
  <c r="AV100" i="1" s="1"/>
  <c r="AT100" i="1" s="1"/>
  <c r="AU94" i="1"/>
  <c r="J39" i="2" l="1"/>
  <c r="J39" i="4"/>
  <c r="J39" i="6"/>
  <c r="J39" i="7"/>
  <c r="J39" i="3"/>
  <c r="J39" i="5"/>
  <c r="AN96" i="1"/>
  <c r="AN98" i="1"/>
  <c r="AN95" i="1"/>
  <c r="AN100" i="1"/>
  <c r="AN97" i="1"/>
  <c r="AG94" i="1"/>
  <c r="AZ94" i="1"/>
  <c r="W29" i="1"/>
  <c r="AY94" i="1"/>
  <c r="W31" i="1"/>
  <c r="AW94" i="1"/>
  <c r="AK30" i="1"/>
  <c r="AK26" i="1" l="1"/>
  <c r="AV94" i="1"/>
  <c r="AK29" i="1"/>
  <c r="AK35" i="1" l="1"/>
  <c r="AT94" i="1"/>
  <c r="AN94" i="1" l="1"/>
</calcChain>
</file>

<file path=xl/sharedStrings.xml><?xml version="1.0" encoding="utf-8"?>
<sst xmlns="http://schemas.openxmlformats.org/spreadsheetml/2006/main" count="3565" uniqueCount="678">
  <si>
    <t>Export Komplet</t>
  </si>
  <si>
    <t/>
  </si>
  <si>
    <t>2.0</t>
  </si>
  <si>
    <t>False</t>
  </si>
  <si>
    <t>{8fa63c41-4d2f-4c5e-81bb-997852bda0e2}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</si>
  <si>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</si>
  <si>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</si>
  <si>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</si>
  <si>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</si>
  <si>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</si>
  <si>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</si>
  <si>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</si>
  <si>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</si>
  <si>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</si>
  <si>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</si>
  <si>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</si>
  <si>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</si>
  <si>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</si>
  <si>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</si>
  <si>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žst. Nová Ves nad Lužnicí, zast. Bednáreček</t>
  </si>
  <si>
    <t>Datum:</t>
  </si>
  <si>
    <t>6. 3. 2020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</si>
  <si>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</si>
  <si>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</si>
  <si>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</si>
  <si>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</si>
  <si>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</si>
  <si>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</si>
  <si>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</si>
  <si>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</si>
  <si>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</si>
  <si>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</si>
  <si>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</si>
  <si>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</si>
  <si>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</si>
  <si>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</si>
  <si>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</si>
  <si>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</si>
  <si>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</si>
  <si>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</si>
  <si>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</si>
  <si>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</si>
  <si>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</si>
  <si>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</si>
  <si>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</si>
  <si>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</si>
  <si>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</si>
  <si>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</si>
  <si>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</si>
  <si>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</si>
  <si>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</si>
  <si>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</si>
  <si>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</si>
  <si>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</si>
  <si>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</si>
  <si>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</si>
  <si>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</si>
  <si>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</si>
  <si>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</si>
  <si>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</si>
  <si>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</si>
  <si>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</si>
  <si>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</si>
  <si>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</si>
  <si>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</si>
  <si>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</si>
  <si>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</si>
  <si>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</si>
  <si>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</si>
  <si>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</si>
  <si>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</si>
  <si>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</si>
  <si>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</si>
  <si>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</si>
  <si>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</si>
  <si>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</si>
  <si>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</si>
  <si>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</si>
  <si>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Elektromontáže - žst. Nová ves n/L</t>
  </si>
  <si>
    <t>STA</t>
  </si>
  <si>
    <t>1</t>
  </si>
  <si>
    <t>{4b453a4c-2b81-4166-ae03-9a964df5f95b}</t>
  </si>
  <si>
    <t>2</t>
  </si>
  <si>
    <t>02</t>
  </si>
  <si>
    <t>Zemní práce - žst. Nová Ves n/L</t>
  </si>
  <si>
    <t>{4b1261f4-5d8b-4737-b97b-572d4c86c272}</t>
  </si>
  <si>
    <t>03</t>
  </si>
  <si>
    <t>VON - žst. Nová Ves n/L</t>
  </si>
  <si>
    <t>{fd639b72-02a5-46e6-9c0d-ae54a58ab21d}</t>
  </si>
  <si>
    <t>04</t>
  </si>
  <si>
    <t>Elektromontáže - zast. Bednáreček</t>
  </si>
  <si>
    <t>{67ada24d-5fde-4143-a3b4-18807280bd23}</t>
  </si>
  <si>
    <t>05</t>
  </si>
  <si>
    <t xml:space="preserve">Zemní práce - zast. Bednáreček </t>
  </si>
  <si>
    <t>{e817a4af-5418-4a8e-bfce-6b22542fc721}</t>
  </si>
  <si>
    <t>06</t>
  </si>
  <si>
    <t>VON - zast. Bednáreček</t>
  </si>
  <si>
    <t>{834092d9-817e-46c7-993d-4eaece8ba1c2}</t>
  </si>
  <si>
    <t>KRYCÍ LIST SOUPISU PRACÍ</t>
  </si>
  <si>
    <t>Objekt:</t>
  </si>
  <si>
    <t>01 - Elektromontáže - žst. Nová ves n/L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</si>
  <si>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</si>
  <si>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</si>
  <si>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</si>
  <si>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</si>
  <si>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</si>
  <si>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</si>
  <si>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</si>
  <si>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</si>
  <si>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</si>
  <si>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</si>
  <si>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</si>
  <si>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</si>
  <si>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</si>
  <si>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</si>
  <si>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</si>
  <si>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</si>
  <si>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</si>
  <si>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</si>
  <si>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</si>
  <si>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7494153015</t>
  </si>
  <si>
    <t>Montáž prázdných plastových kabelových skříní min. IP 44, výšky do 800 mm, hloubky do 320 mm kompaktní pilíř š 660-1 060 mm</t>
  </si>
  <si>
    <t>kus</t>
  </si>
  <si>
    <t>Sborník UOŽI 01 2020</t>
  </si>
  <si>
    <t>64</t>
  </si>
  <si>
    <t>ROZPOCET</t>
  </si>
  <si>
    <t>108408604</t>
  </si>
  <si>
    <t>P</t>
  </si>
  <si>
    <t>Poznámka k položce:_x000D_
Rozváděč ROV1 - (š/v/h) (550/900/240/+sokl a základ</t>
  </si>
  <si>
    <t>M</t>
  </si>
  <si>
    <t>7493601060</t>
  </si>
  <si>
    <t>Kabelové a zásuvkové skříně, elektroměrové rozvaděče Prázdné skříně a pilíře pro upevnění na sokl a základ pro plastové pilíře, venkovní min. IP 44, šíře 550mm, výška 700mm, hloubka do 240mm</t>
  </si>
  <si>
    <t>128</t>
  </si>
  <si>
    <t>632996063</t>
  </si>
  <si>
    <t>3</t>
  </si>
  <si>
    <t>7494758010</t>
  </si>
  <si>
    <t>Montáž ostatních zařízení rozvaděčů nn přístrojový rošt</t>
  </si>
  <si>
    <t>2019850860</t>
  </si>
  <si>
    <t>Poznámka k položce:_x000D_
Montáž roštu a rozbočovacích svorkovnic N a PE.</t>
  </si>
  <si>
    <t>4</t>
  </si>
  <si>
    <t>7494010568</t>
  </si>
  <si>
    <t>Přístroje pro spínání a ovládání Svornice a pomocný materiál Ostatní Přístrojový rošt do rozvaděče nn</t>
  </si>
  <si>
    <t>241764902</t>
  </si>
  <si>
    <t>5</t>
  </si>
  <si>
    <t>7494004672</t>
  </si>
  <si>
    <t>Modulární přístroje Ostatní přístroje -modulární přístroje Rozbočovací svorkovnice počet svorek 12, průřez 16 mm2, barva zelená</t>
  </si>
  <si>
    <t>-417626177</t>
  </si>
  <si>
    <t>6</t>
  </si>
  <si>
    <t>7494004678</t>
  </si>
  <si>
    <t>Modulární přístroje Ostatní přístroje -modulární přístroje Rozbočovací svorkovnice počet svorek 12, průřez 16 mm2, barva modrá</t>
  </si>
  <si>
    <t>2098276700</t>
  </si>
  <si>
    <t>7</t>
  </si>
  <si>
    <t>7494551024</t>
  </si>
  <si>
    <t>Montáž vačkových silových spínačů - vypínačů třípólových nebo čtyřpólových do 160 A - vypínač 0-1</t>
  </si>
  <si>
    <t>-1470880814</t>
  </si>
  <si>
    <t>8</t>
  </si>
  <si>
    <t>7494004530</t>
  </si>
  <si>
    <t>Modulární přístroje Ostatní přístroje -modulární přístroje Vypínače In 125 A, Ue AC 250/440 V, 3pól</t>
  </si>
  <si>
    <t>-1329084928</t>
  </si>
  <si>
    <t>9</t>
  </si>
  <si>
    <t>7494752010</t>
  </si>
  <si>
    <t>Montáž svodičů přepětí pro sítě nn - typ 1+2 (třída B+C) pro třífázové sítě</t>
  </si>
  <si>
    <t>-28494624</t>
  </si>
  <si>
    <t>10</t>
  </si>
  <si>
    <t>7494004104</t>
  </si>
  <si>
    <t>Modulární přístroje Přepěťové ochrany Kombinované svodiče bleskových proudů a přepětí typ 1+2, Iimp 12,5 kA, Uc AC 335 V, výměnné moduly, se signalizací, varistor, 3pól</t>
  </si>
  <si>
    <t>-2075997224</t>
  </si>
  <si>
    <t>11</t>
  </si>
  <si>
    <t>7494453035</t>
  </si>
  <si>
    <t>Montáž pojistkových odpínačů pro válcové pojistky včetně montáže pojistek do 125 A třípólový</t>
  </si>
  <si>
    <t>-662534608</t>
  </si>
  <si>
    <t>12</t>
  </si>
  <si>
    <t>7494007658</t>
  </si>
  <si>
    <t>Pojistkové systémy Odpínače, odpojovače a držáky válcových pojistkových vložek Pojistkové odpínače Ie 125 A, Ue AC 690 V/DC 440 V, pro válcové pojistkové vložky 22x58, 3pól. provedení, se signalizací, náhrada za např.  OPVA22-3-S</t>
  </si>
  <si>
    <t>-1623662452</t>
  </si>
  <si>
    <t>13</t>
  </si>
  <si>
    <t>7494008686</t>
  </si>
  <si>
    <t>Pojistkové systémy Pojistkové vložky pro jištění polovodičů Válcové pojistkové vložky In 80A, Un AC 690 V / DC 250 V, velikost 22×58, gR - charakteristika pro jištění polovodičů, Cd/Pb free</t>
  </si>
  <si>
    <t>-1674271360</t>
  </si>
  <si>
    <t>14</t>
  </si>
  <si>
    <t>7494351032</t>
  </si>
  <si>
    <t>Montáž jističů (do 10 kA) třípólových přes 20 do 63 A</t>
  </si>
  <si>
    <t>1764110014</t>
  </si>
  <si>
    <t>7494003426</t>
  </si>
  <si>
    <t>Modulární přístroje Jističe do 80 A; 10 kA 3-pólové In 25 A, Ue AC 230/400 V / DC 216 V, charakteristika C, 3pól, Icn 10 kA</t>
  </si>
  <si>
    <t>-1355382488</t>
  </si>
  <si>
    <t>16</t>
  </si>
  <si>
    <t>7494351010</t>
  </si>
  <si>
    <t>Montáž jističů (do 10 kA) jednopólových do 20 A</t>
  </si>
  <si>
    <t>-2053252299</t>
  </si>
  <si>
    <t>17</t>
  </si>
  <si>
    <t>7494003120</t>
  </si>
  <si>
    <t>Modulární přístroje Jističe do 80 A; 10 kA 1-pólové In 4 A, Ue AC 230 V / DC 72 V, charakteristika B, 1pól, Icn 10 kA</t>
  </si>
  <si>
    <t>2094900167</t>
  </si>
  <si>
    <t>18</t>
  </si>
  <si>
    <t>7494003160</t>
  </si>
  <si>
    <t>Modulární přístroje Jističe do 80 A; 10 kA 1-pólové In 10 A, Ue AC 230 V / DC 72 V, charakteristika C, 1pól, Icn 10 kA</t>
  </si>
  <si>
    <t>-27639696</t>
  </si>
  <si>
    <t>19</t>
  </si>
  <si>
    <t>7494450510</t>
  </si>
  <si>
    <t>Montáž proudových chráničů dvoupólových do 40 A (10 kA)</t>
  </si>
  <si>
    <t>1355990766</t>
  </si>
  <si>
    <t>20</t>
  </si>
  <si>
    <t>7494003806</t>
  </si>
  <si>
    <t>Modulární přístroje Proudové chrániče 10 kA typ AC 2-pólové In 25 A, Ue AC 230/400 V, Idn 30 mA, 2pól, Inc 10 kA, typ AC</t>
  </si>
  <si>
    <t>256</t>
  </si>
  <si>
    <t>1929627033</t>
  </si>
  <si>
    <t>7494003824</t>
  </si>
  <si>
    <t>Modulární přístroje Proudové chrániče 10 kA typ AC 4-pólové In 25 A, Ue AC 230/400 V, Idn 30 mA, 4pól, Inc 10 kA, typ AC</t>
  </si>
  <si>
    <t>84106992</t>
  </si>
  <si>
    <t>22</t>
  </si>
  <si>
    <t>7494003972</t>
  </si>
  <si>
    <t>Modulární přístroje Proudové chrániče Proudové chrániče s nadproudovou ochranou 6kA typ AC In 16 A, Ue AC 230 V, charakteristika B, Idn 30 mA, 1+N-pól, Icn 6 kA, typ AC</t>
  </si>
  <si>
    <t>-1606213402</t>
  </si>
  <si>
    <t>23</t>
  </si>
  <si>
    <t>7494556010</t>
  </si>
  <si>
    <t>Montáž vzduchových stykačů do 100 A</t>
  </si>
  <si>
    <t>-1681037014</t>
  </si>
  <si>
    <t>24</t>
  </si>
  <si>
    <t>7494004254</t>
  </si>
  <si>
    <t>Modulární přístroje Spínací přístroje Instalační stykače AC s manuálním ovládáním Ith 25 A, Uc AC 230 V, 4x zapínací kontakt, s manuálním ovládáním, AC-3: 8,5A</t>
  </si>
  <si>
    <t>-596852481</t>
  </si>
  <si>
    <t>25</t>
  </si>
  <si>
    <t>7494004248</t>
  </si>
  <si>
    <t>Modulární přístroje Spínací přístroje Instalační stykače AC s manuálním ovládáním Ith 20 A, Uc AC 24 V, 2x zapínací kontakt, s manuálním ovládáním, AC-3: zap. 9A</t>
  </si>
  <si>
    <t>1135216804</t>
  </si>
  <si>
    <t>26</t>
  </si>
  <si>
    <t>7494553010</t>
  </si>
  <si>
    <t>Montáž páčkových silových spínačů - vypínačů jednopólových do 32 A - vypínač 0-1</t>
  </si>
  <si>
    <t>1246848056</t>
  </si>
  <si>
    <t>27</t>
  </si>
  <si>
    <t>7494004566</t>
  </si>
  <si>
    <t>Modulární přístroje Ostatní přístroje -modulární přístroje Spínače a tlačítka Kolébkové spínače a přepínače Ith 16 A, Ue AC 250 V, DC 12 V, 1x zapínací kontakt, se signalizací - barva zelená</t>
  </si>
  <si>
    <t>358119098</t>
  </si>
  <si>
    <t>28</t>
  </si>
  <si>
    <t>7494552010</t>
  </si>
  <si>
    <t>Montáž vačkových silových spínačů - přepínačů jednopólových do 63 A - přepínač 1-0-1</t>
  </si>
  <si>
    <t>-1853773650</t>
  </si>
  <si>
    <t>29</t>
  </si>
  <si>
    <t>7494010104</t>
  </si>
  <si>
    <t>Přístroje pro spínání a ovládání Ovladače, signálky Ovladače Otočný přepínač kompletní 1-0-1, 1Z, 1R, černý</t>
  </si>
  <si>
    <t>176899172</t>
  </si>
  <si>
    <t>30</t>
  </si>
  <si>
    <t>7494656055</t>
  </si>
  <si>
    <t>Montáž ostatních měřících přístrojů spínacích hodin 1 - 2 kanálových</t>
  </si>
  <si>
    <t>-1063067938</t>
  </si>
  <si>
    <t>Poznámka k položce:_x000D_
Montáž spínacích hodin a soumrakového spínače.</t>
  </si>
  <si>
    <t>31</t>
  </si>
  <si>
    <t>7494004426</t>
  </si>
  <si>
    <t>Modulární přístroje Spínací přístroje Spínací hodiny In 16 A, Uc AC 230 V, 1x přepínací kontakt, týdenní program, 1 kanál, funkce astro, jazyk CS, EN, DE, PL, RU, IT, FR, ES, PT, NL, DA, FI, NO, SV, TR, záloha chodu</t>
  </si>
  <si>
    <t>-982350816</t>
  </si>
  <si>
    <t>32</t>
  </si>
  <si>
    <t>7494656060</t>
  </si>
  <si>
    <t>Montáž ostatních měřících přístrojů čidlo s fotoodporem ke spínacím hodinám</t>
  </si>
  <si>
    <t>-1139569989</t>
  </si>
  <si>
    <t>Poznámka k položce:_x000D_
Montáž fotobuňky</t>
  </si>
  <si>
    <t>33</t>
  </si>
  <si>
    <t>7494010262</t>
  </si>
  <si>
    <t>Přístroje pro spínání a ovládání Měřící přístroje, elektroměry Ostatní měřící přístroje Čidlo s fotoodporem ke spínacím hodinám</t>
  </si>
  <si>
    <t>846027856</t>
  </si>
  <si>
    <t>Poznámka k položce:_x000D_
Fotobuňka</t>
  </si>
  <si>
    <t>34</t>
  </si>
  <si>
    <t>7491254010</t>
  </si>
  <si>
    <t>Montáž zásuvek instalačních domovních 10/16 A, 250 V, IP20 bez přepěťové ochrany nebo se zabudovanou přepěťovou ochranou jednoduchých nebo dvojitých</t>
  </si>
  <si>
    <t>1754758260</t>
  </si>
  <si>
    <t>Poznámka k položce:_x000D_
Montáž zásuvky umístěné na DIN liště.</t>
  </si>
  <si>
    <t>35</t>
  </si>
  <si>
    <t>7494004658</t>
  </si>
  <si>
    <t>Modulární přístroje Ostatní přístroje -modulární přístroje Soklové zásuvky In 16 A, Ue AC 230 V, s ochranným kolíkem, přívod zespodu, přívod seshora, šířka 2,5 modulu</t>
  </si>
  <si>
    <t>-2049046166</t>
  </si>
  <si>
    <t>36</t>
  </si>
  <si>
    <t>7494756016</t>
  </si>
  <si>
    <t>Montáž svornic řadových nn včetně upevnění a štítku pro Cu/Al vodiče do 16 mm2</t>
  </si>
  <si>
    <t>2130961433</t>
  </si>
  <si>
    <t>37</t>
  </si>
  <si>
    <t>7494010418</t>
  </si>
  <si>
    <t>Přístroje pro spínání a ovládání Svornice a pomocný materiál Svornice Svorka RSA 10 A řadová šedá</t>
  </si>
  <si>
    <t>-1977919243</t>
  </si>
  <si>
    <t>38</t>
  </si>
  <si>
    <t>7492551010</t>
  </si>
  <si>
    <t>Montáž vodičů jednožílových Cu do 16 mm2</t>
  </si>
  <si>
    <t>m</t>
  </si>
  <si>
    <t>-1688770448</t>
  </si>
  <si>
    <t>Poznámka k položce:_x000D_
Vydrátování rozváděče.</t>
  </si>
  <si>
    <t>39</t>
  </si>
  <si>
    <t>7492500800</t>
  </si>
  <si>
    <t>Kabely, vodiče, šňůry Cu - nn Vodič jednožílový Cu, plastová izolace H07V-K 10 černý (CYA)</t>
  </si>
  <si>
    <t>-201909550</t>
  </si>
  <si>
    <t>40</t>
  </si>
  <si>
    <t>7492500820</t>
  </si>
  <si>
    <t>Kabely, vodiče, šňůry Cu - nn Vodič jednožílový Cu, plastová izolace H07V-K 10 sv.modrý (CYA)</t>
  </si>
  <si>
    <t>2060959869</t>
  </si>
  <si>
    <t>41</t>
  </si>
  <si>
    <t>7492500840</t>
  </si>
  <si>
    <t>Kabely, vodiče, šňůry Cu - nn Vodič jednožílový Cu, plastová izolace H07V-K 10 zž (CYA)</t>
  </si>
  <si>
    <t>1689423465</t>
  </si>
  <si>
    <t>42</t>
  </si>
  <si>
    <t>7492500900</t>
  </si>
  <si>
    <t>Kabely, vodiče, šňůry Cu - nn Vodič jednožílový Cu, plastová izolace H07V-K 1,5 černý (CYA)</t>
  </si>
  <si>
    <t>1391837846</t>
  </si>
  <si>
    <t>43</t>
  </si>
  <si>
    <t>7492500940</t>
  </si>
  <si>
    <t>Kabely, vodiče, šňůry Cu - nn Vodič jednožílový Cu, plastová izolace H07V-K 1,5 sv.modrý (CYA)</t>
  </si>
  <si>
    <t>-451083681</t>
  </si>
  <si>
    <t>44</t>
  </si>
  <si>
    <t>7492501050</t>
  </si>
  <si>
    <t>Kabely, vodiče, šňůry Cu - nn Vodič jednožílový Cu, plastová izolace H07V-K 2,5 černý (CYA)</t>
  </si>
  <si>
    <t>-966833354</t>
  </si>
  <si>
    <t>45</t>
  </si>
  <si>
    <t>7492500340</t>
  </si>
  <si>
    <t>Kabely, vodiče, šňůry Cu - nn Vodič jednožílový Cu, plastová izolace H07V-U 6 černý (CY)</t>
  </si>
  <si>
    <t>136087775</t>
  </si>
  <si>
    <t>46</t>
  </si>
  <si>
    <t>7493171012</t>
  </si>
  <si>
    <t>Demontáž osvětlovacích stožárů výšky přes 6 do 14 m</t>
  </si>
  <si>
    <t>302841963</t>
  </si>
  <si>
    <t>47</t>
  </si>
  <si>
    <t>7492271010</t>
  </si>
  <si>
    <t>Demontáže venkovních vedení nn sloupu včetně veškeré výstroje</t>
  </si>
  <si>
    <t>794402209</t>
  </si>
  <si>
    <t>48</t>
  </si>
  <si>
    <t>7493173010</t>
  </si>
  <si>
    <t>Demontáž elektrovýzbroje osvětlovacích stožárů do výšky 14 m</t>
  </si>
  <si>
    <t>512</t>
  </si>
  <si>
    <t>-190038906</t>
  </si>
  <si>
    <t>49</t>
  </si>
  <si>
    <t>7493151010</t>
  </si>
  <si>
    <t>Montáž osvětlovacích stožárů včetně výstroje sklopných výšky do 12 m</t>
  </si>
  <si>
    <t>-44118504</t>
  </si>
  <si>
    <t>50</t>
  </si>
  <si>
    <t>7493100060</t>
  </si>
  <si>
    <t>Venkovní osvětlení Osvětlovací stožáry sklopné výšky od 10 do 12 m, žárově zinkovaný, vč. výstroje, stožár nesmí mít dvířka (z důvodu neoprávněného vstupu)</t>
  </si>
  <si>
    <t>868899558</t>
  </si>
  <si>
    <t>Poznámka k položce:_x000D_
přístup ke svorkovnici bude možný až po sklopení stožáru, kdy se dolní část plně otevře a umožní snadný přístup ke svorkovnicím.</t>
  </si>
  <si>
    <t>51</t>
  </si>
  <si>
    <t>7493100010</t>
  </si>
  <si>
    <t>Venkovní osvětlení Osvětlovací stožáry sklopné výšky do 6 m, žárově zinkovaný, vč. výstroje, stožár nesmí mít dvířka (z důvodu neoprávněného vstupu)</t>
  </si>
  <si>
    <t>-1972544530</t>
  </si>
  <si>
    <t>52</t>
  </si>
  <si>
    <t>7493152520</t>
  </si>
  <si>
    <t>Montáž svítidla pro železnici na pevný stožár výšky do 6 m</t>
  </si>
  <si>
    <t>-549884702</t>
  </si>
  <si>
    <t>53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</si>
  <si>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</si>
  <si>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</si>
  <si>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1526252071</t>
  </si>
  <si>
    <t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</si>
  <si>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54</t>
  </si>
  <si>
    <t>7493152525</t>
  </si>
  <si>
    <t>Montáž svítidla pro železnici na pevný stožár výšky přes 6 m mimo kolejiště</t>
  </si>
  <si>
    <t>1908180021</t>
  </si>
  <si>
    <t>55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</si>
  <si>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</si>
  <si>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</si>
  <si>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520204760</t>
  </si>
  <si>
    <t>56</t>
  </si>
  <si>
    <t>7492471010</t>
  </si>
  <si>
    <t>Demontáže kabelových vedení nn</t>
  </si>
  <si>
    <t>-1880794730</t>
  </si>
  <si>
    <t>57</t>
  </si>
  <si>
    <t>7492756040</t>
  </si>
  <si>
    <t>Pomocné práce pro montáž kabelů zatažení kabelů do chráničky do 4 kg/m</t>
  </si>
  <si>
    <t>672164569</t>
  </si>
  <si>
    <t>Poznámka k položce:_x000D_
173m + 4*20m + 528m + 9m + 2*10m + 16m + 120m +  rezerva =960m</t>
  </si>
  <si>
    <t>58</t>
  </si>
  <si>
    <t>7492554010</t>
  </si>
  <si>
    <t>Montáž kabelů 4- a 5-žílových Cu do 16 mm2</t>
  </si>
  <si>
    <t>-670159140</t>
  </si>
  <si>
    <t>59</t>
  </si>
  <si>
    <t>7492555012</t>
  </si>
  <si>
    <t>Montáž kabelů vícežílových Cu 12 x 1,5 mm2</t>
  </si>
  <si>
    <t>-1969255194</t>
  </si>
  <si>
    <t>60</t>
  </si>
  <si>
    <t>7492502140</t>
  </si>
  <si>
    <t>Kabely, vodiče, šňůry Cu - nn Kabel silový více-žílový Cu, plastová izolace CYKY 12J1,5 (12Cx1,5)</t>
  </si>
  <si>
    <t>1943500650</t>
  </si>
  <si>
    <t>61</t>
  </si>
  <si>
    <t>7491251015</t>
  </si>
  <si>
    <t>Montáž lišt elektroinstalačních, kabelových žlabů z PVC-U jednokomorových zaklapávacích rozměru 50/50 - 50/100 mm</t>
  </si>
  <si>
    <t>1068746692</t>
  </si>
  <si>
    <t>62</t>
  </si>
  <si>
    <t>7491200040</t>
  </si>
  <si>
    <t>Elektroinstalační materiál Elektroinstalační lišty a kabelové žlaby Lišta LV 40x15 vkládací bílá 3m</t>
  </si>
  <si>
    <t>-833456105</t>
  </si>
  <si>
    <t>63</t>
  </si>
  <si>
    <t>7492751022</t>
  </si>
  <si>
    <t>Montáž ukončení kabelů nn v rozvaděči nebo na přístroji izolovaných s označením 2 - 5-ti žílových do 25 mm2</t>
  </si>
  <si>
    <t>1443968158</t>
  </si>
  <si>
    <t>7492502030</t>
  </si>
  <si>
    <t>Kabely, vodiče, šňůry Cu - nn Kabel silový 4 a 5-žílový Cu, plastová izolace CYKY 5J6 (5Cx6)</t>
  </si>
  <si>
    <t>1363816844</t>
  </si>
  <si>
    <t>Poznámka k položce:_x000D_
Pro osvětlení 826m + 120m + 10m + rezerva = 1000m</t>
  </si>
  <si>
    <t>65</t>
  </si>
  <si>
    <t>7492501870</t>
  </si>
  <si>
    <t>Kabely, vodiče, šňůry Cu - nn Kabel silový 4 a 5-žílový Cu, plastová izolace CYKY 4J10 (4Bx10)</t>
  </si>
  <si>
    <t>-907944242</t>
  </si>
  <si>
    <t>Poznámka k položce:_x000D_
Pro stavědlo č.2 (R02 -- KS03), 9m + 528m + 10m + rezerva = 680m</t>
  </si>
  <si>
    <t>66</t>
  </si>
  <si>
    <t>7491652010</t>
  </si>
  <si>
    <t>Montáž vnějšího uzemnění uzemňovacích vodičů v zemi z pozinkované oceli (FeZn) do 120 mm2</t>
  </si>
  <si>
    <t>-907791702</t>
  </si>
  <si>
    <t>Poznámka k položce:_x000D_
Pro uzemnnění OS2 -- ROV1 -- OS7 , 4 * 20m + 10m + 8m + rezerva = 130m_x000D_
( 1Kg = cca 1m )</t>
  </si>
  <si>
    <t>67</t>
  </si>
  <si>
    <t>7491600200</t>
  </si>
  <si>
    <t>Uzemnění Vnější Pásek pozink. FeZn 30x4</t>
  </si>
  <si>
    <t>kg</t>
  </si>
  <si>
    <t>-1662621896</t>
  </si>
  <si>
    <t>68</t>
  </si>
  <si>
    <t>7491600190</t>
  </si>
  <si>
    <t>Uzemnění Vnější Uzemňovací vedení v zemi, kruhovým vodičem FeZn do D=10 mm</t>
  </si>
  <si>
    <t>-1840144100</t>
  </si>
  <si>
    <t>Poznámka k položce:_x000D_
Pro uzemnění OS1 a OS8</t>
  </si>
  <si>
    <t>69</t>
  </si>
  <si>
    <t>7491654010</t>
  </si>
  <si>
    <t>Montáž svorek spojovacích se 2 šrouby (typ SS, SO, SR03, aj.)</t>
  </si>
  <si>
    <t>3640403</t>
  </si>
  <si>
    <t>70</t>
  </si>
  <si>
    <t>7491601450</t>
  </si>
  <si>
    <t>Uzemnění Hromosvodné vedení Svorka SR 2b</t>
  </si>
  <si>
    <t>2146048421</t>
  </si>
  <si>
    <t>71</t>
  </si>
  <si>
    <t>7491652040</t>
  </si>
  <si>
    <t>Montáž vnějšího uzemnění zemnící tyče z pozinkované oceli (FeZn), délky do 2 m</t>
  </si>
  <si>
    <t>-952841216</t>
  </si>
  <si>
    <t>72</t>
  </si>
  <si>
    <t>7491600240</t>
  </si>
  <si>
    <t>Uzemnění Vnější Tyč ZT 1,0t Tprofil zemnící</t>
  </si>
  <si>
    <t>-373256567</t>
  </si>
  <si>
    <t>73</t>
  </si>
  <si>
    <t>7493100130</t>
  </si>
  <si>
    <t>Venkovní osvětlení Osvětlovací stožáry pevné Sklápěcí zařízení hydraulické, určeno pro sklápění osvětlovacích stožárů od 9 m do 12 m</t>
  </si>
  <si>
    <t>1604859008</t>
  </si>
  <si>
    <t>74</t>
  </si>
  <si>
    <t>7498150520</t>
  </si>
  <si>
    <t>Vyhotovení výchozí revizní zprávy pro opravné práce pro objem investičních nákladů přes 500 000 do 1 000 000 Kč</t>
  </si>
  <si>
    <t>-506529931</t>
  </si>
  <si>
    <t>75</t>
  </si>
  <si>
    <t>7498150525</t>
  </si>
  <si>
    <t>Vyhotovení výchozí revizní zprávy příplatek za každých dalších i započatých 500 000 Kč přes 1 000 000 Kč</t>
  </si>
  <si>
    <t>-614566943</t>
  </si>
  <si>
    <t>76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</si>
  <si>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</si>
  <si>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</si>
  <si>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42705342</t>
  </si>
  <si>
    <t>77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</si>
  <si>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</si>
  <si>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</si>
  <si>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-334597045</t>
  </si>
  <si>
    <t>78</t>
  </si>
  <si>
    <t>7498351010</t>
  </si>
  <si>
    <t>Vydání průkazu způsobilosti pro funkční celek, provizorní stav</t>
  </si>
  <si>
    <t>680588564</t>
  </si>
  <si>
    <t>79</t>
  </si>
  <si>
    <t>7498457010</t>
  </si>
  <si>
    <t>Měření intenzity osvětlení instalovaného v rozsahu 1 000 m2 zjišťované plochy</t>
  </si>
  <si>
    <t>-757045534</t>
  </si>
  <si>
    <t>02 - Zemní práce - žst. Nová Ves n/L</t>
  </si>
  <si>
    <t>460150063</t>
  </si>
  <si>
    <t>Hloubení kabelových zapažených i nezapažených rýh ručně š 40 cm, hl 80 cm, v hornině tř 3</t>
  </si>
  <si>
    <t>CS ÚRS 2020 01</t>
  </si>
  <si>
    <t>1732802927</t>
  </si>
  <si>
    <t>Poznámka k položce:_x000D_
Pro uložení chráničky/kabelu , 826m + rezerva = 860m</t>
  </si>
  <si>
    <t>141721252</t>
  </si>
  <si>
    <t>Řízený zemní protlak délky do 100 m hloubky do 6 m s protlačením potrubí vnějšího průměru vrtu do 110 mm v hornině tř 1 až 4</t>
  </si>
  <si>
    <t>113921560</t>
  </si>
  <si>
    <t xml:space="preserve">Poznámka k položce:_x000D_
Pro chránička/kabel  (stavědlo č.2 a mezi OS7 a OS8)._x000D_
_x000D_
</t>
  </si>
  <si>
    <t>460050704</t>
  </si>
  <si>
    <t>Hloubení nezapažených jam pro stožáry veřejného osvětlení ručně v hornině tř 4</t>
  </si>
  <si>
    <t>-958764694</t>
  </si>
  <si>
    <t>Poznámka k položce:_x000D_
Pro osvětlovací stožáry</t>
  </si>
  <si>
    <t>220182021</t>
  </si>
  <si>
    <t>Uložení HDPE trubky do výkopu včetně fixace</t>
  </si>
  <si>
    <t>683946577</t>
  </si>
  <si>
    <t>Poznámka k položce:_x000D_
Pro uložení chráničky/kabelu , 826m + 120 +  rezerva = 960m</t>
  </si>
  <si>
    <t>34571355</t>
  </si>
  <si>
    <t>trubka elektroinstalační ohebná dvouplášťová korugovaná D 94/110 mm, HDPE+LDPE</t>
  </si>
  <si>
    <t>-1434163534</t>
  </si>
  <si>
    <t>Poznámka k položce:_x000D_
Pro uložení chráničky/kabelu , 826m + rezerva = 960m</t>
  </si>
  <si>
    <t>460490014</t>
  </si>
  <si>
    <t>Krytí kabelů výstražnou fólií šířky 40 cm</t>
  </si>
  <si>
    <t>998212576</t>
  </si>
  <si>
    <t>460080033</t>
  </si>
  <si>
    <t>Základové konstrukce ze ŽB tř. C 16/20</t>
  </si>
  <si>
    <t>m3</t>
  </si>
  <si>
    <t>-197244802</t>
  </si>
  <si>
    <t>58932571</t>
  </si>
  <si>
    <t>beton C 16/20 X0,XC1 kamenivo frakce 0/16</t>
  </si>
  <si>
    <t>2072011475</t>
  </si>
  <si>
    <t>460560063</t>
  </si>
  <si>
    <t>Zásyp rýh ručně šířky 40 cm, hloubky 80 cm, z horniny třídy 3</t>
  </si>
  <si>
    <t>-598066509</t>
  </si>
  <si>
    <t>460080012</t>
  </si>
  <si>
    <t>Základové konstrukce z monolitického betonu C 8/10 bez bednění</t>
  </si>
  <si>
    <t>1276587793</t>
  </si>
  <si>
    <t>58931670</t>
  </si>
  <si>
    <t>beton C-/7,5 kamenivo frakce 0/22</t>
  </si>
  <si>
    <t>-619030686</t>
  </si>
  <si>
    <t>460030039</t>
  </si>
  <si>
    <t>Rozebrání dlažeb ručně z dlaždic zámkových do písku spáry nezalité</t>
  </si>
  <si>
    <t>m2</t>
  </si>
  <si>
    <t>1983613487</t>
  </si>
  <si>
    <t>460650173</t>
  </si>
  <si>
    <t>Očištění kostek kamenných mozaikových z rozebraných dlažeb</t>
  </si>
  <si>
    <t>-1248167364</t>
  </si>
  <si>
    <t>460650923</t>
  </si>
  <si>
    <t>Kladení dlažby po překopech z kostek mozaikových do lože z kameniva těženého</t>
  </si>
  <si>
    <t>1703463517</t>
  </si>
  <si>
    <t>460680185</t>
  </si>
  <si>
    <t>Vybourání otvorů ve zdivu cihelném plochy do 0,25 m2, tloušťky do 75 cm</t>
  </si>
  <si>
    <t>1755356524</t>
  </si>
  <si>
    <t>460270245</t>
  </si>
  <si>
    <t>Zazdívka otvorů cihlami pálenými plochy do 0,09 m2 a tloušťky do 75 cm</t>
  </si>
  <si>
    <t>777790958</t>
  </si>
  <si>
    <t>460080112</t>
  </si>
  <si>
    <t>Bourání základu betonového se záhozem jámy sypaninou</t>
  </si>
  <si>
    <t>1299388771</t>
  </si>
  <si>
    <t>59071004</t>
  </si>
  <si>
    <t>pěna pistolová PUR izolační jednosložková</t>
  </si>
  <si>
    <t>litr</t>
  </si>
  <si>
    <t>-1665159984</t>
  </si>
  <si>
    <t>460620014</t>
  </si>
  <si>
    <t>Provizorní úprava terénu se zhutněním, v hornině tř 4</t>
  </si>
  <si>
    <t>-1527157923</t>
  </si>
  <si>
    <t>460600061</t>
  </si>
  <si>
    <t>Odvoz suti a vybouraných hmot do 1 km</t>
  </si>
  <si>
    <t>t</t>
  </si>
  <si>
    <t>-720959509</t>
  </si>
  <si>
    <t>03 - VON - žst. Nová Ves n/L</t>
  </si>
  <si>
    <t>010001000</t>
  </si>
  <si>
    <t>Průzkumné, geodetické a projektové práce</t>
  </si>
  <si>
    <t>%</t>
  </si>
  <si>
    <t>1024</t>
  </si>
  <si>
    <t>1524558610</t>
  </si>
  <si>
    <t>460010021</t>
  </si>
  <si>
    <t>Vytyčení trasy vedení podzemního v obvodu železniční stanice</t>
  </si>
  <si>
    <t>km</t>
  </si>
  <si>
    <t>1315067288</t>
  </si>
  <si>
    <t>020001000</t>
  </si>
  <si>
    <t>Příprava staveniště</t>
  </si>
  <si>
    <t>1355933053</t>
  </si>
  <si>
    <t>030001000</t>
  </si>
  <si>
    <t>Zařízení staveniště</t>
  </si>
  <si>
    <t>…</t>
  </si>
  <si>
    <t>-854390551</t>
  </si>
  <si>
    <t>012303000</t>
  </si>
  <si>
    <t>Geodetické práce po výstavbě</t>
  </si>
  <si>
    <t>-1661982887</t>
  </si>
  <si>
    <t>013254000</t>
  </si>
  <si>
    <t>Dokumentace skutečného provedení stavby</t>
  </si>
  <si>
    <t>-1013131743</t>
  </si>
  <si>
    <t>070001000</t>
  </si>
  <si>
    <t>Provozní vlivy</t>
  </si>
  <si>
    <t>-954773656</t>
  </si>
  <si>
    <t>074002000</t>
  </si>
  <si>
    <t>Železniční a městský kolejový provoz</t>
  </si>
  <si>
    <t>-1068927709</t>
  </si>
  <si>
    <t>04 - Elektromontáže - zast. Bednáreček</t>
  </si>
  <si>
    <t>7494153010</t>
  </si>
  <si>
    <t>Montáž prázdných plastových kabelových skříní min. IP 44, výšky do 800 mm, hloubky do 320 mm kompaktní pilíř š do 530 mm</t>
  </si>
  <si>
    <t>-1932824077</t>
  </si>
  <si>
    <t>7493600970</t>
  </si>
  <si>
    <t>Kabelové a zásuvkové skříně, elektroměrové rozvaděče Prázdné skříně a pilíře v provedení kompaktní pilíř plastová, venkovní min. IP44, šíře do 530mm, výška do 800mm, hloubka do 320mm</t>
  </si>
  <si>
    <t>-1600086686</t>
  </si>
  <si>
    <t>549630864</t>
  </si>
  <si>
    <t>7494003122</t>
  </si>
  <si>
    <t>Modulární přístroje Jističe do 80 A; 10 kA 1-pólové In 6 A, Ue AC 230 V / DC 72 V, charakteristika B, 1pól, Icn 10 kA</t>
  </si>
  <si>
    <t>-2118350413</t>
  </si>
  <si>
    <t>7494003386</t>
  </si>
  <si>
    <t>Modulární přístroje Jističe do 80 A; 10 kA 3-pólové In 16 A, Ue AC 230/400 V / DC 216 V, charakteristika B, 3pól, Icn 10 kA</t>
  </si>
  <si>
    <t>1305457777</t>
  </si>
  <si>
    <t>-939525149</t>
  </si>
  <si>
    <t>-1882321868</t>
  </si>
  <si>
    <t>7494651025</t>
  </si>
  <si>
    <t>Montáž ovládacích tlačítek otočných přepínačů</t>
  </si>
  <si>
    <t>932115043</t>
  </si>
  <si>
    <t>7494010080</t>
  </si>
  <si>
    <t>Přístroje pro spínání a ovládání Ovladače, signálky Ovladače CM přepínač 2 polohy 1přep 20A</t>
  </si>
  <si>
    <t>-1999923046</t>
  </si>
  <si>
    <t>1070077682</t>
  </si>
  <si>
    <t>1212760435</t>
  </si>
  <si>
    <t>7494009294</t>
  </si>
  <si>
    <t>Přístroje pro spínání a ovládání Stykače a nadproudová relé Stykače Velikost 12 4 kW / 400 V / 50 Hz / AC-3, Ie 9 A / AC-3, Uc AC 230 V, 1x zapínací kontakt, velikost 12, 3pól</t>
  </si>
  <si>
    <t>1320008752</t>
  </si>
  <si>
    <t>7494658012</t>
  </si>
  <si>
    <t>Montáž elektroměrů trojfázových</t>
  </si>
  <si>
    <t>-251644429</t>
  </si>
  <si>
    <t>7494010346</t>
  </si>
  <si>
    <t>Přístroje pro spínání a ovládání Měřící přístroje, elektroměry Elektroměry ED310.DR.14Z302-00, 3 x 230/400 V, 0,2-63 A</t>
  </si>
  <si>
    <t>321326490</t>
  </si>
  <si>
    <t>-1486881109</t>
  </si>
  <si>
    <t>7494004428</t>
  </si>
  <si>
    <t>Modulární přístroje Spínací přístroje Spínací hodiny In 16 A, Uc AC 230 V, 2x přepínací kontakt, týdenní program, 2 kanály, funkce astro, jazyk CS, EN, DE, PL, RU, IT, FR, ES, PT, NL, DA, FI, NO, SV, TR, záloha chodu</t>
  </si>
  <si>
    <t>-2064223276</t>
  </si>
  <si>
    <t>979233390</t>
  </si>
  <si>
    <t>-943961691</t>
  </si>
  <si>
    <t>7494757014</t>
  </si>
  <si>
    <t>Montáž ucpávkových vývodek pro kabely, průměru do 48 mm</t>
  </si>
  <si>
    <t>-868628458</t>
  </si>
  <si>
    <t>7494010546</t>
  </si>
  <si>
    <t>Přístroje pro spínání a ovládání Svornice a pomocný materiál Ucpávkové vývodky Vývodka SCAME PG 36   s matkou</t>
  </si>
  <si>
    <t>-609056103</t>
  </si>
  <si>
    <t>-487334377</t>
  </si>
  <si>
    <t>521822090</t>
  </si>
  <si>
    <t>7494758015</t>
  </si>
  <si>
    <t>Montáž ostatních zařízení rozvaděčů nn označovací lišta</t>
  </si>
  <si>
    <t>-264691085</t>
  </si>
  <si>
    <t>7494010570</t>
  </si>
  <si>
    <t>Přístroje pro spínání a ovládání Svornice a pomocný materiál Ostatní Označovací lišta do rozvaděče nn</t>
  </si>
  <si>
    <t>-1381044177</t>
  </si>
  <si>
    <t>7494758025</t>
  </si>
  <si>
    <t>Montáž ostatních zařízení rozvaděčů nn obal na výkresy do rozvaděče</t>
  </si>
  <si>
    <t>2043930686</t>
  </si>
  <si>
    <t>7494010574</t>
  </si>
  <si>
    <t>Přístroje pro spínání a ovládání Svornice a pomocný materiál Ostatní Obal na výkresy do rozvaděče nn</t>
  </si>
  <si>
    <t>-2139762787</t>
  </si>
  <si>
    <t>1844609907</t>
  </si>
  <si>
    <t>7493171010</t>
  </si>
  <si>
    <t>Demontáž osvětlovacích stožárů výšky do 6 m</t>
  </si>
  <si>
    <t>1742754782</t>
  </si>
  <si>
    <t>7491652084</t>
  </si>
  <si>
    <t>Montáž vnějšího uzemnění ostatní práce spoj uzemňovacích vodičů svařováním vč. zaizolování</t>
  </si>
  <si>
    <t>1665324091</t>
  </si>
  <si>
    <t>1109683760</t>
  </si>
  <si>
    <t>7491600180</t>
  </si>
  <si>
    <t>Uzemnění Vnější Uzemňovací vedení v zemi, páskem FeZn do 120 mm2</t>
  </si>
  <si>
    <t>393546897</t>
  </si>
  <si>
    <t>-84434208</t>
  </si>
  <si>
    <t>-1408272615</t>
  </si>
  <si>
    <t>7492502020</t>
  </si>
  <si>
    <t>Kabely, vodiče, šňůry Cu - nn Kabel silový 4 a 5-žílový Cu, plastová izolace CYKY 5J4 (5Cx4)</t>
  </si>
  <si>
    <t>-1191167676</t>
  </si>
  <si>
    <t>596885134</t>
  </si>
  <si>
    <t>653255759</t>
  </si>
  <si>
    <t>2297149</t>
  </si>
  <si>
    <t>422183646</t>
  </si>
  <si>
    <t>-1392726066</t>
  </si>
  <si>
    <t>986530906</t>
  </si>
  <si>
    <t>7497351780</t>
  </si>
  <si>
    <t>Číslování stožárů a pohonů odpojovačů 1 - 3 znaky</t>
  </si>
  <si>
    <t>330178323</t>
  </si>
  <si>
    <t>-161959506</t>
  </si>
  <si>
    <t>-2035277471</t>
  </si>
  <si>
    <t>1153000811</t>
  </si>
  <si>
    <t>2145418811</t>
  </si>
  <si>
    <t xml:space="preserve">05 - Zemní práce - zast. Bednáreček </t>
  </si>
  <si>
    <t>-1273849267</t>
  </si>
  <si>
    <t>-2146940168</t>
  </si>
  <si>
    <t>131446145</t>
  </si>
  <si>
    <t>962223945</t>
  </si>
  <si>
    <t>631629884</t>
  </si>
  <si>
    <t>-1570528031</t>
  </si>
  <si>
    <t>786487341</t>
  </si>
  <si>
    <t>460510075</t>
  </si>
  <si>
    <t>Kabelové prostupy z trub plastových do rýhy s obetonováním, průměru do 15 cm</t>
  </si>
  <si>
    <t>-881145845</t>
  </si>
  <si>
    <t>34571351</t>
  </si>
  <si>
    <t>trubka elektroinstalační ohebná dvouplášťová korugovaná D 41/50 mm, HDPE+LDPE</t>
  </si>
  <si>
    <t>465704550</t>
  </si>
  <si>
    <t>2002283784</t>
  </si>
  <si>
    <t>1567827359</t>
  </si>
  <si>
    <t>1589896442</t>
  </si>
  <si>
    <t>-781911949</t>
  </si>
  <si>
    <t>932450786</t>
  </si>
  <si>
    <t>640369570</t>
  </si>
  <si>
    <t>536716278</t>
  </si>
  <si>
    <t>1937825488</t>
  </si>
  <si>
    <t>06 - VON - zast. Bednáreček</t>
  </si>
  <si>
    <t>-1974897253</t>
  </si>
  <si>
    <t>-1262027528</t>
  </si>
  <si>
    <t>Ks</t>
  </si>
  <si>
    <t>-1281286212</t>
  </si>
  <si>
    <t>-76635919</t>
  </si>
  <si>
    <t>-1583065176</t>
  </si>
  <si>
    <t>1620870144</t>
  </si>
  <si>
    <t>-345090704</t>
  </si>
  <si>
    <t>-2010108381</t>
  </si>
  <si>
    <t>VZ65420128</t>
  </si>
  <si>
    <t>Oprava osvětlení v žst. Nová Ves nad Lužnicí a v  zast. Bednáreček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</si>
</sst>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4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6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6" fillId="5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3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17" fillId="3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17" fillId="3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167" fontId="16" fillId="3" borderId="22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Alignment="1">
      <alignment horizontal="center" vertical="center"/>
    </xf>
    <xf numFmtId="0" fontId="0" fillId="0" borderId="0" xfId="0"/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1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>
      <selection activeCell="AB4" sqref="AB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3</v>
      </c>
      <c r="BV1" s="10" t="s">
        <v>4</v>
      </c>
    </row>
    <row r="2" spans="1:74" s="1" customFormat="1" ht="36.950000000000003" customHeight="1">
      <c r="AR2" s="165" t="s">
        <v>5</v>
      </c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5" customHeight="1">
      <c r="B4" s="14"/>
      <c r="D4" s="15" t="s">
        <v>9</v>
      </c>
      <c r="AR4" s="14"/>
      <c r="AS4" s="16" t="s">
        <v>10</v>
      </c>
      <c r="BE4" s="17" t="s">
        <v>11</v>
      </c>
      <c r="BS4" s="11" t="s">
        <v>12</v>
      </c>
    </row>
    <row r="5" spans="1:74" s="1" customFormat="1" ht="12" customHeight="1">
      <c r="B5" s="14"/>
      <c r="D5" s="18" t="s">
        <v>13</v>
      </c>
      <c r="K5" s="177" t="s">
        <v>676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R5" s="14"/>
      <c r="BE5" s="174" t="s">
        <v>14</v>
      </c>
      <c r="BS5" s="11" t="s">
        <v>6</v>
      </c>
    </row>
    <row r="6" spans="1:74" s="1" customFormat="1" ht="36.950000000000003" customHeight="1">
      <c r="B6" s="14"/>
      <c r="D6" s="20" t="s">
        <v>15</v>
      </c>
      <c r="K6" s="178" t="s">
        <v>677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R6" s="14"/>
      <c r="BE6" s="175"/>
      <c r="BS6" s="11" t="s">
        <v>6</v>
      </c>
    </row>
    <row r="7" spans="1:74" s="1" customFormat="1" ht="12" customHeight="1">
      <c r="B7" s="14"/>
      <c r="D7" s="21" t="s">
        <v>16</v>
      </c>
      <c r="K7" s="19" t="s">
        <v>1</v>
      </c>
      <c r="AK7" s="21" t="s">
        <v>17</v>
      </c>
      <c r="AN7" s="19" t="s">
        <v>1</v>
      </c>
      <c r="AR7" s="14"/>
      <c r="BE7" s="175"/>
      <c r="BS7" s="11" t="s">
        <v>6</v>
      </c>
    </row>
    <row r="8" spans="1:74" s="1" customFormat="1" ht="12" customHeight="1">
      <c r="B8" s="14"/>
      <c r="D8" s="21" t="s">
        <v>18</v>
      </c>
      <c r="K8" s="19" t="s">
        <v>677</v>
      </c>
      <c r="AK8" s="21" t="s">
        <v>20</v>
      </c>
      <c r="AN8" s="22" t="s">
        <v>21</v>
      </c>
      <c r="AR8" s="14"/>
      <c r="BE8" s="175"/>
      <c r="BS8" s="11" t="s">
        <v>6</v>
      </c>
    </row>
    <row r="9" spans="1:74" s="1" customFormat="1" ht="14.45" customHeight="1">
      <c r="B9" s="14"/>
      <c r="AR9" s="14"/>
      <c r="BE9" s="175"/>
      <c r="BS9" s="11" t="s">
        <v>6</v>
      </c>
    </row>
    <row r="10" spans="1:74" s="1" customFormat="1" ht="12" customHeight="1">
      <c r="B10" s="14"/>
      <c r="D10" s="21" t="s">
        <v>22</v>
      </c>
      <c r="AK10" s="21" t="s">
        <v>23</v>
      </c>
      <c r="AN10" s="19" t="s">
        <v>1</v>
      </c>
      <c r="AR10" s="14"/>
      <c r="BE10" s="175"/>
      <c r="BS10" s="11" t="s">
        <v>6</v>
      </c>
    </row>
    <row r="11" spans="1:74" s="1" customFormat="1" ht="18.399999999999999" customHeight="1">
      <c r="B11" s="14"/>
      <c r="E11" s="19" t="s">
        <v>24</v>
      </c>
      <c r="AK11" s="21" t="s">
        <v>25</v>
      </c>
      <c r="AN11" s="19" t="s">
        <v>1</v>
      </c>
      <c r="AR11" s="14"/>
      <c r="BE11" s="175"/>
      <c r="BS11" s="11" t="s">
        <v>6</v>
      </c>
    </row>
    <row r="12" spans="1:74" s="1" customFormat="1" ht="6.95" customHeight="1">
      <c r="B12" s="14"/>
      <c r="AR12" s="14"/>
      <c r="BE12" s="175"/>
      <c r="BS12" s="11" t="s">
        <v>6</v>
      </c>
    </row>
    <row r="13" spans="1:74" s="1" customFormat="1" ht="12" customHeight="1">
      <c r="B13" s="14"/>
      <c r="D13" s="21" t="s">
        <v>26</v>
      </c>
      <c r="AK13" s="21" t="s">
        <v>23</v>
      </c>
      <c r="AN13" s="23" t="s">
        <v>27</v>
      </c>
      <c r="AR13" s="14"/>
      <c r="BE13" s="175"/>
      <c r="BS13" s="11" t="s">
        <v>6</v>
      </c>
    </row>
    <row r="14" spans="1:74" ht="12.75">
      <c r="B14" s="14"/>
      <c r="E14" s="179" t="s">
        <v>27</v>
      </c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21" t="s">
        <v>25</v>
      </c>
      <c r="AN14" s="23" t="s">
        <v>27</v>
      </c>
      <c r="AR14" s="14"/>
      <c r="BE14" s="175"/>
      <c r="BS14" s="11" t="s">
        <v>6</v>
      </c>
    </row>
    <row r="15" spans="1:74" s="1" customFormat="1" ht="6.95" customHeight="1">
      <c r="B15" s="14"/>
      <c r="AR15" s="14"/>
      <c r="BE15" s="175"/>
      <c r="BS15" s="11" t="s">
        <v>3</v>
      </c>
    </row>
    <row r="16" spans="1:74" s="1" customFormat="1" ht="12" customHeight="1">
      <c r="B16" s="14"/>
      <c r="D16" s="21" t="s">
        <v>28</v>
      </c>
      <c r="AK16" s="21" t="s">
        <v>23</v>
      </c>
      <c r="AN16" s="19" t="s">
        <v>1</v>
      </c>
      <c r="AR16" s="14"/>
      <c r="BE16" s="175"/>
      <c r="BS16" s="11" t="s">
        <v>3</v>
      </c>
    </row>
    <row r="17" spans="1:71" s="1" customFormat="1" ht="18.399999999999999" customHeight="1">
      <c r="B17" s="14"/>
      <c r="E17" s="19" t="s">
        <v>24</v>
      </c>
      <c r="AK17" s="21" t="s">
        <v>25</v>
      </c>
      <c r="AN17" s="19" t="s">
        <v>1</v>
      </c>
      <c r="AR17" s="14"/>
      <c r="BE17" s="175"/>
      <c r="BS17" s="11" t="s">
        <v>29</v>
      </c>
    </row>
    <row r="18" spans="1:71" s="1" customFormat="1" ht="6.95" customHeight="1">
      <c r="B18" s="14"/>
      <c r="AR18" s="14"/>
      <c r="BE18" s="175"/>
      <c r="BS18" s="11" t="s">
        <v>6</v>
      </c>
    </row>
    <row r="19" spans="1:71" s="1" customFormat="1" ht="12" customHeight="1">
      <c r="B19" s="14"/>
      <c r="D19" s="21" t="s">
        <v>30</v>
      </c>
      <c r="AK19" s="21" t="s">
        <v>23</v>
      </c>
      <c r="AN19" s="19" t="s">
        <v>1</v>
      </c>
      <c r="AR19" s="14"/>
      <c r="BE19" s="175"/>
      <c r="BS19" s="11" t="s">
        <v>6</v>
      </c>
    </row>
    <row r="20" spans="1:71" s="1" customFormat="1" ht="18.399999999999999" customHeight="1">
      <c r="B20" s="14"/>
      <c r="E20" s="19" t="s">
        <v>24</v>
      </c>
      <c r="AK20" s="21" t="s">
        <v>25</v>
      </c>
      <c r="AN20" s="19" t="s">
        <v>1</v>
      </c>
      <c r="AR20" s="14"/>
      <c r="BE20" s="175"/>
      <c r="BS20" s="11" t="s">
        <v>29</v>
      </c>
    </row>
    <row r="21" spans="1:71" s="1" customFormat="1" ht="6.95" customHeight="1">
      <c r="B21" s="14"/>
      <c r="AR21" s="14"/>
      <c r="BE21" s="175"/>
    </row>
    <row r="22" spans="1:71" s="1" customFormat="1" ht="12" customHeight="1">
      <c r="B22" s="14"/>
      <c r="D22" s="21" t="s">
        <v>31</v>
      </c>
      <c r="AR22" s="14"/>
      <c r="BE22" s="175"/>
    </row>
    <row r="23" spans="1:71" s="1" customFormat="1" ht="16.5" customHeight="1">
      <c r="B23" s="14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4"/>
      <c r="BE23" s="175"/>
    </row>
    <row r="24" spans="1:71" s="1" customFormat="1" ht="6.95" customHeight="1">
      <c r="B24" s="14"/>
      <c r="AR24" s="14"/>
      <c r="BE24" s="175"/>
    </row>
    <row r="25" spans="1:71" s="1" customFormat="1" ht="6.95" customHeight="1">
      <c r="B25" s="14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4"/>
      <c r="BE25" s="175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2">
        <f>ROUND(AG94,2)</f>
        <v>0</v>
      </c>
      <c r="AL26" s="183"/>
      <c r="AM26" s="183"/>
      <c r="AN26" s="183"/>
      <c r="AO26" s="183"/>
      <c r="AP26" s="26"/>
      <c r="AQ26" s="26"/>
      <c r="AR26" s="27"/>
      <c r="BE26" s="175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175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4" t="s">
        <v>33</v>
      </c>
      <c r="M28" s="184"/>
      <c r="N28" s="184"/>
      <c r="O28" s="184"/>
      <c r="P28" s="184"/>
      <c r="Q28" s="26"/>
      <c r="R28" s="26"/>
      <c r="S28" s="26"/>
      <c r="T28" s="26"/>
      <c r="U28" s="26"/>
      <c r="V28" s="26"/>
      <c r="W28" s="184" t="s">
        <v>34</v>
      </c>
      <c r="X28" s="184"/>
      <c r="Y28" s="184"/>
      <c r="Z28" s="184"/>
      <c r="AA28" s="184"/>
      <c r="AB28" s="184"/>
      <c r="AC28" s="184"/>
      <c r="AD28" s="184"/>
      <c r="AE28" s="184"/>
      <c r="AF28" s="26"/>
      <c r="AG28" s="26"/>
      <c r="AH28" s="26"/>
      <c r="AI28" s="26"/>
      <c r="AJ28" s="26"/>
      <c r="AK28" s="184" t="s">
        <v>35</v>
      </c>
      <c r="AL28" s="184"/>
      <c r="AM28" s="184"/>
      <c r="AN28" s="184"/>
      <c r="AO28" s="184"/>
      <c r="AP28" s="26"/>
      <c r="AQ28" s="26"/>
      <c r="AR28" s="27"/>
      <c r="BE28" s="175"/>
    </row>
    <row r="29" spans="1:71" s="3" customFormat="1" ht="14.45" customHeight="1">
      <c r="B29" s="31"/>
      <c r="D29" s="21" t="s">
        <v>36</v>
      </c>
      <c r="F29" s="21" t="s">
        <v>37</v>
      </c>
      <c r="L29" s="169">
        <v>0.21</v>
      </c>
      <c r="M29" s="168"/>
      <c r="N29" s="168"/>
      <c r="O29" s="168"/>
      <c r="P29" s="168"/>
      <c r="W29" s="167">
        <f>ROUND(AZ94, 2)</f>
        <v>0</v>
      </c>
      <c r="X29" s="168"/>
      <c r="Y29" s="168"/>
      <c r="Z29" s="168"/>
      <c r="AA29" s="168"/>
      <c r="AB29" s="168"/>
      <c r="AC29" s="168"/>
      <c r="AD29" s="168"/>
      <c r="AE29" s="168"/>
      <c r="AK29" s="167">
        <f>ROUND(AV94, 2)</f>
        <v>0</v>
      </c>
      <c r="AL29" s="168"/>
      <c r="AM29" s="168"/>
      <c r="AN29" s="168"/>
      <c r="AO29" s="168"/>
      <c r="AR29" s="31"/>
      <c r="BE29" s="176"/>
    </row>
    <row r="30" spans="1:71" s="3" customFormat="1" ht="14.45" customHeight="1">
      <c r="B30" s="31"/>
      <c r="F30" s="21" t="s">
        <v>38</v>
      </c>
      <c r="L30" s="169">
        <v>0.15</v>
      </c>
      <c r="M30" s="168"/>
      <c r="N30" s="168"/>
      <c r="O30" s="168"/>
      <c r="P30" s="168"/>
      <c r="W30" s="167">
        <f>ROUND(BA94, 2)</f>
        <v>0</v>
      </c>
      <c r="X30" s="168"/>
      <c r="Y30" s="168"/>
      <c r="Z30" s="168"/>
      <c r="AA30" s="168"/>
      <c r="AB30" s="168"/>
      <c r="AC30" s="168"/>
      <c r="AD30" s="168"/>
      <c r="AE30" s="168"/>
      <c r="AK30" s="167">
        <f>ROUND(AW94, 2)</f>
        <v>0</v>
      </c>
      <c r="AL30" s="168"/>
      <c r="AM30" s="168"/>
      <c r="AN30" s="168"/>
      <c r="AO30" s="168"/>
      <c r="AR30" s="31"/>
      <c r="BE30" s="176"/>
    </row>
    <row r="31" spans="1:71" s="3" customFormat="1" ht="14.45" hidden="1" customHeight="1">
      <c r="B31" s="31"/>
      <c r="F31" s="21" t="s">
        <v>39</v>
      </c>
      <c r="L31" s="169">
        <v>0.21</v>
      </c>
      <c r="M31" s="168"/>
      <c r="N31" s="168"/>
      <c r="O31" s="168"/>
      <c r="P31" s="168"/>
      <c r="W31" s="167">
        <f>ROUND(BB94, 2)</f>
        <v>0</v>
      </c>
      <c r="X31" s="168"/>
      <c r="Y31" s="168"/>
      <c r="Z31" s="168"/>
      <c r="AA31" s="168"/>
      <c r="AB31" s="168"/>
      <c r="AC31" s="168"/>
      <c r="AD31" s="168"/>
      <c r="AE31" s="168"/>
      <c r="AK31" s="167">
        <v>0</v>
      </c>
      <c r="AL31" s="168"/>
      <c r="AM31" s="168"/>
      <c r="AN31" s="168"/>
      <c r="AO31" s="168"/>
      <c r="AR31" s="31"/>
      <c r="BE31" s="176"/>
    </row>
    <row r="32" spans="1:71" s="3" customFormat="1" ht="14.45" hidden="1" customHeight="1">
      <c r="B32" s="31"/>
      <c r="F32" s="21" t="s">
        <v>40</v>
      </c>
      <c r="L32" s="169">
        <v>0.15</v>
      </c>
      <c r="M32" s="168"/>
      <c r="N32" s="168"/>
      <c r="O32" s="168"/>
      <c r="P32" s="168"/>
      <c r="W32" s="167">
        <f>ROUND(BC94, 2)</f>
        <v>0</v>
      </c>
      <c r="X32" s="168"/>
      <c r="Y32" s="168"/>
      <c r="Z32" s="168"/>
      <c r="AA32" s="168"/>
      <c r="AB32" s="168"/>
      <c r="AC32" s="168"/>
      <c r="AD32" s="168"/>
      <c r="AE32" s="168"/>
      <c r="AK32" s="167">
        <v>0</v>
      </c>
      <c r="AL32" s="168"/>
      <c r="AM32" s="168"/>
      <c r="AN32" s="168"/>
      <c r="AO32" s="168"/>
      <c r="AR32" s="31"/>
      <c r="BE32" s="176"/>
    </row>
    <row r="33" spans="1:57" s="3" customFormat="1" ht="14.45" hidden="1" customHeight="1">
      <c r="B33" s="31"/>
      <c r="F33" s="21" t="s">
        <v>41</v>
      </c>
      <c r="L33" s="169">
        <v>0</v>
      </c>
      <c r="M33" s="168"/>
      <c r="N33" s="168"/>
      <c r="O33" s="168"/>
      <c r="P33" s="168"/>
      <c r="W33" s="167">
        <f>ROUND(BD94, 2)</f>
        <v>0</v>
      </c>
      <c r="X33" s="168"/>
      <c r="Y33" s="168"/>
      <c r="Z33" s="168"/>
      <c r="AA33" s="168"/>
      <c r="AB33" s="168"/>
      <c r="AC33" s="168"/>
      <c r="AD33" s="168"/>
      <c r="AE33" s="168"/>
      <c r="AK33" s="167">
        <v>0</v>
      </c>
      <c r="AL33" s="168"/>
      <c r="AM33" s="168"/>
      <c r="AN33" s="168"/>
      <c r="AO33" s="168"/>
      <c r="AR33" s="31"/>
      <c r="BE33" s="176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175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73" t="s">
        <v>44</v>
      </c>
      <c r="Y35" s="171"/>
      <c r="Z35" s="171"/>
      <c r="AA35" s="171"/>
      <c r="AB35" s="171"/>
      <c r="AC35" s="34"/>
      <c r="AD35" s="34"/>
      <c r="AE35" s="34"/>
      <c r="AF35" s="34"/>
      <c r="AG35" s="34"/>
      <c r="AH35" s="34"/>
      <c r="AI35" s="34"/>
      <c r="AJ35" s="34"/>
      <c r="AK35" s="170">
        <f>SUM(AK26:AK33)</f>
        <v>0</v>
      </c>
      <c r="AL35" s="171"/>
      <c r="AM35" s="171"/>
      <c r="AN35" s="171"/>
      <c r="AO35" s="172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4"/>
      <c r="AR38" s="14"/>
    </row>
    <row r="39" spans="1:57" s="1" customFormat="1" ht="14.45" customHeight="1">
      <c r="B39" s="14"/>
      <c r="AR39" s="14"/>
    </row>
    <row r="40" spans="1:57" s="1" customFormat="1" ht="14.45" customHeight="1">
      <c r="B40" s="14"/>
      <c r="AR40" s="14"/>
    </row>
    <row r="41" spans="1:57" s="1" customFormat="1" ht="14.45" customHeight="1">
      <c r="B41" s="14"/>
      <c r="AR41" s="14"/>
    </row>
    <row r="42" spans="1:57" s="1" customFormat="1" ht="14.45" customHeight="1">
      <c r="B42" s="14"/>
      <c r="AR42" s="14"/>
    </row>
    <row r="43" spans="1:57" s="1" customFormat="1" ht="14.45" customHeight="1">
      <c r="B43" s="14"/>
      <c r="AR43" s="14"/>
    </row>
    <row r="44" spans="1:57" s="1" customFormat="1" ht="14.45" customHeight="1">
      <c r="B44" s="14"/>
      <c r="AR44" s="14"/>
    </row>
    <row r="45" spans="1:57" s="1" customFormat="1" ht="14.45" customHeight="1">
      <c r="B45" s="14"/>
      <c r="AR45" s="14"/>
    </row>
    <row r="46" spans="1:57" s="1" customFormat="1" ht="14.45" customHeight="1">
      <c r="B46" s="14"/>
      <c r="AR46" s="14"/>
    </row>
    <row r="47" spans="1:57" s="1" customFormat="1" ht="14.45" customHeight="1">
      <c r="B47" s="14"/>
      <c r="AR47" s="14"/>
    </row>
    <row r="48" spans="1:57" s="1" customFormat="1" ht="14.45" customHeight="1">
      <c r="B48" s="14"/>
      <c r="AR48" s="14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4"/>
      <c r="AR50" s="14"/>
    </row>
    <row r="51" spans="1:57">
      <c r="B51" s="14"/>
      <c r="AR51" s="14"/>
    </row>
    <row r="52" spans="1:57">
      <c r="B52" s="14"/>
      <c r="AR52" s="14"/>
    </row>
    <row r="53" spans="1:57">
      <c r="B53" s="14"/>
      <c r="AR53" s="14"/>
    </row>
    <row r="54" spans="1:57">
      <c r="B54" s="14"/>
      <c r="AR54" s="14"/>
    </row>
    <row r="55" spans="1:57">
      <c r="B55" s="14"/>
      <c r="AR55" s="14"/>
    </row>
    <row r="56" spans="1:57">
      <c r="B56" s="14"/>
      <c r="AR56" s="14"/>
    </row>
    <row r="57" spans="1:57">
      <c r="B57" s="14"/>
      <c r="AR57" s="14"/>
    </row>
    <row r="58" spans="1:57">
      <c r="B58" s="14"/>
      <c r="AR58" s="14"/>
    </row>
    <row r="59" spans="1:57">
      <c r="B59" s="14"/>
      <c r="AR59" s="14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4"/>
      <c r="AR61" s="14"/>
    </row>
    <row r="62" spans="1:57">
      <c r="B62" s="14"/>
      <c r="AR62" s="14"/>
    </row>
    <row r="63" spans="1:57">
      <c r="B63" s="14"/>
      <c r="AR63" s="14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4"/>
      <c r="AR65" s="14"/>
    </row>
    <row r="66" spans="1:57">
      <c r="B66" s="14"/>
      <c r="AR66" s="14"/>
    </row>
    <row r="67" spans="1:57">
      <c r="B67" s="14"/>
      <c r="AR67" s="14"/>
    </row>
    <row r="68" spans="1:57">
      <c r="B68" s="14"/>
      <c r="AR68" s="14"/>
    </row>
    <row r="69" spans="1:57">
      <c r="B69" s="14"/>
      <c r="AR69" s="14"/>
    </row>
    <row r="70" spans="1:57">
      <c r="B70" s="14"/>
      <c r="AR70" s="14"/>
    </row>
    <row r="71" spans="1:57">
      <c r="B71" s="14"/>
      <c r="AR71" s="14"/>
    </row>
    <row r="72" spans="1:57">
      <c r="B72" s="14"/>
      <c r="AR72" s="14"/>
    </row>
    <row r="73" spans="1:57">
      <c r="B73" s="14"/>
      <c r="AR73" s="14"/>
    </row>
    <row r="74" spans="1:57">
      <c r="B74" s="14"/>
      <c r="AR74" s="14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5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1" t="s">
        <v>13</v>
      </c>
      <c r="L84" s="4" t="str">
        <f>K5</f>
        <v>VZ65420128</v>
      </c>
      <c r="AR84" s="45"/>
    </row>
    <row r="85" spans="1:91" s="5" customFormat="1" ht="36.950000000000003" customHeight="1">
      <c r="B85" s="46"/>
      <c r="C85" s="47" t="s">
        <v>15</v>
      </c>
      <c r="L85" s="195" t="str">
        <f>K6</f>
        <v>Oprava osvětlení v žst. Nová Ves nad Lužnicí a v  zast. Bednáreček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1" t="s">
        <v>18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Oprava osvětlení v žst. Nová Ves nad Lužnicí a v  zast. Bednáreček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1" t="s">
        <v>20</v>
      </c>
      <c r="AJ87" s="26"/>
      <c r="AK87" s="26"/>
      <c r="AL87" s="26"/>
      <c r="AM87" s="197" t="str">
        <f>IF(AN8= "","",AN8)</f>
        <v>6. 3. 2020</v>
      </c>
      <c r="AN87" s="197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1" t="s">
        <v>22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1" t="s">
        <v>28</v>
      </c>
      <c r="AJ89" s="26"/>
      <c r="AK89" s="26"/>
      <c r="AL89" s="26"/>
      <c r="AM89" s="198" t="str">
        <f>IF(E17="","",E17)</f>
        <v xml:space="preserve"> </v>
      </c>
      <c r="AN89" s="199"/>
      <c r="AO89" s="199"/>
      <c r="AP89" s="199"/>
      <c r="AQ89" s="26"/>
      <c r="AR89" s="27"/>
      <c r="AS89" s="200" t="s">
        <v>52</v>
      </c>
      <c r="AT89" s="201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1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 "Vyplň údaj","",E14)</f>
        <v/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1" t="s">
        <v>30</v>
      </c>
      <c r="AJ90" s="26"/>
      <c r="AK90" s="26"/>
      <c r="AL90" s="26"/>
      <c r="AM90" s="198" t="str">
        <f>IF(E20="","",E20)</f>
        <v xml:space="preserve"> </v>
      </c>
      <c r="AN90" s="199"/>
      <c r="AO90" s="199"/>
      <c r="AP90" s="199"/>
      <c r="AQ90" s="26"/>
      <c r="AR90" s="27"/>
      <c r="AS90" s="202"/>
      <c r="AT90" s="203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2"/>
      <c r="AT91" s="203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90" t="s">
        <v>53</v>
      </c>
      <c r="D92" s="191"/>
      <c r="E92" s="191"/>
      <c r="F92" s="191"/>
      <c r="G92" s="191"/>
      <c r="H92" s="54"/>
      <c r="I92" s="193" t="s">
        <v>54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2" t="s">
        <v>55</v>
      </c>
      <c r="AH92" s="191"/>
      <c r="AI92" s="191"/>
      <c r="AJ92" s="191"/>
      <c r="AK92" s="191"/>
      <c r="AL92" s="191"/>
      <c r="AM92" s="191"/>
      <c r="AN92" s="193" t="s">
        <v>56</v>
      </c>
      <c r="AO92" s="191"/>
      <c r="AP92" s="194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8">
        <f>ROUND(SUM(AG95:AG100),2)</f>
        <v>0</v>
      </c>
      <c r="AH94" s="188"/>
      <c r="AI94" s="188"/>
      <c r="AJ94" s="188"/>
      <c r="AK94" s="188"/>
      <c r="AL94" s="188"/>
      <c r="AM94" s="188"/>
      <c r="AN94" s="189">
        <f t="shared" ref="AN94:AN100" si="0">SUM(AG94,AT94)</f>
        <v>0</v>
      </c>
      <c r="AO94" s="189"/>
      <c r="AP94" s="189"/>
      <c r="AQ94" s="66" t="s">
        <v>1</v>
      </c>
      <c r="AR94" s="62"/>
      <c r="AS94" s="67">
        <f>ROUND(SUM(AS95:AS100),2)</f>
        <v>0</v>
      </c>
      <c r="AT94" s="68">
        <f t="shared" ref="AT94:AT100" si="1">ROUND(SUM(AV94:AW94),2)</f>
        <v>0</v>
      </c>
      <c r="AU94" s="69">
        <f>ROUND(SUM(AU95:AU100),5)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ROUND(SUM(AZ95:AZ100),2)</f>
        <v>0</v>
      </c>
      <c r="BA94" s="68">
        <f>ROUND(SUM(BA95:BA100),2)</f>
        <v>0</v>
      </c>
      <c r="BB94" s="68">
        <f>ROUND(SUM(BB95:BB100),2)</f>
        <v>0</v>
      </c>
      <c r="BC94" s="68">
        <f>ROUND(SUM(BC95:BC100),2)</f>
        <v>0</v>
      </c>
      <c r="BD94" s="70">
        <f>ROUND(SUM(BD95:BD100),2)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A95" s="73" t="s">
        <v>76</v>
      </c>
      <c r="B95" s="74"/>
      <c r="C95" s="75"/>
      <c r="D95" s="187" t="s">
        <v>77</v>
      </c>
      <c r="E95" s="187"/>
      <c r="F95" s="187"/>
      <c r="G95" s="187"/>
      <c r="H95" s="187"/>
      <c r="I95" s="76"/>
      <c r="J95" s="187" t="s">
        <v>78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185">
        <f>'01 - Elektromontáže - žst...'!J30</f>
        <v>0</v>
      </c>
      <c r="AH95" s="186"/>
      <c r="AI95" s="186"/>
      <c r="AJ95" s="186"/>
      <c r="AK95" s="186"/>
      <c r="AL95" s="186"/>
      <c r="AM95" s="186"/>
      <c r="AN95" s="185">
        <f t="shared" si="0"/>
        <v>0</v>
      </c>
      <c r="AO95" s="186"/>
      <c r="AP95" s="186"/>
      <c r="AQ95" s="77" t="s">
        <v>79</v>
      </c>
      <c r="AR95" s="74"/>
      <c r="AS95" s="78">
        <v>0</v>
      </c>
      <c r="AT95" s="79">
        <f t="shared" si="1"/>
        <v>0</v>
      </c>
      <c r="AU95" s="80">
        <f>'01 - Elektromontáže - žst...'!P116</f>
        <v>0</v>
      </c>
      <c r="AV95" s="79">
        <f>'01 - Elektromontáže - žst...'!J33</f>
        <v>0</v>
      </c>
      <c r="AW95" s="79">
        <f>'01 - Elektromontáže - žst...'!J34</f>
        <v>0</v>
      </c>
      <c r="AX95" s="79">
        <f>'01 - Elektromontáže - žst...'!J35</f>
        <v>0</v>
      </c>
      <c r="AY95" s="79">
        <f>'01 - Elektromontáže - žst...'!J36</f>
        <v>0</v>
      </c>
      <c r="AZ95" s="79">
        <f>'01 - Elektromontáže - žst...'!F33</f>
        <v>0</v>
      </c>
      <c r="BA95" s="79">
        <f>'01 - Elektromontáže - žst...'!F34</f>
        <v>0</v>
      </c>
      <c r="BB95" s="79">
        <f>'01 - Elektromontáže - žst...'!F35</f>
        <v>0</v>
      </c>
      <c r="BC95" s="79">
        <f>'01 - Elektromontáže - žst...'!F36</f>
        <v>0</v>
      </c>
      <c r="BD95" s="81">
        <f>'01 - Elektromontáže - žst...'!F37</f>
        <v>0</v>
      </c>
      <c r="BT95" s="82" t="s">
        <v>80</v>
      </c>
      <c r="BV95" s="82" t="s">
        <v>74</v>
      </c>
      <c r="BW95" s="82" t="s">
        <v>81</v>
      </c>
      <c r="BX95" s="82" t="s">
        <v>4</v>
      </c>
      <c r="CL95" s="82" t="s">
        <v>1</v>
      </c>
      <c r="CM95" s="82" t="s">
        <v>82</v>
      </c>
    </row>
    <row r="96" spans="1:91" s="7" customFormat="1" ht="16.5" customHeight="1">
      <c r="A96" s="73" t="s">
        <v>76</v>
      </c>
      <c r="B96" s="74"/>
      <c r="C96" s="75"/>
      <c r="D96" s="187" t="s">
        <v>83</v>
      </c>
      <c r="E96" s="187"/>
      <c r="F96" s="187"/>
      <c r="G96" s="187"/>
      <c r="H96" s="187"/>
      <c r="I96" s="76"/>
      <c r="J96" s="187" t="s">
        <v>84</v>
      </c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F96" s="187"/>
      <c r="AG96" s="185">
        <f>'02 - Zemní práce - žst. N...'!J30</f>
        <v>0</v>
      </c>
      <c r="AH96" s="186"/>
      <c r="AI96" s="186"/>
      <c r="AJ96" s="186"/>
      <c r="AK96" s="186"/>
      <c r="AL96" s="186"/>
      <c r="AM96" s="186"/>
      <c r="AN96" s="185">
        <f t="shared" si="0"/>
        <v>0</v>
      </c>
      <c r="AO96" s="186"/>
      <c r="AP96" s="186"/>
      <c r="AQ96" s="77" t="s">
        <v>79</v>
      </c>
      <c r="AR96" s="74"/>
      <c r="AS96" s="78">
        <v>0</v>
      </c>
      <c r="AT96" s="79">
        <f t="shared" si="1"/>
        <v>0</v>
      </c>
      <c r="AU96" s="80">
        <f>'02 - Zemní práce - žst. N...'!P116</f>
        <v>0</v>
      </c>
      <c r="AV96" s="79">
        <f>'02 - Zemní práce - žst. N...'!J33</f>
        <v>0</v>
      </c>
      <c r="AW96" s="79">
        <f>'02 - Zemní práce - žst. N...'!J34</f>
        <v>0</v>
      </c>
      <c r="AX96" s="79">
        <f>'02 - Zemní práce - žst. N...'!J35</f>
        <v>0</v>
      </c>
      <c r="AY96" s="79">
        <f>'02 - Zemní práce - žst. N...'!J36</f>
        <v>0</v>
      </c>
      <c r="AZ96" s="79">
        <f>'02 - Zemní práce - žst. N...'!F33</f>
        <v>0</v>
      </c>
      <c r="BA96" s="79">
        <f>'02 - Zemní práce - žst. N...'!F34</f>
        <v>0</v>
      </c>
      <c r="BB96" s="79">
        <f>'02 - Zemní práce - žst. N...'!F35</f>
        <v>0</v>
      </c>
      <c r="BC96" s="79">
        <f>'02 - Zemní práce - žst. N...'!F36</f>
        <v>0</v>
      </c>
      <c r="BD96" s="81">
        <f>'02 - Zemní práce - žst. N...'!F37</f>
        <v>0</v>
      </c>
      <c r="BT96" s="82" t="s">
        <v>80</v>
      </c>
      <c r="BV96" s="82" t="s">
        <v>74</v>
      </c>
      <c r="BW96" s="82" t="s">
        <v>85</v>
      </c>
      <c r="BX96" s="82" t="s">
        <v>4</v>
      </c>
      <c r="CL96" s="82" t="s">
        <v>1</v>
      </c>
      <c r="CM96" s="82" t="s">
        <v>82</v>
      </c>
    </row>
    <row r="97" spans="1:91" s="7" customFormat="1" ht="16.5" customHeight="1">
      <c r="A97" s="73" t="s">
        <v>76</v>
      </c>
      <c r="B97" s="74"/>
      <c r="C97" s="75"/>
      <c r="D97" s="187" t="s">
        <v>86</v>
      </c>
      <c r="E97" s="187"/>
      <c r="F97" s="187"/>
      <c r="G97" s="187"/>
      <c r="H97" s="187"/>
      <c r="I97" s="76"/>
      <c r="J97" s="187" t="s">
        <v>87</v>
      </c>
      <c r="K97" s="187"/>
      <c r="L97" s="187"/>
      <c r="M97" s="187"/>
      <c r="N97" s="187"/>
      <c r="O97" s="187"/>
      <c r="P97" s="187"/>
      <c r="Q97" s="187"/>
      <c r="R97" s="187"/>
      <c r="S97" s="187"/>
      <c r="T97" s="187"/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  <c r="AF97" s="187"/>
      <c r="AG97" s="185">
        <f>'03 - VON - žst. Nová Ves n-L'!J30</f>
        <v>0</v>
      </c>
      <c r="AH97" s="186"/>
      <c r="AI97" s="186"/>
      <c r="AJ97" s="186"/>
      <c r="AK97" s="186"/>
      <c r="AL97" s="186"/>
      <c r="AM97" s="186"/>
      <c r="AN97" s="185">
        <f t="shared" si="0"/>
        <v>0</v>
      </c>
      <c r="AO97" s="186"/>
      <c r="AP97" s="186"/>
      <c r="AQ97" s="77" t="s">
        <v>79</v>
      </c>
      <c r="AR97" s="74"/>
      <c r="AS97" s="78">
        <v>0</v>
      </c>
      <c r="AT97" s="79">
        <f t="shared" si="1"/>
        <v>0</v>
      </c>
      <c r="AU97" s="80">
        <f>'03 - VON - žst. Nová Ves n-L'!P116</f>
        <v>0</v>
      </c>
      <c r="AV97" s="79">
        <f>'03 - VON - žst. Nová Ves n-L'!J33</f>
        <v>0</v>
      </c>
      <c r="AW97" s="79">
        <f>'03 - VON - žst. Nová Ves n-L'!J34</f>
        <v>0</v>
      </c>
      <c r="AX97" s="79">
        <f>'03 - VON - žst. Nová Ves n-L'!J35</f>
        <v>0</v>
      </c>
      <c r="AY97" s="79">
        <f>'03 - VON - žst. Nová Ves n-L'!J36</f>
        <v>0</v>
      </c>
      <c r="AZ97" s="79">
        <f>'03 - VON - žst. Nová Ves n-L'!F33</f>
        <v>0</v>
      </c>
      <c r="BA97" s="79">
        <f>'03 - VON - žst. Nová Ves n-L'!F34</f>
        <v>0</v>
      </c>
      <c r="BB97" s="79">
        <f>'03 - VON - žst. Nová Ves n-L'!F35</f>
        <v>0</v>
      </c>
      <c r="BC97" s="79">
        <f>'03 - VON - žst. Nová Ves n-L'!F36</f>
        <v>0</v>
      </c>
      <c r="BD97" s="81">
        <f>'03 - VON - žst. Nová Ves n-L'!F37</f>
        <v>0</v>
      </c>
      <c r="BT97" s="82" t="s">
        <v>80</v>
      </c>
      <c r="BV97" s="82" t="s">
        <v>74</v>
      </c>
      <c r="BW97" s="82" t="s">
        <v>88</v>
      </c>
      <c r="BX97" s="82" t="s">
        <v>4</v>
      </c>
      <c r="CL97" s="82" t="s">
        <v>1</v>
      </c>
      <c r="CM97" s="82" t="s">
        <v>82</v>
      </c>
    </row>
    <row r="98" spans="1:91" s="7" customFormat="1" ht="16.5" customHeight="1">
      <c r="A98" s="73" t="s">
        <v>76</v>
      </c>
      <c r="B98" s="74"/>
      <c r="C98" s="75"/>
      <c r="D98" s="187" t="s">
        <v>89</v>
      </c>
      <c r="E98" s="187"/>
      <c r="F98" s="187"/>
      <c r="G98" s="187"/>
      <c r="H98" s="187"/>
      <c r="I98" s="76"/>
      <c r="J98" s="187" t="s">
        <v>90</v>
      </c>
      <c r="K98" s="187"/>
      <c r="L98" s="187"/>
      <c r="M98" s="187"/>
      <c r="N98" s="187"/>
      <c r="O98" s="187"/>
      <c r="P98" s="187"/>
      <c r="Q98" s="187"/>
      <c r="R98" s="187"/>
      <c r="S98" s="187"/>
      <c r="T98" s="187"/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F98" s="187"/>
      <c r="AG98" s="185">
        <f>'04 - Elektromontáže - zas...'!J30</f>
        <v>0</v>
      </c>
      <c r="AH98" s="186"/>
      <c r="AI98" s="186"/>
      <c r="AJ98" s="186"/>
      <c r="AK98" s="186"/>
      <c r="AL98" s="186"/>
      <c r="AM98" s="186"/>
      <c r="AN98" s="185">
        <f t="shared" si="0"/>
        <v>0</v>
      </c>
      <c r="AO98" s="186"/>
      <c r="AP98" s="186"/>
      <c r="AQ98" s="77" t="s">
        <v>79</v>
      </c>
      <c r="AR98" s="74"/>
      <c r="AS98" s="78">
        <v>0</v>
      </c>
      <c r="AT98" s="79">
        <f t="shared" si="1"/>
        <v>0</v>
      </c>
      <c r="AU98" s="80">
        <f>'04 - Elektromontáže - zas...'!P116</f>
        <v>0</v>
      </c>
      <c r="AV98" s="79">
        <f>'04 - Elektromontáže - zas...'!J33</f>
        <v>0</v>
      </c>
      <c r="AW98" s="79">
        <f>'04 - Elektromontáže - zas...'!J34</f>
        <v>0</v>
      </c>
      <c r="AX98" s="79">
        <f>'04 - Elektromontáže - zas...'!J35</f>
        <v>0</v>
      </c>
      <c r="AY98" s="79">
        <f>'04 - Elektromontáže - zas...'!J36</f>
        <v>0</v>
      </c>
      <c r="AZ98" s="79">
        <f>'04 - Elektromontáže - zas...'!F33</f>
        <v>0</v>
      </c>
      <c r="BA98" s="79">
        <f>'04 - Elektromontáže - zas...'!F34</f>
        <v>0</v>
      </c>
      <c r="BB98" s="79">
        <f>'04 - Elektromontáže - zas...'!F35</f>
        <v>0</v>
      </c>
      <c r="BC98" s="79">
        <f>'04 - Elektromontáže - zas...'!F36</f>
        <v>0</v>
      </c>
      <c r="BD98" s="81">
        <f>'04 - Elektromontáže - zas...'!F37</f>
        <v>0</v>
      </c>
      <c r="BT98" s="82" t="s">
        <v>80</v>
      </c>
      <c r="BV98" s="82" t="s">
        <v>74</v>
      </c>
      <c r="BW98" s="82" t="s">
        <v>91</v>
      </c>
      <c r="BX98" s="82" t="s">
        <v>4</v>
      </c>
      <c r="CL98" s="82" t="s">
        <v>1</v>
      </c>
      <c r="CM98" s="82" t="s">
        <v>82</v>
      </c>
    </row>
    <row r="99" spans="1:91" s="7" customFormat="1" ht="16.5" customHeight="1">
      <c r="A99" s="73" t="s">
        <v>76</v>
      </c>
      <c r="B99" s="74"/>
      <c r="C99" s="75"/>
      <c r="D99" s="187" t="s">
        <v>92</v>
      </c>
      <c r="E99" s="187"/>
      <c r="F99" s="187"/>
      <c r="G99" s="187"/>
      <c r="H99" s="187"/>
      <c r="I99" s="76"/>
      <c r="J99" s="187" t="s">
        <v>93</v>
      </c>
      <c r="K99" s="187"/>
      <c r="L99" s="187"/>
      <c r="M99" s="187"/>
      <c r="N99" s="187"/>
      <c r="O99" s="187"/>
      <c r="P99" s="187"/>
      <c r="Q99" s="187"/>
      <c r="R99" s="187"/>
      <c r="S99" s="187"/>
      <c r="T99" s="187"/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F99" s="187"/>
      <c r="AG99" s="185">
        <f>'05 - Zemní práce - zast. ...'!J30</f>
        <v>0</v>
      </c>
      <c r="AH99" s="186"/>
      <c r="AI99" s="186"/>
      <c r="AJ99" s="186"/>
      <c r="AK99" s="186"/>
      <c r="AL99" s="186"/>
      <c r="AM99" s="186"/>
      <c r="AN99" s="185">
        <f t="shared" si="0"/>
        <v>0</v>
      </c>
      <c r="AO99" s="186"/>
      <c r="AP99" s="186"/>
      <c r="AQ99" s="77" t="s">
        <v>79</v>
      </c>
      <c r="AR99" s="74"/>
      <c r="AS99" s="78">
        <v>0</v>
      </c>
      <c r="AT99" s="79">
        <f t="shared" si="1"/>
        <v>0</v>
      </c>
      <c r="AU99" s="80">
        <f>'05 - Zemní práce - zast. ...'!P116</f>
        <v>0</v>
      </c>
      <c r="AV99" s="79">
        <f>'05 - Zemní práce - zast. ...'!J33</f>
        <v>0</v>
      </c>
      <c r="AW99" s="79">
        <f>'05 - Zemní práce - zast. ...'!J34</f>
        <v>0</v>
      </c>
      <c r="AX99" s="79">
        <f>'05 - Zemní práce - zast. ...'!J35</f>
        <v>0</v>
      </c>
      <c r="AY99" s="79">
        <f>'05 - Zemní práce - zast. ...'!J36</f>
        <v>0</v>
      </c>
      <c r="AZ99" s="79">
        <f>'05 - Zemní práce - zast. ...'!F33</f>
        <v>0</v>
      </c>
      <c r="BA99" s="79">
        <f>'05 - Zemní práce - zast. ...'!F34</f>
        <v>0</v>
      </c>
      <c r="BB99" s="79">
        <f>'05 - Zemní práce - zast. ...'!F35</f>
        <v>0</v>
      </c>
      <c r="BC99" s="79">
        <f>'05 - Zemní práce - zast. ...'!F36</f>
        <v>0</v>
      </c>
      <c r="BD99" s="81">
        <f>'05 - Zemní práce - zast. ...'!F37</f>
        <v>0</v>
      </c>
      <c r="BT99" s="82" t="s">
        <v>80</v>
      </c>
      <c r="BV99" s="82" t="s">
        <v>74</v>
      </c>
      <c r="BW99" s="82" t="s">
        <v>94</v>
      </c>
      <c r="BX99" s="82" t="s">
        <v>4</v>
      </c>
      <c r="CL99" s="82" t="s">
        <v>1</v>
      </c>
      <c r="CM99" s="82" t="s">
        <v>82</v>
      </c>
    </row>
    <row r="100" spans="1:91" s="7" customFormat="1" ht="16.5" customHeight="1">
      <c r="A100" s="73" t="s">
        <v>76</v>
      </c>
      <c r="B100" s="74"/>
      <c r="C100" s="75"/>
      <c r="D100" s="187" t="s">
        <v>95</v>
      </c>
      <c r="E100" s="187"/>
      <c r="F100" s="187"/>
      <c r="G100" s="187"/>
      <c r="H100" s="187"/>
      <c r="I100" s="76"/>
      <c r="J100" s="187" t="s">
        <v>96</v>
      </c>
      <c r="K100" s="187"/>
      <c r="L100" s="187"/>
      <c r="M100" s="187"/>
      <c r="N100" s="187"/>
      <c r="O100" s="187"/>
      <c r="P100" s="187"/>
      <c r="Q100" s="187"/>
      <c r="R100" s="187"/>
      <c r="S100" s="187"/>
      <c r="T100" s="187"/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85">
        <f>'06 - VON - zast. Bednáreček'!J30</f>
        <v>0</v>
      </c>
      <c r="AH100" s="186"/>
      <c r="AI100" s="186"/>
      <c r="AJ100" s="186"/>
      <c r="AK100" s="186"/>
      <c r="AL100" s="186"/>
      <c r="AM100" s="186"/>
      <c r="AN100" s="185">
        <f t="shared" si="0"/>
        <v>0</v>
      </c>
      <c r="AO100" s="186"/>
      <c r="AP100" s="186"/>
      <c r="AQ100" s="77" t="s">
        <v>79</v>
      </c>
      <c r="AR100" s="74"/>
      <c r="AS100" s="83">
        <v>0</v>
      </c>
      <c r="AT100" s="84">
        <f t="shared" si="1"/>
        <v>0</v>
      </c>
      <c r="AU100" s="85">
        <f>'06 - VON - zast. Bednáreček'!P116</f>
        <v>0</v>
      </c>
      <c r="AV100" s="84">
        <f>'06 - VON - zast. Bednáreček'!J33</f>
        <v>0</v>
      </c>
      <c r="AW100" s="84">
        <f>'06 - VON - zast. Bednáreček'!J34</f>
        <v>0</v>
      </c>
      <c r="AX100" s="84">
        <f>'06 - VON - zast. Bednáreček'!J35</f>
        <v>0</v>
      </c>
      <c r="AY100" s="84">
        <f>'06 - VON - zast. Bednáreček'!J36</f>
        <v>0</v>
      </c>
      <c r="AZ100" s="84">
        <f>'06 - VON - zast. Bednáreček'!F33</f>
        <v>0</v>
      </c>
      <c r="BA100" s="84">
        <f>'06 - VON - zast. Bednáreček'!F34</f>
        <v>0</v>
      </c>
      <c r="BB100" s="84">
        <f>'06 - VON - zast. Bednáreček'!F35</f>
        <v>0</v>
      </c>
      <c r="BC100" s="84">
        <f>'06 - VON - zast. Bednáreček'!F36</f>
        <v>0</v>
      </c>
      <c r="BD100" s="86">
        <f>'06 - VON - zast. Bednáreček'!F37</f>
        <v>0</v>
      </c>
      <c r="BT100" s="82" t="s">
        <v>80</v>
      </c>
      <c r="BV100" s="82" t="s">
        <v>74</v>
      </c>
      <c r="BW100" s="82" t="s">
        <v>97</v>
      </c>
      <c r="BX100" s="82" t="s">
        <v>4</v>
      </c>
      <c r="CL100" s="82" t="s">
        <v>1</v>
      </c>
      <c r="CM100" s="82" t="s">
        <v>82</v>
      </c>
    </row>
    <row r="101" spans="1:91" s="2" customFormat="1" ht="30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  <row r="102" spans="1:9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</sheetData>
  <mergeCells count="62"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Elektromontáže - žst...'!C2" display="/"/>
    <hyperlink ref="A96" location="'02 - Zemní práce - žst. N...'!C2" display="/"/>
    <hyperlink ref="A97" location="'03 - VON - žst. Nová Ves n-L'!C2" display="/"/>
    <hyperlink ref="A98" location="'04 - Elektromontáže - zas...'!C2" display="/"/>
    <hyperlink ref="A99" location="'05 - Zemní práce - zast. ...'!C2" display="/"/>
    <hyperlink ref="A100" location="'06 - VON - zast. Bednáreček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7"/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1" t="s">
        <v>81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88"/>
      <c r="J3" s="13"/>
      <c r="K3" s="13"/>
      <c r="L3" s="14"/>
      <c r="AT3" s="11" t="s">
        <v>82</v>
      </c>
    </row>
    <row r="4" spans="1:46" s="1" customFormat="1" ht="24.95" customHeight="1">
      <c r="B4" s="14"/>
      <c r="D4" s="15" t="s">
        <v>98</v>
      </c>
      <c r="I4" s="87"/>
      <c r="L4" s="14"/>
      <c r="M4" s="89" t="s">
        <v>10</v>
      </c>
      <c r="AT4" s="11" t="s">
        <v>3</v>
      </c>
    </row>
    <row r="5" spans="1:46" s="1" customFormat="1" ht="6.95" customHeight="1">
      <c r="B5" s="14"/>
      <c r="I5" s="87"/>
      <c r="L5" s="14"/>
    </row>
    <row r="6" spans="1:46" s="1" customFormat="1" ht="12" customHeight="1">
      <c r="B6" s="14"/>
      <c r="D6" s="21" t="s">
        <v>15</v>
      </c>
      <c r="I6" s="87"/>
      <c r="L6" s="14"/>
    </row>
    <row r="7" spans="1:46" s="1" customFormat="1" ht="16.5" customHeight="1">
      <c r="B7" s="14"/>
      <c r="E7" s="205" t="str">
        <f>'Rekapitulace stavby'!K6</f>
        <v>Oprava osvětlení v žst. Nová Ves nad Lužnicí a v  zast. Bednáreček</v>
      </c>
      <c r="F7" s="206"/>
      <c r="G7" s="206"/>
      <c r="H7" s="206"/>
      <c r="I7" s="87"/>
      <c r="L7" s="14"/>
    </row>
    <row r="8" spans="1:46" s="2" customFormat="1" ht="12" customHeight="1">
      <c r="A8" s="26"/>
      <c r="B8" s="27"/>
      <c r="C8" s="26"/>
      <c r="D8" s="21" t="s">
        <v>99</v>
      </c>
      <c r="E8" s="26"/>
      <c r="F8" s="26"/>
      <c r="G8" s="26"/>
      <c r="H8" s="26"/>
      <c r="I8" s="90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5" t="s">
        <v>100</v>
      </c>
      <c r="F9" s="204"/>
      <c r="G9" s="204"/>
      <c r="H9" s="204"/>
      <c r="I9" s="90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90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1" t="s">
        <v>16</v>
      </c>
      <c r="E11" s="26"/>
      <c r="F11" s="19" t="s">
        <v>1</v>
      </c>
      <c r="G11" s="26"/>
      <c r="H11" s="26"/>
      <c r="I11" s="91" t="s">
        <v>17</v>
      </c>
      <c r="J11" s="19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1" t="s">
        <v>18</v>
      </c>
      <c r="E12" s="26"/>
      <c r="F12" s="19" t="s">
        <v>19</v>
      </c>
      <c r="G12" s="26"/>
      <c r="H12" s="26"/>
      <c r="I12" s="91" t="s">
        <v>20</v>
      </c>
      <c r="J12" s="49" t="str">
        <f>'Rekapitulace stavby'!AN8</f>
        <v>6. 3. 2020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90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1" t="s">
        <v>22</v>
      </c>
      <c r="E14" s="26"/>
      <c r="F14" s="26"/>
      <c r="G14" s="26"/>
      <c r="H14" s="26"/>
      <c r="I14" s="91" t="s">
        <v>23</v>
      </c>
      <c r="J14" s="19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9" t="str">
        <f>IF('Rekapitulace stavby'!E11="","",'Rekapitulace stavby'!E11)</f>
        <v xml:space="preserve"> </v>
      </c>
      <c r="F15" s="26"/>
      <c r="G15" s="26"/>
      <c r="H15" s="26"/>
      <c r="I15" s="91" t="s">
        <v>25</v>
      </c>
      <c r="J15" s="19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90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1" t="s">
        <v>26</v>
      </c>
      <c r="E17" s="26"/>
      <c r="F17" s="26"/>
      <c r="G17" s="26"/>
      <c r="H17" s="26"/>
      <c r="I17" s="91" t="s">
        <v>23</v>
      </c>
      <c r="J17" s="22" t="str">
        <f>'Rekapitulace stavby'!AN13</f>
        <v>Vyplň údaj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7" t="str">
        <f>'Rekapitulace stavby'!E14</f>
        <v>Vyplň údaj</v>
      </c>
      <c r="F18" s="177"/>
      <c r="G18" s="177"/>
      <c r="H18" s="177"/>
      <c r="I18" s="91" t="s">
        <v>25</v>
      </c>
      <c r="J18" s="22" t="str">
        <f>'Rekapitulace stavby'!AN14</f>
        <v>Vyplň údaj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90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1" t="s">
        <v>28</v>
      </c>
      <c r="E20" s="26"/>
      <c r="F20" s="26"/>
      <c r="G20" s="26"/>
      <c r="H20" s="26"/>
      <c r="I20" s="91" t="s">
        <v>23</v>
      </c>
      <c r="J20" s="19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19" t="str">
        <f>IF('Rekapitulace stavby'!E17="","",'Rekapitulace stavby'!E17)</f>
        <v xml:space="preserve"> </v>
      </c>
      <c r="F21" s="26"/>
      <c r="G21" s="26"/>
      <c r="H21" s="26"/>
      <c r="I21" s="91" t="s">
        <v>25</v>
      </c>
      <c r="J21" s="19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90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1" t="s">
        <v>30</v>
      </c>
      <c r="E23" s="26"/>
      <c r="F23" s="26"/>
      <c r="G23" s="26"/>
      <c r="H23" s="26"/>
      <c r="I23" s="91" t="s">
        <v>23</v>
      </c>
      <c r="J23" s="19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19" t="str">
        <f>IF('Rekapitulace stavby'!E20="","",'Rekapitulace stavby'!E20)</f>
        <v xml:space="preserve"> </v>
      </c>
      <c r="F24" s="26"/>
      <c r="G24" s="26"/>
      <c r="H24" s="26"/>
      <c r="I24" s="91" t="s">
        <v>25</v>
      </c>
      <c r="J24" s="19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90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1" t="s">
        <v>31</v>
      </c>
      <c r="E26" s="26"/>
      <c r="F26" s="26"/>
      <c r="G26" s="26"/>
      <c r="H26" s="26"/>
      <c r="I26" s="90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81" t="s">
        <v>1</v>
      </c>
      <c r="F27" s="181"/>
      <c r="G27" s="181"/>
      <c r="H27" s="181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90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96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7" t="s">
        <v>32</v>
      </c>
      <c r="E30" s="26"/>
      <c r="F30" s="26"/>
      <c r="G30" s="26"/>
      <c r="H30" s="26"/>
      <c r="I30" s="90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96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98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9" t="s">
        <v>36</v>
      </c>
      <c r="E33" s="21" t="s">
        <v>37</v>
      </c>
      <c r="F33" s="100">
        <f>ROUND((SUM(BE116:BE222)),  2)</f>
        <v>0</v>
      </c>
      <c r="G33" s="26"/>
      <c r="H33" s="26"/>
      <c r="I33" s="101">
        <v>0.21</v>
      </c>
      <c r="J33" s="100">
        <f>ROUND(((SUM(BE116:BE222))*I33),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1" t="s">
        <v>38</v>
      </c>
      <c r="F34" s="100">
        <f>ROUND((SUM(BF116:BF222)),  2)</f>
        <v>0</v>
      </c>
      <c r="G34" s="26"/>
      <c r="H34" s="26"/>
      <c r="I34" s="101">
        <v>0.15</v>
      </c>
      <c r="J34" s="100">
        <f>ROUND(((SUM(BF116:BF222))*I34),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1" t="s">
        <v>39</v>
      </c>
      <c r="F35" s="100">
        <f>ROUND((SUM(BG116:BG222)),  2)</f>
        <v>0</v>
      </c>
      <c r="G35" s="26"/>
      <c r="H35" s="26"/>
      <c r="I35" s="101">
        <v>0.21</v>
      </c>
      <c r="J35" s="10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40</v>
      </c>
      <c r="F36" s="100">
        <f>ROUND((SUM(BH116:BH222)),  2)</f>
        <v>0</v>
      </c>
      <c r="G36" s="26"/>
      <c r="H36" s="26"/>
      <c r="I36" s="101">
        <v>0.15</v>
      </c>
      <c r="J36" s="10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41</v>
      </c>
      <c r="F37" s="100">
        <f>ROUND((SUM(BI116:BI222)),  2)</f>
        <v>0</v>
      </c>
      <c r="G37" s="26"/>
      <c r="H37" s="26"/>
      <c r="I37" s="101">
        <v>0</v>
      </c>
      <c r="J37" s="10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90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42</v>
      </c>
      <c r="E39" s="54"/>
      <c r="F39" s="54"/>
      <c r="G39" s="104" t="s">
        <v>43</v>
      </c>
      <c r="H39" s="105" t="s">
        <v>44</v>
      </c>
      <c r="I39" s="106"/>
      <c r="J39" s="107">
        <f>SUM(J30:J37)</f>
        <v>0</v>
      </c>
      <c r="K39" s="108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90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4"/>
      <c r="I41" s="87"/>
      <c r="L41" s="14"/>
    </row>
    <row r="42" spans="1:31" s="1" customFormat="1" ht="14.45" customHeight="1">
      <c r="B42" s="14"/>
      <c r="I42" s="87"/>
      <c r="L42" s="14"/>
    </row>
    <row r="43" spans="1:31" s="1" customFormat="1" ht="14.45" customHeight="1">
      <c r="B43" s="14"/>
      <c r="I43" s="87"/>
      <c r="L43" s="14"/>
    </row>
    <row r="44" spans="1:31" s="1" customFormat="1" ht="14.45" customHeight="1">
      <c r="B44" s="14"/>
      <c r="I44" s="87"/>
      <c r="L44" s="14"/>
    </row>
    <row r="45" spans="1:31" s="1" customFormat="1" ht="14.45" customHeight="1">
      <c r="B45" s="14"/>
      <c r="I45" s="87"/>
      <c r="L45" s="14"/>
    </row>
    <row r="46" spans="1:31" s="1" customFormat="1" ht="14.45" customHeight="1">
      <c r="B46" s="14"/>
      <c r="I46" s="87"/>
      <c r="L46" s="14"/>
    </row>
    <row r="47" spans="1:31" s="1" customFormat="1" ht="14.45" customHeight="1">
      <c r="B47" s="14"/>
      <c r="I47" s="87"/>
      <c r="L47" s="14"/>
    </row>
    <row r="48" spans="1:31" s="1" customFormat="1" ht="14.45" customHeight="1">
      <c r="B48" s="14"/>
      <c r="I48" s="87"/>
      <c r="L48" s="14"/>
    </row>
    <row r="49" spans="1:31" s="1" customFormat="1" ht="14.45" customHeight="1">
      <c r="B49" s="14"/>
      <c r="I49" s="87"/>
      <c r="L49" s="14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109"/>
      <c r="J50" s="38"/>
      <c r="K50" s="38"/>
      <c r="L50" s="36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" customFormat="1" ht="12.75">
      <c r="A61" s="26"/>
      <c r="B61" s="27"/>
      <c r="C61" s="26"/>
      <c r="D61" s="39" t="s">
        <v>47</v>
      </c>
      <c r="E61" s="29"/>
      <c r="F61" s="110" t="s">
        <v>48</v>
      </c>
      <c r="G61" s="39" t="s">
        <v>47</v>
      </c>
      <c r="H61" s="29"/>
      <c r="I61" s="111"/>
      <c r="J61" s="112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113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" customFormat="1" ht="12.75">
      <c r="A76" s="26"/>
      <c r="B76" s="27"/>
      <c r="C76" s="26"/>
      <c r="D76" s="39" t="s">
        <v>47</v>
      </c>
      <c r="E76" s="29"/>
      <c r="F76" s="110" t="s">
        <v>48</v>
      </c>
      <c r="G76" s="39" t="s">
        <v>47</v>
      </c>
      <c r="H76" s="29"/>
      <c r="I76" s="111"/>
      <c r="J76" s="112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114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115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101</v>
      </c>
      <c r="D82" s="26"/>
      <c r="E82" s="26"/>
      <c r="F82" s="26"/>
      <c r="G82" s="26"/>
      <c r="H82" s="26"/>
      <c r="I82" s="90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90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15</v>
      </c>
      <c r="D84" s="26"/>
      <c r="E84" s="26"/>
      <c r="F84" s="26"/>
      <c r="G84" s="26"/>
      <c r="H84" s="26"/>
      <c r="I84" s="90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5" t="str">
        <f>E7</f>
        <v>Oprava osvětlení v žst. Nová Ves nad Lužnicí a v  zast. Bednáreček</v>
      </c>
      <c r="F85" s="206"/>
      <c r="G85" s="206"/>
      <c r="H85" s="206"/>
      <c r="I85" s="90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99</v>
      </c>
      <c r="D86" s="26"/>
      <c r="E86" s="26"/>
      <c r="F86" s="26"/>
      <c r="G86" s="26"/>
      <c r="H86" s="26"/>
      <c r="I86" s="90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5" t="str">
        <f>E9</f>
        <v>01 - Elektromontáže - žst. Nová ves n/L</v>
      </c>
      <c r="F87" s="204"/>
      <c r="G87" s="204"/>
      <c r="H87" s="204"/>
      <c r="I87" s="90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90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18</v>
      </c>
      <c r="D89" s="26"/>
      <c r="E89" s="26"/>
      <c r="F89" s="19" t="str">
        <f>F12</f>
        <v>žst. Nová Ves nad Lužnicí, zast. Bednáreček</v>
      </c>
      <c r="G89" s="26"/>
      <c r="H89" s="26"/>
      <c r="I89" s="91" t="s">
        <v>20</v>
      </c>
      <c r="J89" s="49" t="str">
        <f>IF(J12="","",J12)</f>
        <v>6. 3. 2020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90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22</v>
      </c>
      <c r="D91" s="26"/>
      <c r="E91" s="26"/>
      <c r="F91" s="19" t="str">
        <f>E15</f>
        <v xml:space="preserve"> </v>
      </c>
      <c r="G91" s="26"/>
      <c r="H91" s="26"/>
      <c r="I91" s="91" t="s">
        <v>28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26</v>
      </c>
      <c r="D92" s="26"/>
      <c r="E92" s="26"/>
      <c r="F92" s="19" t="str">
        <f>IF(E18="","",E18)</f>
        <v>Vyplň údaj</v>
      </c>
      <c r="G92" s="26"/>
      <c r="H92" s="26"/>
      <c r="I92" s="91" t="s">
        <v>30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90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6" t="s">
        <v>102</v>
      </c>
      <c r="D94" s="102"/>
      <c r="E94" s="102"/>
      <c r="F94" s="102"/>
      <c r="G94" s="102"/>
      <c r="H94" s="102"/>
      <c r="I94" s="117"/>
      <c r="J94" s="118" t="s">
        <v>103</v>
      </c>
      <c r="K94" s="10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90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9" t="s">
        <v>104</v>
      </c>
      <c r="D96" s="26"/>
      <c r="E96" s="26"/>
      <c r="F96" s="26"/>
      <c r="G96" s="26"/>
      <c r="H96" s="26"/>
      <c r="I96" s="90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105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90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114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115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106</v>
      </c>
      <c r="D103" s="26"/>
      <c r="E103" s="26"/>
      <c r="F103" s="26"/>
      <c r="G103" s="26"/>
      <c r="H103" s="26"/>
      <c r="I103" s="90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90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15</v>
      </c>
      <c r="D105" s="26"/>
      <c r="E105" s="26"/>
      <c r="F105" s="26"/>
      <c r="G105" s="26"/>
      <c r="H105" s="26"/>
      <c r="I105" s="90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205" t="str">
        <f>E7</f>
        <v>Oprava osvětlení v žst. Nová Ves nad Lužnicí a v  zast. Bednáreček</v>
      </c>
      <c r="F106" s="206"/>
      <c r="G106" s="206"/>
      <c r="H106" s="206"/>
      <c r="I106" s="90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99</v>
      </c>
      <c r="D107" s="26"/>
      <c r="E107" s="26"/>
      <c r="F107" s="26"/>
      <c r="G107" s="26"/>
      <c r="H107" s="26"/>
      <c r="I107" s="90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95" t="str">
        <f>E9</f>
        <v>01 - Elektromontáže - žst. Nová ves n/L</v>
      </c>
      <c r="F108" s="204"/>
      <c r="G108" s="204"/>
      <c r="H108" s="204"/>
      <c r="I108" s="90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90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18</v>
      </c>
      <c r="D110" s="26"/>
      <c r="E110" s="26"/>
      <c r="F110" s="19" t="str">
        <f>F12</f>
        <v>žst. Nová Ves nad Lužnicí, zast. Bednáreček</v>
      </c>
      <c r="G110" s="26"/>
      <c r="H110" s="26"/>
      <c r="I110" s="91" t="s">
        <v>20</v>
      </c>
      <c r="J110" s="49" t="str">
        <f>IF(J12="","",J12)</f>
        <v>6. 3. 2020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90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22</v>
      </c>
      <c r="D112" s="26"/>
      <c r="E112" s="26"/>
      <c r="F112" s="19" t="str">
        <f>E15</f>
        <v xml:space="preserve"> </v>
      </c>
      <c r="G112" s="26"/>
      <c r="H112" s="26"/>
      <c r="I112" s="91" t="s">
        <v>28</v>
      </c>
      <c r="J112" s="24" t="str">
        <f>E21</f>
        <v xml:space="preserve"> 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26</v>
      </c>
      <c r="D113" s="26"/>
      <c r="E113" s="26"/>
      <c r="F113" s="19" t="str">
        <f>IF(E18="","",E18)</f>
        <v>Vyplň údaj</v>
      </c>
      <c r="G113" s="26"/>
      <c r="H113" s="26"/>
      <c r="I113" s="91" t="s">
        <v>30</v>
      </c>
      <c r="J113" s="24" t="str">
        <f>E24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90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20"/>
      <c r="B115" s="121"/>
      <c r="C115" s="122" t="s">
        <v>107</v>
      </c>
      <c r="D115" s="123" t="s">
        <v>57</v>
      </c>
      <c r="E115" s="123" t="s">
        <v>53</v>
      </c>
      <c r="F115" s="123" t="s">
        <v>54</v>
      </c>
      <c r="G115" s="123" t="s">
        <v>108</v>
      </c>
      <c r="H115" s="123" t="s">
        <v>109</v>
      </c>
      <c r="I115" s="124" t="s">
        <v>110</v>
      </c>
      <c r="J115" s="123" t="s">
        <v>103</v>
      </c>
      <c r="K115" s="125" t="s">
        <v>111</v>
      </c>
      <c r="L115" s="126"/>
      <c r="M115" s="56" t="s">
        <v>1</v>
      </c>
      <c r="N115" s="57" t="s">
        <v>36</v>
      </c>
      <c r="O115" s="57" t="s">
        <v>112</v>
      </c>
      <c r="P115" s="57" t="s">
        <v>113</v>
      </c>
      <c r="Q115" s="57" t="s">
        <v>114</v>
      </c>
      <c r="R115" s="57" t="s">
        <v>115</v>
      </c>
      <c r="S115" s="57" t="s">
        <v>116</v>
      </c>
      <c r="T115" s="58" t="s">
        <v>117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26"/>
      <c r="B116" s="27"/>
      <c r="C116" s="63" t="s">
        <v>118</v>
      </c>
      <c r="D116" s="26"/>
      <c r="E116" s="26"/>
      <c r="F116" s="26"/>
      <c r="G116" s="26"/>
      <c r="H116" s="26"/>
      <c r="I116" s="90"/>
      <c r="J116" s="127">
        <f>BK116</f>
        <v>0</v>
      </c>
      <c r="K116" s="26"/>
      <c r="L116" s="27"/>
      <c r="M116" s="59"/>
      <c r="N116" s="50"/>
      <c r="O116" s="60"/>
      <c r="P116" s="128">
        <f>SUM(P117:P222)</f>
        <v>0</v>
      </c>
      <c r="Q116" s="60"/>
      <c r="R116" s="128">
        <f>SUM(R117:R222)</f>
        <v>0</v>
      </c>
      <c r="S116" s="60"/>
      <c r="T116" s="129">
        <f>SUM(T117:T222)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71</v>
      </c>
      <c r="AU116" s="11" t="s">
        <v>105</v>
      </c>
      <c r="BK116" s="130">
        <f>SUM(BK117:BK222)</f>
        <v>0</v>
      </c>
    </row>
    <row r="117" spans="1:65" s="2" customFormat="1" ht="33" customHeight="1">
      <c r="A117" s="26"/>
      <c r="B117" s="131"/>
      <c r="C117" s="132" t="s">
        <v>80</v>
      </c>
      <c r="D117" s="132" t="s">
        <v>119</v>
      </c>
      <c r="E117" s="133" t="s">
        <v>120</v>
      </c>
      <c r="F117" s="134" t="s">
        <v>121</v>
      </c>
      <c r="G117" s="135" t="s">
        <v>122</v>
      </c>
      <c r="H117" s="136">
        <v>1</v>
      </c>
      <c r="I117" s="137"/>
      <c r="J117" s="138">
        <f>ROUND(I117*H117,2)</f>
        <v>0</v>
      </c>
      <c r="K117" s="134" t="s">
        <v>123</v>
      </c>
      <c r="L117" s="27"/>
      <c r="M117" s="139" t="s">
        <v>1</v>
      </c>
      <c r="N117" s="140" t="s">
        <v>37</v>
      </c>
      <c r="O117" s="52"/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3" t="s">
        <v>124</v>
      </c>
      <c r="AT117" s="143" t="s">
        <v>119</v>
      </c>
      <c r="AU117" s="143" t="s">
        <v>72</v>
      </c>
      <c r="AY117" s="11" t="s">
        <v>125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1" t="s">
        <v>80</v>
      </c>
      <c r="BK117" s="144">
        <f>ROUND(I117*H117,2)</f>
        <v>0</v>
      </c>
      <c r="BL117" s="11" t="s">
        <v>124</v>
      </c>
      <c r="BM117" s="143" t="s">
        <v>126</v>
      </c>
    </row>
    <row r="118" spans="1:65" s="2" customFormat="1" ht="19.5">
      <c r="A118" s="26"/>
      <c r="B118" s="27"/>
      <c r="C118" s="26"/>
      <c r="D118" s="145" t="s">
        <v>127</v>
      </c>
      <c r="E118" s="26"/>
      <c r="F118" s="146" t="s">
        <v>128</v>
      </c>
      <c r="G118" s="26"/>
      <c r="H118" s="26"/>
      <c r="I118" s="90"/>
      <c r="J118" s="26"/>
      <c r="K118" s="26"/>
      <c r="L118" s="27"/>
      <c r="M118" s="147"/>
      <c r="N118" s="148"/>
      <c r="O118" s="52"/>
      <c r="P118" s="52"/>
      <c r="Q118" s="52"/>
      <c r="R118" s="52"/>
      <c r="S118" s="52"/>
      <c r="T118" s="53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1" t="s">
        <v>127</v>
      </c>
      <c r="AU118" s="11" t="s">
        <v>72</v>
      </c>
    </row>
    <row r="119" spans="1:65" s="2" customFormat="1" ht="44.25" customHeight="1">
      <c r="A119" s="26"/>
      <c r="B119" s="131"/>
      <c r="C119" s="149" t="s">
        <v>82</v>
      </c>
      <c r="D119" s="149" t="s">
        <v>129</v>
      </c>
      <c r="E119" s="150" t="s">
        <v>130</v>
      </c>
      <c r="F119" s="151" t="s">
        <v>131</v>
      </c>
      <c r="G119" s="152" t="s">
        <v>122</v>
      </c>
      <c r="H119" s="153">
        <v>1</v>
      </c>
      <c r="I119" s="154"/>
      <c r="J119" s="155">
        <f>ROUND(I119*H119,2)</f>
        <v>0</v>
      </c>
      <c r="K119" s="151" t="s">
        <v>123</v>
      </c>
      <c r="L119" s="156"/>
      <c r="M119" s="157" t="s">
        <v>1</v>
      </c>
      <c r="N119" s="158" t="s">
        <v>37</v>
      </c>
      <c r="O119" s="52"/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43" t="s">
        <v>132</v>
      </c>
      <c r="AT119" s="143" t="s">
        <v>129</v>
      </c>
      <c r="AU119" s="143" t="s">
        <v>72</v>
      </c>
      <c r="AY119" s="11" t="s">
        <v>125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1" t="s">
        <v>80</v>
      </c>
      <c r="BK119" s="144">
        <f>ROUND(I119*H119,2)</f>
        <v>0</v>
      </c>
      <c r="BL119" s="11" t="s">
        <v>132</v>
      </c>
      <c r="BM119" s="143" t="s">
        <v>133</v>
      </c>
    </row>
    <row r="120" spans="1:65" s="2" customFormat="1" ht="19.5">
      <c r="A120" s="26"/>
      <c r="B120" s="27"/>
      <c r="C120" s="26"/>
      <c r="D120" s="145" t="s">
        <v>127</v>
      </c>
      <c r="E120" s="26"/>
      <c r="F120" s="146" t="s">
        <v>128</v>
      </c>
      <c r="G120" s="26"/>
      <c r="H120" s="26"/>
      <c r="I120" s="90"/>
      <c r="J120" s="26"/>
      <c r="K120" s="26"/>
      <c r="L120" s="27"/>
      <c r="M120" s="147"/>
      <c r="N120" s="148"/>
      <c r="O120" s="52"/>
      <c r="P120" s="52"/>
      <c r="Q120" s="52"/>
      <c r="R120" s="52"/>
      <c r="S120" s="52"/>
      <c r="T120" s="53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1" t="s">
        <v>127</v>
      </c>
      <c r="AU120" s="11" t="s">
        <v>72</v>
      </c>
    </row>
    <row r="121" spans="1:65" s="2" customFormat="1" ht="21.75" customHeight="1">
      <c r="A121" s="26"/>
      <c r="B121" s="131"/>
      <c r="C121" s="132" t="s">
        <v>134</v>
      </c>
      <c r="D121" s="132" t="s">
        <v>119</v>
      </c>
      <c r="E121" s="133" t="s">
        <v>135</v>
      </c>
      <c r="F121" s="134" t="s">
        <v>136</v>
      </c>
      <c r="G121" s="135" t="s">
        <v>122</v>
      </c>
      <c r="H121" s="136">
        <v>3</v>
      </c>
      <c r="I121" s="137"/>
      <c r="J121" s="138">
        <f>ROUND(I121*H121,2)</f>
        <v>0</v>
      </c>
      <c r="K121" s="134" t="s">
        <v>123</v>
      </c>
      <c r="L121" s="27"/>
      <c r="M121" s="139" t="s">
        <v>1</v>
      </c>
      <c r="N121" s="140" t="s">
        <v>37</v>
      </c>
      <c r="O121" s="52"/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3" t="s">
        <v>124</v>
      </c>
      <c r="AT121" s="143" t="s">
        <v>119</v>
      </c>
      <c r="AU121" s="143" t="s">
        <v>72</v>
      </c>
      <c r="AY121" s="11" t="s">
        <v>125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1" t="s">
        <v>80</v>
      </c>
      <c r="BK121" s="144">
        <f>ROUND(I121*H121,2)</f>
        <v>0</v>
      </c>
      <c r="BL121" s="11" t="s">
        <v>124</v>
      </c>
      <c r="BM121" s="143" t="s">
        <v>137</v>
      </c>
    </row>
    <row r="122" spans="1:65" s="2" customFormat="1" ht="19.5">
      <c r="A122" s="26"/>
      <c r="B122" s="27"/>
      <c r="C122" s="26"/>
      <c r="D122" s="145" t="s">
        <v>127</v>
      </c>
      <c r="E122" s="26"/>
      <c r="F122" s="146" t="s">
        <v>138</v>
      </c>
      <c r="G122" s="26"/>
      <c r="H122" s="26"/>
      <c r="I122" s="90"/>
      <c r="J122" s="26"/>
      <c r="K122" s="26"/>
      <c r="L122" s="27"/>
      <c r="M122" s="147"/>
      <c r="N122" s="148"/>
      <c r="O122" s="52"/>
      <c r="P122" s="52"/>
      <c r="Q122" s="52"/>
      <c r="R122" s="52"/>
      <c r="S122" s="52"/>
      <c r="T122" s="53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1" t="s">
        <v>127</v>
      </c>
      <c r="AU122" s="11" t="s">
        <v>72</v>
      </c>
    </row>
    <row r="123" spans="1:65" s="2" customFormat="1" ht="21.75" customHeight="1">
      <c r="A123" s="26"/>
      <c r="B123" s="131"/>
      <c r="C123" s="149" t="s">
        <v>139</v>
      </c>
      <c r="D123" s="149" t="s">
        <v>129</v>
      </c>
      <c r="E123" s="150" t="s">
        <v>140</v>
      </c>
      <c r="F123" s="151" t="s">
        <v>141</v>
      </c>
      <c r="G123" s="152" t="s">
        <v>122</v>
      </c>
      <c r="H123" s="153">
        <v>1</v>
      </c>
      <c r="I123" s="154"/>
      <c r="J123" s="155">
        <f t="shared" ref="J123:J149" si="0">ROUND(I123*H123,2)</f>
        <v>0</v>
      </c>
      <c r="K123" s="151" t="s">
        <v>123</v>
      </c>
      <c r="L123" s="156"/>
      <c r="M123" s="157" t="s">
        <v>1</v>
      </c>
      <c r="N123" s="158" t="s">
        <v>37</v>
      </c>
      <c r="O123" s="52"/>
      <c r="P123" s="141">
        <f t="shared" ref="P123:P149" si="1">O123*H123</f>
        <v>0</v>
      </c>
      <c r="Q123" s="141">
        <v>0</v>
      </c>
      <c r="R123" s="141">
        <f t="shared" ref="R123:R149" si="2">Q123*H123</f>
        <v>0</v>
      </c>
      <c r="S123" s="141">
        <v>0</v>
      </c>
      <c r="T123" s="142">
        <f t="shared" ref="T123:T149" si="3"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3" t="s">
        <v>132</v>
      </c>
      <c r="AT123" s="143" t="s">
        <v>129</v>
      </c>
      <c r="AU123" s="143" t="s">
        <v>72</v>
      </c>
      <c r="AY123" s="11" t="s">
        <v>125</v>
      </c>
      <c r="BE123" s="144">
        <f t="shared" ref="BE123:BE149" si="4">IF(N123="základní",J123,0)</f>
        <v>0</v>
      </c>
      <c r="BF123" s="144">
        <f t="shared" ref="BF123:BF149" si="5">IF(N123="snížená",J123,0)</f>
        <v>0</v>
      </c>
      <c r="BG123" s="144">
        <f t="shared" ref="BG123:BG149" si="6">IF(N123="zákl. přenesená",J123,0)</f>
        <v>0</v>
      </c>
      <c r="BH123" s="144">
        <f t="shared" ref="BH123:BH149" si="7">IF(N123="sníž. přenesená",J123,0)</f>
        <v>0</v>
      </c>
      <c r="BI123" s="144">
        <f t="shared" ref="BI123:BI149" si="8">IF(N123="nulová",J123,0)</f>
        <v>0</v>
      </c>
      <c r="BJ123" s="11" t="s">
        <v>80</v>
      </c>
      <c r="BK123" s="144">
        <f t="shared" ref="BK123:BK149" si="9">ROUND(I123*H123,2)</f>
        <v>0</v>
      </c>
      <c r="BL123" s="11" t="s">
        <v>132</v>
      </c>
      <c r="BM123" s="143" t="s">
        <v>142</v>
      </c>
    </row>
    <row r="124" spans="1:65" s="2" customFormat="1" ht="33" customHeight="1">
      <c r="A124" s="26"/>
      <c r="B124" s="131"/>
      <c r="C124" s="149" t="s">
        <v>143</v>
      </c>
      <c r="D124" s="149" t="s">
        <v>129</v>
      </c>
      <c r="E124" s="150" t="s">
        <v>144</v>
      </c>
      <c r="F124" s="151" t="s">
        <v>145</v>
      </c>
      <c r="G124" s="152" t="s">
        <v>122</v>
      </c>
      <c r="H124" s="153">
        <v>1</v>
      </c>
      <c r="I124" s="154"/>
      <c r="J124" s="155">
        <f t="shared" si="0"/>
        <v>0</v>
      </c>
      <c r="K124" s="151" t="s">
        <v>123</v>
      </c>
      <c r="L124" s="156"/>
      <c r="M124" s="157" t="s">
        <v>1</v>
      </c>
      <c r="N124" s="158" t="s">
        <v>37</v>
      </c>
      <c r="O124" s="52"/>
      <c r="P124" s="141">
        <f t="shared" si="1"/>
        <v>0</v>
      </c>
      <c r="Q124" s="141">
        <v>0</v>
      </c>
      <c r="R124" s="141">
        <f t="shared" si="2"/>
        <v>0</v>
      </c>
      <c r="S124" s="141">
        <v>0</v>
      </c>
      <c r="T124" s="142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3" t="s">
        <v>132</v>
      </c>
      <c r="AT124" s="143" t="s">
        <v>129</v>
      </c>
      <c r="AU124" s="143" t="s">
        <v>72</v>
      </c>
      <c r="AY124" s="11" t="s">
        <v>125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1" t="s">
        <v>80</v>
      </c>
      <c r="BK124" s="144">
        <f t="shared" si="9"/>
        <v>0</v>
      </c>
      <c r="BL124" s="11" t="s">
        <v>132</v>
      </c>
      <c r="BM124" s="143" t="s">
        <v>146</v>
      </c>
    </row>
    <row r="125" spans="1:65" s="2" customFormat="1" ht="33" customHeight="1">
      <c r="A125" s="26"/>
      <c r="B125" s="131"/>
      <c r="C125" s="149" t="s">
        <v>147</v>
      </c>
      <c r="D125" s="149" t="s">
        <v>129</v>
      </c>
      <c r="E125" s="150" t="s">
        <v>148</v>
      </c>
      <c r="F125" s="151" t="s">
        <v>149</v>
      </c>
      <c r="G125" s="152" t="s">
        <v>122</v>
      </c>
      <c r="H125" s="153">
        <v>1</v>
      </c>
      <c r="I125" s="154"/>
      <c r="J125" s="155">
        <f t="shared" si="0"/>
        <v>0</v>
      </c>
      <c r="K125" s="151" t="s">
        <v>123</v>
      </c>
      <c r="L125" s="156"/>
      <c r="M125" s="157" t="s">
        <v>1</v>
      </c>
      <c r="N125" s="158" t="s">
        <v>37</v>
      </c>
      <c r="O125" s="52"/>
      <c r="P125" s="141">
        <f t="shared" si="1"/>
        <v>0</v>
      </c>
      <c r="Q125" s="141">
        <v>0</v>
      </c>
      <c r="R125" s="141">
        <f t="shared" si="2"/>
        <v>0</v>
      </c>
      <c r="S125" s="141">
        <v>0</v>
      </c>
      <c r="T125" s="142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3" t="s">
        <v>132</v>
      </c>
      <c r="AT125" s="143" t="s">
        <v>129</v>
      </c>
      <c r="AU125" s="143" t="s">
        <v>72</v>
      </c>
      <c r="AY125" s="11" t="s">
        <v>125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1" t="s">
        <v>80</v>
      </c>
      <c r="BK125" s="144">
        <f t="shared" si="9"/>
        <v>0</v>
      </c>
      <c r="BL125" s="11" t="s">
        <v>132</v>
      </c>
      <c r="BM125" s="143" t="s">
        <v>150</v>
      </c>
    </row>
    <row r="126" spans="1:65" s="2" customFormat="1" ht="21.75" customHeight="1">
      <c r="A126" s="26"/>
      <c r="B126" s="131"/>
      <c r="C126" s="132" t="s">
        <v>151</v>
      </c>
      <c r="D126" s="132" t="s">
        <v>119</v>
      </c>
      <c r="E126" s="133" t="s">
        <v>152</v>
      </c>
      <c r="F126" s="134" t="s">
        <v>153</v>
      </c>
      <c r="G126" s="135" t="s">
        <v>122</v>
      </c>
      <c r="H126" s="136">
        <v>1</v>
      </c>
      <c r="I126" s="137"/>
      <c r="J126" s="138">
        <f t="shared" si="0"/>
        <v>0</v>
      </c>
      <c r="K126" s="134" t="s">
        <v>123</v>
      </c>
      <c r="L126" s="27"/>
      <c r="M126" s="139" t="s">
        <v>1</v>
      </c>
      <c r="N126" s="140" t="s">
        <v>37</v>
      </c>
      <c r="O126" s="52"/>
      <c r="P126" s="141">
        <f t="shared" si="1"/>
        <v>0</v>
      </c>
      <c r="Q126" s="141">
        <v>0</v>
      </c>
      <c r="R126" s="141">
        <f t="shared" si="2"/>
        <v>0</v>
      </c>
      <c r="S126" s="141">
        <v>0</v>
      </c>
      <c r="T126" s="142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3" t="s">
        <v>124</v>
      </c>
      <c r="AT126" s="143" t="s">
        <v>119</v>
      </c>
      <c r="AU126" s="143" t="s">
        <v>72</v>
      </c>
      <c r="AY126" s="11" t="s">
        <v>125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1" t="s">
        <v>80</v>
      </c>
      <c r="BK126" s="144">
        <f t="shared" si="9"/>
        <v>0</v>
      </c>
      <c r="BL126" s="11" t="s">
        <v>124</v>
      </c>
      <c r="BM126" s="143" t="s">
        <v>154</v>
      </c>
    </row>
    <row r="127" spans="1:65" s="2" customFormat="1" ht="21.75" customHeight="1">
      <c r="A127" s="26"/>
      <c r="B127" s="131"/>
      <c r="C127" s="149" t="s">
        <v>155</v>
      </c>
      <c r="D127" s="149" t="s">
        <v>129</v>
      </c>
      <c r="E127" s="150" t="s">
        <v>156</v>
      </c>
      <c r="F127" s="151" t="s">
        <v>157</v>
      </c>
      <c r="G127" s="152" t="s">
        <v>122</v>
      </c>
      <c r="H127" s="153">
        <v>1</v>
      </c>
      <c r="I127" s="154"/>
      <c r="J127" s="155">
        <f t="shared" si="0"/>
        <v>0</v>
      </c>
      <c r="K127" s="151" t="s">
        <v>123</v>
      </c>
      <c r="L127" s="156"/>
      <c r="M127" s="157" t="s">
        <v>1</v>
      </c>
      <c r="N127" s="158" t="s">
        <v>37</v>
      </c>
      <c r="O127" s="52"/>
      <c r="P127" s="141">
        <f t="shared" si="1"/>
        <v>0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3" t="s">
        <v>132</v>
      </c>
      <c r="AT127" s="143" t="s">
        <v>129</v>
      </c>
      <c r="AU127" s="143" t="s">
        <v>72</v>
      </c>
      <c r="AY127" s="11" t="s">
        <v>125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1" t="s">
        <v>80</v>
      </c>
      <c r="BK127" s="144">
        <f t="shared" si="9"/>
        <v>0</v>
      </c>
      <c r="BL127" s="11" t="s">
        <v>132</v>
      </c>
      <c r="BM127" s="143" t="s">
        <v>158</v>
      </c>
    </row>
    <row r="128" spans="1:65" s="2" customFormat="1" ht="21.75" customHeight="1">
      <c r="A128" s="26"/>
      <c r="B128" s="131"/>
      <c r="C128" s="132" t="s">
        <v>159</v>
      </c>
      <c r="D128" s="132" t="s">
        <v>119</v>
      </c>
      <c r="E128" s="133" t="s">
        <v>160</v>
      </c>
      <c r="F128" s="134" t="s">
        <v>161</v>
      </c>
      <c r="G128" s="135" t="s">
        <v>122</v>
      </c>
      <c r="H128" s="136">
        <v>1</v>
      </c>
      <c r="I128" s="137"/>
      <c r="J128" s="138">
        <f t="shared" si="0"/>
        <v>0</v>
      </c>
      <c r="K128" s="134" t="s">
        <v>123</v>
      </c>
      <c r="L128" s="27"/>
      <c r="M128" s="139" t="s">
        <v>1</v>
      </c>
      <c r="N128" s="140" t="s">
        <v>37</v>
      </c>
      <c r="O128" s="52"/>
      <c r="P128" s="141">
        <f t="shared" si="1"/>
        <v>0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3" t="s">
        <v>124</v>
      </c>
      <c r="AT128" s="143" t="s">
        <v>119</v>
      </c>
      <c r="AU128" s="143" t="s">
        <v>72</v>
      </c>
      <c r="AY128" s="11" t="s">
        <v>125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1" t="s">
        <v>80</v>
      </c>
      <c r="BK128" s="144">
        <f t="shared" si="9"/>
        <v>0</v>
      </c>
      <c r="BL128" s="11" t="s">
        <v>124</v>
      </c>
      <c r="BM128" s="143" t="s">
        <v>162</v>
      </c>
    </row>
    <row r="129" spans="1:65" s="2" customFormat="1" ht="44.25" customHeight="1">
      <c r="A129" s="26"/>
      <c r="B129" s="131"/>
      <c r="C129" s="149" t="s">
        <v>163</v>
      </c>
      <c r="D129" s="149" t="s">
        <v>129</v>
      </c>
      <c r="E129" s="150" t="s">
        <v>164</v>
      </c>
      <c r="F129" s="151" t="s">
        <v>165</v>
      </c>
      <c r="G129" s="152" t="s">
        <v>122</v>
      </c>
      <c r="H129" s="153">
        <v>1</v>
      </c>
      <c r="I129" s="154"/>
      <c r="J129" s="155">
        <f t="shared" si="0"/>
        <v>0</v>
      </c>
      <c r="K129" s="151" t="s">
        <v>123</v>
      </c>
      <c r="L129" s="156"/>
      <c r="M129" s="157" t="s">
        <v>1</v>
      </c>
      <c r="N129" s="158" t="s">
        <v>37</v>
      </c>
      <c r="O129" s="52"/>
      <c r="P129" s="141">
        <f t="shared" si="1"/>
        <v>0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3" t="s">
        <v>132</v>
      </c>
      <c r="AT129" s="143" t="s">
        <v>129</v>
      </c>
      <c r="AU129" s="143" t="s">
        <v>72</v>
      </c>
      <c r="AY129" s="11" t="s">
        <v>125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1" t="s">
        <v>80</v>
      </c>
      <c r="BK129" s="144">
        <f t="shared" si="9"/>
        <v>0</v>
      </c>
      <c r="BL129" s="11" t="s">
        <v>132</v>
      </c>
      <c r="BM129" s="143" t="s">
        <v>166</v>
      </c>
    </row>
    <row r="130" spans="1:65" s="2" customFormat="1" ht="21.75" customHeight="1">
      <c r="A130" s="26"/>
      <c r="B130" s="131"/>
      <c r="C130" s="132" t="s">
        <v>167</v>
      </c>
      <c r="D130" s="132" t="s">
        <v>119</v>
      </c>
      <c r="E130" s="133" t="s">
        <v>168</v>
      </c>
      <c r="F130" s="134" t="s">
        <v>169</v>
      </c>
      <c r="G130" s="135" t="s">
        <v>122</v>
      </c>
      <c r="H130" s="136">
        <v>1</v>
      </c>
      <c r="I130" s="137"/>
      <c r="J130" s="138">
        <f t="shared" si="0"/>
        <v>0</v>
      </c>
      <c r="K130" s="134" t="s">
        <v>123</v>
      </c>
      <c r="L130" s="27"/>
      <c r="M130" s="139" t="s">
        <v>1</v>
      </c>
      <c r="N130" s="140" t="s">
        <v>37</v>
      </c>
      <c r="O130" s="52"/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3" t="s">
        <v>124</v>
      </c>
      <c r="AT130" s="143" t="s">
        <v>119</v>
      </c>
      <c r="AU130" s="143" t="s">
        <v>72</v>
      </c>
      <c r="AY130" s="11" t="s">
        <v>125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1" t="s">
        <v>80</v>
      </c>
      <c r="BK130" s="144">
        <f t="shared" si="9"/>
        <v>0</v>
      </c>
      <c r="BL130" s="11" t="s">
        <v>124</v>
      </c>
      <c r="BM130" s="143" t="s">
        <v>170</v>
      </c>
    </row>
    <row r="131" spans="1:65" s="2" customFormat="1" ht="55.5" customHeight="1">
      <c r="A131" s="26"/>
      <c r="B131" s="131"/>
      <c r="C131" s="149" t="s">
        <v>171</v>
      </c>
      <c r="D131" s="149" t="s">
        <v>129</v>
      </c>
      <c r="E131" s="150" t="s">
        <v>172</v>
      </c>
      <c r="F131" s="151" t="s">
        <v>173</v>
      </c>
      <c r="G131" s="152" t="s">
        <v>122</v>
      </c>
      <c r="H131" s="153">
        <v>1</v>
      </c>
      <c r="I131" s="154"/>
      <c r="J131" s="155">
        <f t="shared" si="0"/>
        <v>0</v>
      </c>
      <c r="K131" s="151" t="s">
        <v>123</v>
      </c>
      <c r="L131" s="156"/>
      <c r="M131" s="157" t="s">
        <v>1</v>
      </c>
      <c r="N131" s="158" t="s">
        <v>37</v>
      </c>
      <c r="O131" s="52"/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3" t="s">
        <v>132</v>
      </c>
      <c r="AT131" s="143" t="s">
        <v>129</v>
      </c>
      <c r="AU131" s="143" t="s">
        <v>72</v>
      </c>
      <c r="AY131" s="11" t="s">
        <v>125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1" t="s">
        <v>80</v>
      </c>
      <c r="BK131" s="144">
        <f t="shared" si="9"/>
        <v>0</v>
      </c>
      <c r="BL131" s="11" t="s">
        <v>132</v>
      </c>
      <c r="BM131" s="143" t="s">
        <v>174</v>
      </c>
    </row>
    <row r="132" spans="1:65" s="2" customFormat="1" ht="44.25" customHeight="1">
      <c r="A132" s="26"/>
      <c r="B132" s="131"/>
      <c r="C132" s="149" t="s">
        <v>175</v>
      </c>
      <c r="D132" s="149" t="s">
        <v>129</v>
      </c>
      <c r="E132" s="150" t="s">
        <v>176</v>
      </c>
      <c r="F132" s="151" t="s">
        <v>177</v>
      </c>
      <c r="G132" s="152" t="s">
        <v>122</v>
      </c>
      <c r="H132" s="153">
        <v>3</v>
      </c>
      <c r="I132" s="154"/>
      <c r="J132" s="155">
        <f t="shared" si="0"/>
        <v>0</v>
      </c>
      <c r="K132" s="151" t="s">
        <v>123</v>
      </c>
      <c r="L132" s="156"/>
      <c r="M132" s="157" t="s">
        <v>1</v>
      </c>
      <c r="N132" s="158" t="s">
        <v>37</v>
      </c>
      <c r="O132" s="52"/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3" t="s">
        <v>132</v>
      </c>
      <c r="AT132" s="143" t="s">
        <v>129</v>
      </c>
      <c r="AU132" s="143" t="s">
        <v>72</v>
      </c>
      <c r="AY132" s="11" t="s">
        <v>125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1" t="s">
        <v>80</v>
      </c>
      <c r="BK132" s="144">
        <f t="shared" si="9"/>
        <v>0</v>
      </c>
      <c r="BL132" s="11" t="s">
        <v>132</v>
      </c>
      <c r="BM132" s="143" t="s">
        <v>178</v>
      </c>
    </row>
    <row r="133" spans="1:65" s="2" customFormat="1" ht="21.75" customHeight="1">
      <c r="A133" s="26"/>
      <c r="B133" s="131"/>
      <c r="C133" s="132" t="s">
        <v>179</v>
      </c>
      <c r="D133" s="132" t="s">
        <v>119</v>
      </c>
      <c r="E133" s="133" t="s">
        <v>180</v>
      </c>
      <c r="F133" s="134" t="s">
        <v>181</v>
      </c>
      <c r="G133" s="135" t="s">
        <v>122</v>
      </c>
      <c r="H133" s="136">
        <v>2</v>
      </c>
      <c r="I133" s="137"/>
      <c r="J133" s="138">
        <f t="shared" si="0"/>
        <v>0</v>
      </c>
      <c r="K133" s="134" t="s">
        <v>123</v>
      </c>
      <c r="L133" s="27"/>
      <c r="M133" s="139" t="s">
        <v>1</v>
      </c>
      <c r="N133" s="140" t="s">
        <v>37</v>
      </c>
      <c r="O133" s="52"/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3" t="s">
        <v>124</v>
      </c>
      <c r="AT133" s="143" t="s">
        <v>119</v>
      </c>
      <c r="AU133" s="143" t="s">
        <v>72</v>
      </c>
      <c r="AY133" s="11" t="s">
        <v>125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1" t="s">
        <v>80</v>
      </c>
      <c r="BK133" s="144">
        <f t="shared" si="9"/>
        <v>0</v>
      </c>
      <c r="BL133" s="11" t="s">
        <v>124</v>
      </c>
      <c r="BM133" s="143" t="s">
        <v>182</v>
      </c>
    </row>
    <row r="134" spans="1:65" s="2" customFormat="1" ht="33" customHeight="1">
      <c r="A134" s="26"/>
      <c r="B134" s="131"/>
      <c r="C134" s="149" t="s">
        <v>8</v>
      </c>
      <c r="D134" s="149" t="s">
        <v>129</v>
      </c>
      <c r="E134" s="150" t="s">
        <v>183</v>
      </c>
      <c r="F134" s="151" t="s">
        <v>184</v>
      </c>
      <c r="G134" s="152" t="s">
        <v>122</v>
      </c>
      <c r="H134" s="153">
        <v>1</v>
      </c>
      <c r="I134" s="154"/>
      <c r="J134" s="155">
        <f t="shared" si="0"/>
        <v>0</v>
      </c>
      <c r="K134" s="151" t="s">
        <v>123</v>
      </c>
      <c r="L134" s="156"/>
      <c r="M134" s="157" t="s">
        <v>1</v>
      </c>
      <c r="N134" s="158" t="s">
        <v>37</v>
      </c>
      <c r="O134" s="52"/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3" t="s">
        <v>132</v>
      </c>
      <c r="AT134" s="143" t="s">
        <v>129</v>
      </c>
      <c r="AU134" s="143" t="s">
        <v>72</v>
      </c>
      <c r="AY134" s="11" t="s">
        <v>125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1" t="s">
        <v>80</v>
      </c>
      <c r="BK134" s="144">
        <f t="shared" si="9"/>
        <v>0</v>
      </c>
      <c r="BL134" s="11" t="s">
        <v>132</v>
      </c>
      <c r="BM134" s="143" t="s">
        <v>185</v>
      </c>
    </row>
    <row r="135" spans="1:65" s="2" customFormat="1" ht="21.75" customHeight="1">
      <c r="A135" s="26"/>
      <c r="B135" s="131"/>
      <c r="C135" s="132" t="s">
        <v>186</v>
      </c>
      <c r="D135" s="132" t="s">
        <v>119</v>
      </c>
      <c r="E135" s="133" t="s">
        <v>187</v>
      </c>
      <c r="F135" s="134" t="s">
        <v>188</v>
      </c>
      <c r="G135" s="135" t="s">
        <v>122</v>
      </c>
      <c r="H135" s="136">
        <v>7</v>
      </c>
      <c r="I135" s="137"/>
      <c r="J135" s="138">
        <f t="shared" si="0"/>
        <v>0</v>
      </c>
      <c r="K135" s="134" t="s">
        <v>123</v>
      </c>
      <c r="L135" s="27"/>
      <c r="M135" s="139" t="s">
        <v>1</v>
      </c>
      <c r="N135" s="140" t="s">
        <v>37</v>
      </c>
      <c r="O135" s="52"/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3" t="s">
        <v>124</v>
      </c>
      <c r="AT135" s="143" t="s">
        <v>119</v>
      </c>
      <c r="AU135" s="143" t="s">
        <v>72</v>
      </c>
      <c r="AY135" s="11" t="s">
        <v>125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1" t="s">
        <v>80</v>
      </c>
      <c r="BK135" s="144">
        <f t="shared" si="9"/>
        <v>0</v>
      </c>
      <c r="BL135" s="11" t="s">
        <v>124</v>
      </c>
      <c r="BM135" s="143" t="s">
        <v>189</v>
      </c>
    </row>
    <row r="136" spans="1:65" s="2" customFormat="1" ht="33" customHeight="1">
      <c r="A136" s="26"/>
      <c r="B136" s="131"/>
      <c r="C136" s="149" t="s">
        <v>190</v>
      </c>
      <c r="D136" s="149" t="s">
        <v>129</v>
      </c>
      <c r="E136" s="150" t="s">
        <v>191</v>
      </c>
      <c r="F136" s="151" t="s">
        <v>192</v>
      </c>
      <c r="G136" s="152" t="s">
        <v>122</v>
      </c>
      <c r="H136" s="153">
        <v>3</v>
      </c>
      <c r="I136" s="154"/>
      <c r="J136" s="155">
        <f t="shared" si="0"/>
        <v>0</v>
      </c>
      <c r="K136" s="151" t="s">
        <v>123</v>
      </c>
      <c r="L136" s="156"/>
      <c r="M136" s="157" t="s">
        <v>1</v>
      </c>
      <c r="N136" s="158" t="s">
        <v>37</v>
      </c>
      <c r="O136" s="52"/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3" t="s">
        <v>132</v>
      </c>
      <c r="AT136" s="143" t="s">
        <v>129</v>
      </c>
      <c r="AU136" s="143" t="s">
        <v>72</v>
      </c>
      <c r="AY136" s="11" t="s">
        <v>125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1" t="s">
        <v>80</v>
      </c>
      <c r="BK136" s="144">
        <f t="shared" si="9"/>
        <v>0</v>
      </c>
      <c r="BL136" s="11" t="s">
        <v>132</v>
      </c>
      <c r="BM136" s="143" t="s">
        <v>193</v>
      </c>
    </row>
    <row r="137" spans="1:65" s="2" customFormat="1" ht="33" customHeight="1">
      <c r="A137" s="26"/>
      <c r="B137" s="131"/>
      <c r="C137" s="149" t="s">
        <v>194</v>
      </c>
      <c r="D137" s="149" t="s">
        <v>129</v>
      </c>
      <c r="E137" s="150" t="s">
        <v>195</v>
      </c>
      <c r="F137" s="151" t="s">
        <v>196</v>
      </c>
      <c r="G137" s="152" t="s">
        <v>122</v>
      </c>
      <c r="H137" s="153">
        <v>4</v>
      </c>
      <c r="I137" s="154"/>
      <c r="J137" s="155">
        <f t="shared" si="0"/>
        <v>0</v>
      </c>
      <c r="K137" s="151" t="s">
        <v>123</v>
      </c>
      <c r="L137" s="156"/>
      <c r="M137" s="157" t="s">
        <v>1</v>
      </c>
      <c r="N137" s="158" t="s">
        <v>37</v>
      </c>
      <c r="O137" s="52"/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3" t="s">
        <v>132</v>
      </c>
      <c r="AT137" s="143" t="s">
        <v>129</v>
      </c>
      <c r="AU137" s="143" t="s">
        <v>72</v>
      </c>
      <c r="AY137" s="11" t="s">
        <v>125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1" t="s">
        <v>80</v>
      </c>
      <c r="BK137" s="144">
        <f t="shared" si="9"/>
        <v>0</v>
      </c>
      <c r="BL137" s="11" t="s">
        <v>132</v>
      </c>
      <c r="BM137" s="143" t="s">
        <v>197</v>
      </c>
    </row>
    <row r="138" spans="1:65" s="2" customFormat="1" ht="21.75" customHeight="1">
      <c r="A138" s="26"/>
      <c r="B138" s="131"/>
      <c r="C138" s="132" t="s">
        <v>198</v>
      </c>
      <c r="D138" s="132" t="s">
        <v>119</v>
      </c>
      <c r="E138" s="133" t="s">
        <v>199</v>
      </c>
      <c r="F138" s="134" t="s">
        <v>200</v>
      </c>
      <c r="G138" s="135" t="s">
        <v>122</v>
      </c>
      <c r="H138" s="136">
        <v>4</v>
      </c>
      <c r="I138" s="137"/>
      <c r="J138" s="138">
        <f t="shared" si="0"/>
        <v>0</v>
      </c>
      <c r="K138" s="134" t="s">
        <v>123</v>
      </c>
      <c r="L138" s="27"/>
      <c r="M138" s="139" t="s">
        <v>1</v>
      </c>
      <c r="N138" s="140" t="s">
        <v>37</v>
      </c>
      <c r="O138" s="52"/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3" t="s">
        <v>124</v>
      </c>
      <c r="AT138" s="143" t="s">
        <v>119</v>
      </c>
      <c r="AU138" s="143" t="s">
        <v>72</v>
      </c>
      <c r="AY138" s="11" t="s">
        <v>125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1" t="s">
        <v>80</v>
      </c>
      <c r="BK138" s="144">
        <f t="shared" si="9"/>
        <v>0</v>
      </c>
      <c r="BL138" s="11" t="s">
        <v>124</v>
      </c>
      <c r="BM138" s="143" t="s">
        <v>201</v>
      </c>
    </row>
    <row r="139" spans="1:65" s="2" customFormat="1" ht="33" customHeight="1">
      <c r="A139" s="26"/>
      <c r="B139" s="131"/>
      <c r="C139" s="149" t="s">
        <v>202</v>
      </c>
      <c r="D139" s="149" t="s">
        <v>129</v>
      </c>
      <c r="E139" s="150" t="s">
        <v>203</v>
      </c>
      <c r="F139" s="151" t="s">
        <v>204</v>
      </c>
      <c r="G139" s="152" t="s">
        <v>122</v>
      </c>
      <c r="H139" s="153">
        <v>2</v>
      </c>
      <c r="I139" s="154"/>
      <c r="J139" s="155">
        <f t="shared" si="0"/>
        <v>0</v>
      </c>
      <c r="K139" s="151" t="s">
        <v>123</v>
      </c>
      <c r="L139" s="156"/>
      <c r="M139" s="157" t="s">
        <v>1</v>
      </c>
      <c r="N139" s="158" t="s">
        <v>37</v>
      </c>
      <c r="O139" s="52"/>
      <c r="P139" s="141">
        <f t="shared" si="1"/>
        <v>0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3" t="s">
        <v>205</v>
      </c>
      <c r="AT139" s="143" t="s">
        <v>129</v>
      </c>
      <c r="AU139" s="143" t="s">
        <v>72</v>
      </c>
      <c r="AY139" s="11" t="s">
        <v>125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1" t="s">
        <v>80</v>
      </c>
      <c r="BK139" s="144">
        <f t="shared" si="9"/>
        <v>0</v>
      </c>
      <c r="BL139" s="11" t="s">
        <v>124</v>
      </c>
      <c r="BM139" s="143" t="s">
        <v>206</v>
      </c>
    </row>
    <row r="140" spans="1:65" s="2" customFormat="1" ht="33" customHeight="1">
      <c r="A140" s="26"/>
      <c r="B140" s="131"/>
      <c r="C140" s="149" t="s">
        <v>7</v>
      </c>
      <c r="D140" s="149" t="s">
        <v>129</v>
      </c>
      <c r="E140" s="150" t="s">
        <v>207</v>
      </c>
      <c r="F140" s="151" t="s">
        <v>208</v>
      </c>
      <c r="G140" s="152" t="s">
        <v>122</v>
      </c>
      <c r="H140" s="153">
        <v>1</v>
      </c>
      <c r="I140" s="154"/>
      <c r="J140" s="155">
        <f t="shared" si="0"/>
        <v>0</v>
      </c>
      <c r="K140" s="151" t="s">
        <v>123</v>
      </c>
      <c r="L140" s="156"/>
      <c r="M140" s="157" t="s">
        <v>1</v>
      </c>
      <c r="N140" s="158" t="s">
        <v>37</v>
      </c>
      <c r="O140" s="52"/>
      <c r="P140" s="141">
        <f t="shared" si="1"/>
        <v>0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3" t="s">
        <v>205</v>
      </c>
      <c r="AT140" s="143" t="s">
        <v>129</v>
      </c>
      <c r="AU140" s="143" t="s">
        <v>72</v>
      </c>
      <c r="AY140" s="11" t="s">
        <v>125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1" t="s">
        <v>80</v>
      </c>
      <c r="BK140" s="144">
        <f t="shared" si="9"/>
        <v>0</v>
      </c>
      <c r="BL140" s="11" t="s">
        <v>124</v>
      </c>
      <c r="BM140" s="143" t="s">
        <v>209</v>
      </c>
    </row>
    <row r="141" spans="1:65" s="2" customFormat="1" ht="44.25" customHeight="1">
      <c r="A141" s="26"/>
      <c r="B141" s="131"/>
      <c r="C141" s="149" t="s">
        <v>210</v>
      </c>
      <c r="D141" s="149" t="s">
        <v>129</v>
      </c>
      <c r="E141" s="150" t="s">
        <v>211</v>
      </c>
      <c r="F141" s="151" t="s">
        <v>212</v>
      </c>
      <c r="G141" s="152" t="s">
        <v>122</v>
      </c>
      <c r="H141" s="153">
        <v>1</v>
      </c>
      <c r="I141" s="154"/>
      <c r="J141" s="155">
        <f t="shared" si="0"/>
        <v>0</v>
      </c>
      <c r="K141" s="151" t="s">
        <v>123</v>
      </c>
      <c r="L141" s="156"/>
      <c r="M141" s="157" t="s">
        <v>1</v>
      </c>
      <c r="N141" s="158" t="s">
        <v>37</v>
      </c>
      <c r="O141" s="52"/>
      <c r="P141" s="141">
        <f t="shared" si="1"/>
        <v>0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3" t="s">
        <v>205</v>
      </c>
      <c r="AT141" s="143" t="s">
        <v>129</v>
      </c>
      <c r="AU141" s="143" t="s">
        <v>72</v>
      </c>
      <c r="AY141" s="11" t="s">
        <v>125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1" t="s">
        <v>80</v>
      </c>
      <c r="BK141" s="144">
        <f t="shared" si="9"/>
        <v>0</v>
      </c>
      <c r="BL141" s="11" t="s">
        <v>124</v>
      </c>
      <c r="BM141" s="143" t="s">
        <v>213</v>
      </c>
    </row>
    <row r="142" spans="1:65" s="2" customFormat="1" ht="21.75" customHeight="1">
      <c r="A142" s="26"/>
      <c r="B142" s="131"/>
      <c r="C142" s="132" t="s">
        <v>214</v>
      </c>
      <c r="D142" s="132" t="s">
        <v>119</v>
      </c>
      <c r="E142" s="133" t="s">
        <v>215</v>
      </c>
      <c r="F142" s="134" t="s">
        <v>216</v>
      </c>
      <c r="G142" s="135" t="s">
        <v>122</v>
      </c>
      <c r="H142" s="136">
        <v>3</v>
      </c>
      <c r="I142" s="137"/>
      <c r="J142" s="138">
        <f t="shared" si="0"/>
        <v>0</v>
      </c>
      <c r="K142" s="134" t="s">
        <v>123</v>
      </c>
      <c r="L142" s="27"/>
      <c r="M142" s="139" t="s">
        <v>1</v>
      </c>
      <c r="N142" s="140" t="s">
        <v>37</v>
      </c>
      <c r="O142" s="52"/>
      <c r="P142" s="141">
        <f t="shared" si="1"/>
        <v>0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3" t="s">
        <v>124</v>
      </c>
      <c r="AT142" s="143" t="s">
        <v>119</v>
      </c>
      <c r="AU142" s="143" t="s">
        <v>72</v>
      </c>
      <c r="AY142" s="11" t="s">
        <v>125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1" t="s">
        <v>80</v>
      </c>
      <c r="BK142" s="144">
        <f t="shared" si="9"/>
        <v>0</v>
      </c>
      <c r="BL142" s="11" t="s">
        <v>124</v>
      </c>
      <c r="BM142" s="143" t="s">
        <v>217</v>
      </c>
    </row>
    <row r="143" spans="1:65" s="2" customFormat="1" ht="33" customHeight="1">
      <c r="A143" s="26"/>
      <c r="B143" s="131"/>
      <c r="C143" s="149" t="s">
        <v>218</v>
      </c>
      <c r="D143" s="149" t="s">
        <v>129</v>
      </c>
      <c r="E143" s="150" t="s">
        <v>219</v>
      </c>
      <c r="F143" s="151" t="s">
        <v>220</v>
      </c>
      <c r="G143" s="152" t="s">
        <v>122</v>
      </c>
      <c r="H143" s="153">
        <v>1</v>
      </c>
      <c r="I143" s="154"/>
      <c r="J143" s="155">
        <f t="shared" si="0"/>
        <v>0</v>
      </c>
      <c r="K143" s="151" t="s">
        <v>123</v>
      </c>
      <c r="L143" s="156"/>
      <c r="M143" s="157" t="s">
        <v>1</v>
      </c>
      <c r="N143" s="158" t="s">
        <v>37</v>
      </c>
      <c r="O143" s="52"/>
      <c r="P143" s="141">
        <f t="shared" si="1"/>
        <v>0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3" t="s">
        <v>132</v>
      </c>
      <c r="AT143" s="143" t="s">
        <v>129</v>
      </c>
      <c r="AU143" s="143" t="s">
        <v>72</v>
      </c>
      <c r="AY143" s="11" t="s">
        <v>125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1" t="s">
        <v>80</v>
      </c>
      <c r="BK143" s="144">
        <f t="shared" si="9"/>
        <v>0</v>
      </c>
      <c r="BL143" s="11" t="s">
        <v>132</v>
      </c>
      <c r="BM143" s="143" t="s">
        <v>221</v>
      </c>
    </row>
    <row r="144" spans="1:65" s="2" customFormat="1" ht="44.25" customHeight="1">
      <c r="A144" s="26"/>
      <c r="B144" s="131"/>
      <c r="C144" s="149" t="s">
        <v>222</v>
      </c>
      <c r="D144" s="149" t="s">
        <v>129</v>
      </c>
      <c r="E144" s="150" t="s">
        <v>223</v>
      </c>
      <c r="F144" s="151" t="s">
        <v>224</v>
      </c>
      <c r="G144" s="152" t="s">
        <v>122</v>
      </c>
      <c r="H144" s="153">
        <v>2</v>
      </c>
      <c r="I144" s="154"/>
      <c r="J144" s="155">
        <f t="shared" si="0"/>
        <v>0</v>
      </c>
      <c r="K144" s="151" t="s">
        <v>123</v>
      </c>
      <c r="L144" s="156"/>
      <c r="M144" s="157" t="s">
        <v>1</v>
      </c>
      <c r="N144" s="158" t="s">
        <v>37</v>
      </c>
      <c r="O144" s="52"/>
      <c r="P144" s="141">
        <f t="shared" si="1"/>
        <v>0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3" t="s">
        <v>132</v>
      </c>
      <c r="AT144" s="143" t="s">
        <v>129</v>
      </c>
      <c r="AU144" s="143" t="s">
        <v>72</v>
      </c>
      <c r="AY144" s="11" t="s">
        <v>125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1" t="s">
        <v>80</v>
      </c>
      <c r="BK144" s="144">
        <f t="shared" si="9"/>
        <v>0</v>
      </c>
      <c r="BL144" s="11" t="s">
        <v>132</v>
      </c>
      <c r="BM144" s="143" t="s">
        <v>225</v>
      </c>
    </row>
    <row r="145" spans="1:65" s="2" customFormat="1" ht="21.75" customHeight="1">
      <c r="A145" s="26"/>
      <c r="B145" s="131"/>
      <c r="C145" s="132" t="s">
        <v>226</v>
      </c>
      <c r="D145" s="132" t="s">
        <v>119</v>
      </c>
      <c r="E145" s="133" t="s">
        <v>227</v>
      </c>
      <c r="F145" s="134" t="s">
        <v>228</v>
      </c>
      <c r="G145" s="135" t="s">
        <v>122</v>
      </c>
      <c r="H145" s="136">
        <v>3</v>
      </c>
      <c r="I145" s="137"/>
      <c r="J145" s="138">
        <f t="shared" si="0"/>
        <v>0</v>
      </c>
      <c r="K145" s="134" t="s">
        <v>123</v>
      </c>
      <c r="L145" s="27"/>
      <c r="M145" s="139" t="s">
        <v>1</v>
      </c>
      <c r="N145" s="140" t="s">
        <v>37</v>
      </c>
      <c r="O145" s="52"/>
      <c r="P145" s="141">
        <f t="shared" si="1"/>
        <v>0</v>
      </c>
      <c r="Q145" s="141">
        <v>0</v>
      </c>
      <c r="R145" s="141">
        <f t="shared" si="2"/>
        <v>0</v>
      </c>
      <c r="S145" s="141">
        <v>0</v>
      </c>
      <c r="T145" s="142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3" t="s">
        <v>124</v>
      </c>
      <c r="AT145" s="143" t="s">
        <v>119</v>
      </c>
      <c r="AU145" s="143" t="s">
        <v>72</v>
      </c>
      <c r="AY145" s="11" t="s">
        <v>125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1" t="s">
        <v>80</v>
      </c>
      <c r="BK145" s="144">
        <f t="shared" si="9"/>
        <v>0</v>
      </c>
      <c r="BL145" s="11" t="s">
        <v>124</v>
      </c>
      <c r="BM145" s="143" t="s">
        <v>229</v>
      </c>
    </row>
    <row r="146" spans="1:65" s="2" customFormat="1" ht="44.25" customHeight="1">
      <c r="A146" s="26"/>
      <c r="B146" s="131"/>
      <c r="C146" s="149" t="s">
        <v>230</v>
      </c>
      <c r="D146" s="149" t="s">
        <v>129</v>
      </c>
      <c r="E146" s="150" t="s">
        <v>231</v>
      </c>
      <c r="F146" s="151" t="s">
        <v>232</v>
      </c>
      <c r="G146" s="152" t="s">
        <v>122</v>
      </c>
      <c r="H146" s="153">
        <v>3</v>
      </c>
      <c r="I146" s="154"/>
      <c r="J146" s="155">
        <f t="shared" si="0"/>
        <v>0</v>
      </c>
      <c r="K146" s="151" t="s">
        <v>123</v>
      </c>
      <c r="L146" s="156"/>
      <c r="M146" s="157" t="s">
        <v>1</v>
      </c>
      <c r="N146" s="158" t="s">
        <v>37</v>
      </c>
      <c r="O146" s="52"/>
      <c r="P146" s="141">
        <f t="shared" si="1"/>
        <v>0</v>
      </c>
      <c r="Q146" s="141">
        <v>0</v>
      </c>
      <c r="R146" s="141">
        <f t="shared" si="2"/>
        <v>0</v>
      </c>
      <c r="S146" s="141">
        <v>0</v>
      </c>
      <c r="T146" s="142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3" t="s">
        <v>132</v>
      </c>
      <c r="AT146" s="143" t="s">
        <v>129</v>
      </c>
      <c r="AU146" s="143" t="s">
        <v>72</v>
      </c>
      <c r="AY146" s="11" t="s">
        <v>125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1" t="s">
        <v>80</v>
      </c>
      <c r="BK146" s="144">
        <f t="shared" si="9"/>
        <v>0</v>
      </c>
      <c r="BL146" s="11" t="s">
        <v>132</v>
      </c>
      <c r="BM146" s="143" t="s">
        <v>233</v>
      </c>
    </row>
    <row r="147" spans="1:65" s="2" customFormat="1" ht="21.75" customHeight="1">
      <c r="A147" s="26"/>
      <c r="B147" s="131"/>
      <c r="C147" s="132" t="s">
        <v>234</v>
      </c>
      <c r="D147" s="132" t="s">
        <v>119</v>
      </c>
      <c r="E147" s="133" t="s">
        <v>235</v>
      </c>
      <c r="F147" s="134" t="s">
        <v>236</v>
      </c>
      <c r="G147" s="135" t="s">
        <v>122</v>
      </c>
      <c r="H147" s="136">
        <v>1</v>
      </c>
      <c r="I147" s="137"/>
      <c r="J147" s="138">
        <f t="shared" si="0"/>
        <v>0</v>
      </c>
      <c r="K147" s="134" t="s">
        <v>123</v>
      </c>
      <c r="L147" s="27"/>
      <c r="M147" s="139" t="s">
        <v>1</v>
      </c>
      <c r="N147" s="140" t="s">
        <v>37</v>
      </c>
      <c r="O147" s="52"/>
      <c r="P147" s="141">
        <f t="shared" si="1"/>
        <v>0</v>
      </c>
      <c r="Q147" s="141">
        <v>0</v>
      </c>
      <c r="R147" s="141">
        <f t="shared" si="2"/>
        <v>0</v>
      </c>
      <c r="S147" s="141">
        <v>0</v>
      </c>
      <c r="T147" s="142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3" t="s">
        <v>124</v>
      </c>
      <c r="AT147" s="143" t="s">
        <v>119</v>
      </c>
      <c r="AU147" s="143" t="s">
        <v>72</v>
      </c>
      <c r="AY147" s="11" t="s">
        <v>125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1" t="s">
        <v>80</v>
      </c>
      <c r="BK147" s="144">
        <f t="shared" si="9"/>
        <v>0</v>
      </c>
      <c r="BL147" s="11" t="s">
        <v>124</v>
      </c>
      <c r="BM147" s="143" t="s">
        <v>237</v>
      </c>
    </row>
    <row r="148" spans="1:65" s="2" customFormat="1" ht="33" customHeight="1">
      <c r="A148" s="26"/>
      <c r="B148" s="131"/>
      <c r="C148" s="149" t="s">
        <v>238</v>
      </c>
      <c r="D148" s="149" t="s">
        <v>129</v>
      </c>
      <c r="E148" s="150" t="s">
        <v>239</v>
      </c>
      <c r="F148" s="151" t="s">
        <v>240</v>
      </c>
      <c r="G148" s="152" t="s">
        <v>122</v>
      </c>
      <c r="H148" s="153">
        <v>1</v>
      </c>
      <c r="I148" s="154"/>
      <c r="J148" s="155">
        <f t="shared" si="0"/>
        <v>0</v>
      </c>
      <c r="K148" s="151" t="s">
        <v>123</v>
      </c>
      <c r="L148" s="156"/>
      <c r="M148" s="157" t="s">
        <v>1</v>
      </c>
      <c r="N148" s="158" t="s">
        <v>37</v>
      </c>
      <c r="O148" s="52"/>
      <c r="P148" s="141">
        <f t="shared" si="1"/>
        <v>0</v>
      </c>
      <c r="Q148" s="141">
        <v>0</v>
      </c>
      <c r="R148" s="141">
        <f t="shared" si="2"/>
        <v>0</v>
      </c>
      <c r="S148" s="141">
        <v>0</v>
      </c>
      <c r="T148" s="142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3" t="s">
        <v>132</v>
      </c>
      <c r="AT148" s="143" t="s">
        <v>129</v>
      </c>
      <c r="AU148" s="143" t="s">
        <v>72</v>
      </c>
      <c r="AY148" s="11" t="s">
        <v>125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1" t="s">
        <v>80</v>
      </c>
      <c r="BK148" s="144">
        <f t="shared" si="9"/>
        <v>0</v>
      </c>
      <c r="BL148" s="11" t="s">
        <v>132</v>
      </c>
      <c r="BM148" s="143" t="s">
        <v>241</v>
      </c>
    </row>
    <row r="149" spans="1:65" s="2" customFormat="1" ht="21.75" customHeight="1">
      <c r="A149" s="26"/>
      <c r="B149" s="131"/>
      <c r="C149" s="132" t="s">
        <v>242</v>
      </c>
      <c r="D149" s="132" t="s">
        <v>119</v>
      </c>
      <c r="E149" s="133" t="s">
        <v>243</v>
      </c>
      <c r="F149" s="134" t="s">
        <v>244</v>
      </c>
      <c r="G149" s="135" t="s">
        <v>122</v>
      </c>
      <c r="H149" s="136">
        <v>2</v>
      </c>
      <c r="I149" s="137"/>
      <c r="J149" s="138">
        <f t="shared" si="0"/>
        <v>0</v>
      </c>
      <c r="K149" s="134" t="s">
        <v>123</v>
      </c>
      <c r="L149" s="27"/>
      <c r="M149" s="139" t="s">
        <v>1</v>
      </c>
      <c r="N149" s="140" t="s">
        <v>37</v>
      </c>
      <c r="O149" s="52"/>
      <c r="P149" s="141">
        <f t="shared" si="1"/>
        <v>0</v>
      </c>
      <c r="Q149" s="141">
        <v>0</v>
      </c>
      <c r="R149" s="141">
        <f t="shared" si="2"/>
        <v>0</v>
      </c>
      <c r="S149" s="141">
        <v>0</v>
      </c>
      <c r="T149" s="142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3" t="s">
        <v>124</v>
      </c>
      <c r="AT149" s="143" t="s">
        <v>119</v>
      </c>
      <c r="AU149" s="143" t="s">
        <v>72</v>
      </c>
      <c r="AY149" s="11" t="s">
        <v>125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11" t="s">
        <v>80</v>
      </c>
      <c r="BK149" s="144">
        <f t="shared" si="9"/>
        <v>0</v>
      </c>
      <c r="BL149" s="11" t="s">
        <v>124</v>
      </c>
      <c r="BM149" s="143" t="s">
        <v>245</v>
      </c>
    </row>
    <row r="150" spans="1:65" s="2" customFormat="1" ht="19.5">
      <c r="A150" s="26"/>
      <c r="B150" s="27"/>
      <c r="C150" s="26"/>
      <c r="D150" s="145" t="s">
        <v>127</v>
      </c>
      <c r="E150" s="26"/>
      <c r="F150" s="146" t="s">
        <v>246</v>
      </c>
      <c r="G150" s="26"/>
      <c r="H150" s="26"/>
      <c r="I150" s="90"/>
      <c r="J150" s="26"/>
      <c r="K150" s="26"/>
      <c r="L150" s="27"/>
      <c r="M150" s="147"/>
      <c r="N150" s="148"/>
      <c r="O150" s="52"/>
      <c r="P150" s="52"/>
      <c r="Q150" s="52"/>
      <c r="R150" s="52"/>
      <c r="S150" s="52"/>
      <c r="T150" s="5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1" t="s">
        <v>127</v>
      </c>
      <c r="AU150" s="11" t="s">
        <v>72</v>
      </c>
    </row>
    <row r="151" spans="1:65" s="2" customFormat="1" ht="55.5" customHeight="1">
      <c r="A151" s="26"/>
      <c r="B151" s="131"/>
      <c r="C151" s="149" t="s">
        <v>247</v>
      </c>
      <c r="D151" s="149" t="s">
        <v>129</v>
      </c>
      <c r="E151" s="150" t="s">
        <v>248</v>
      </c>
      <c r="F151" s="151" t="s">
        <v>249</v>
      </c>
      <c r="G151" s="152" t="s">
        <v>122</v>
      </c>
      <c r="H151" s="153">
        <v>1</v>
      </c>
      <c r="I151" s="154"/>
      <c r="J151" s="155">
        <f>ROUND(I151*H151,2)</f>
        <v>0</v>
      </c>
      <c r="K151" s="151" t="s">
        <v>123</v>
      </c>
      <c r="L151" s="156"/>
      <c r="M151" s="157" t="s">
        <v>1</v>
      </c>
      <c r="N151" s="158" t="s">
        <v>37</v>
      </c>
      <c r="O151" s="52"/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3" t="s">
        <v>132</v>
      </c>
      <c r="AT151" s="143" t="s">
        <v>129</v>
      </c>
      <c r="AU151" s="143" t="s">
        <v>72</v>
      </c>
      <c r="AY151" s="11" t="s">
        <v>125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1" t="s">
        <v>80</v>
      </c>
      <c r="BK151" s="144">
        <f>ROUND(I151*H151,2)</f>
        <v>0</v>
      </c>
      <c r="BL151" s="11" t="s">
        <v>132</v>
      </c>
      <c r="BM151" s="143" t="s">
        <v>250</v>
      </c>
    </row>
    <row r="152" spans="1:65" s="2" customFormat="1" ht="21.75" customHeight="1">
      <c r="A152" s="26"/>
      <c r="B152" s="131"/>
      <c r="C152" s="132" t="s">
        <v>251</v>
      </c>
      <c r="D152" s="132" t="s">
        <v>119</v>
      </c>
      <c r="E152" s="133" t="s">
        <v>252</v>
      </c>
      <c r="F152" s="134" t="s">
        <v>253</v>
      </c>
      <c r="G152" s="135" t="s">
        <v>122</v>
      </c>
      <c r="H152" s="136">
        <v>1</v>
      </c>
      <c r="I152" s="137"/>
      <c r="J152" s="138">
        <f>ROUND(I152*H152,2)</f>
        <v>0</v>
      </c>
      <c r="K152" s="134" t="s">
        <v>123</v>
      </c>
      <c r="L152" s="27"/>
      <c r="M152" s="139" t="s">
        <v>1</v>
      </c>
      <c r="N152" s="140" t="s">
        <v>37</v>
      </c>
      <c r="O152" s="52"/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3" t="s">
        <v>124</v>
      </c>
      <c r="AT152" s="143" t="s">
        <v>119</v>
      </c>
      <c r="AU152" s="143" t="s">
        <v>72</v>
      </c>
      <c r="AY152" s="11" t="s">
        <v>125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1" t="s">
        <v>80</v>
      </c>
      <c r="BK152" s="144">
        <f>ROUND(I152*H152,2)</f>
        <v>0</v>
      </c>
      <c r="BL152" s="11" t="s">
        <v>124</v>
      </c>
      <c r="BM152" s="143" t="s">
        <v>254</v>
      </c>
    </row>
    <row r="153" spans="1:65" s="2" customFormat="1" ht="19.5">
      <c r="A153" s="26"/>
      <c r="B153" s="27"/>
      <c r="C153" s="26"/>
      <c r="D153" s="145" t="s">
        <v>127</v>
      </c>
      <c r="E153" s="26"/>
      <c r="F153" s="146" t="s">
        <v>255</v>
      </c>
      <c r="G153" s="26"/>
      <c r="H153" s="26"/>
      <c r="I153" s="90"/>
      <c r="J153" s="26"/>
      <c r="K153" s="26"/>
      <c r="L153" s="27"/>
      <c r="M153" s="147"/>
      <c r="N153" s="148"/>
      <c r="O153" s="52"/>
      <c r="P153" s="52"/>
      <c r="Q153" s="52"/>
      <c r="R153" s="52"/>
      <c r="S153" s="52"/>
      <c r="T153" s="53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T153" s="11" t="s">
        <v>127</v>
      </c>
      <c r="AU153" s="11" t="s">
        <v>72</v>
      </c>
    </row>
    <row r="154" spans="1:65" s="2" customFormat="1" ht="33" customHeight="1">
      <c r="A154" s="26"/>
      <c r="B154" s="131"/>
      <c r="C154" s="149" t="s">
        <v>256</v>
      </c>
      <c r="D154" s="149" t="s">
        <v>129</v>
      </c>
      <c r="E154" s="150" t="s">
        <v>257</v>
      </c>
      <c r="F154" s="151" t="s">
        <v>258</v>
      </c>
      <c r="G154" s="152" t="s">
        <v>122</v>
      </c>
      <c r="H154" s="153">
        <v>1</v>
      </c>
      <c r="I154" s="154"/>
      <c r="J154" s="155">
        <f>ROUND(I154*H154,2)</f>
        <v>0</v>
      </c>
      <c r="K154" s="151" t="s">
        <v>123</v>
      </c>
      <c r="L154" s="156"/>
      <c r="M154" s="157" t="s">
        <v>1</v>
      </c>
      <c r="N154" s="158" t="s">
        <v>37</v>
      </c>
      <c r="O154" s="52"/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3" t="s">
        <v>132</v>
      </c>
      <c r="AT154" s="143" t="s">
        <v>129</v>
      </c>
      <c r="AU154" s="143" t="s">
        <v>72</v>
      </c>
      <c r="AY154" s="11" t="s">
        <v>125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1" t="s">
        <v>80</v>
      </c>
      <c r="BK154" s="144">
        <f>ROUND(I154*H154,2)</f>
        <v>0</v>
      </c>
      <c r="BL154" s="11" t="s">
        <v>132</v>
      </c>
      <c r="BM154" s="143" t="s">
        <v>259</v>
      </c>
    </row>
    <row r="155" spans="1:65" s="2" customFormat="1" ht="19.5">
      <c r="A155" s="26"/>
      <c r="B155" s="27"/>
      <c r="C155" s="26"/>
      <c r="D155" s="145" t="s">
        <v>127</v>
      </c>
      <c r="E155" s="26"/>
      <c r="F155" s="146" t="s">
        <v>260</v>
      </c>
      <c r="G155" s="26"/>
      <c r="H155" s="26"/>
      <c r="I155" s="90"/>
      <c r="J155" s="26"/>
      <c r="K155" s="26"/>
      <c r="L155" s="27"/>
      <c r="M155" s="147"/>
      <c r="N155" s="148"/>
      <c r="O155" s="52"/>
      <c r="P155" s="52"/>
      <c r="Q155" s="52"/>
      <c r="R155" s="52"/>
      <c r="S155" s="52"/>
      <c r="T155" s="53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1" t="s">
        <v>127</v>
      </c>
      <c r="AU155" s="11" t="s">
        <v>72</v>
      </c>
    </row>
    <row r="156" spans="1:65" s="2" customFormat="1" ht="33" customHeight="1">
      <c r="A156" s="26"/>
      <c r="B156" s="131"/>
      <c r="C156" s="132" t="s">
        <v>261</v>
      </c>
      <c r="D156" s="132" t="s">
        <v>119</v>
      </c>
      <c r="E156" s="133" t="s">
        <v>262</v>
      </c>
      <c r="F156" s="134" t="s">
        <v>263</v>
      </c>
      <c r="G156" s="135" t="s">
        <v>122</v>
      </c>
      <c r="H156" s="136">
        <v>1</v>
      </c>
      <c r="I156" s="137"/>
      <c r="J156" s="138">
        <f>ROUND(I156*H156,2)</f>
        <v>0</v>
      </c>
      <c r="K156" s="134" t="s">
        <v>123</v>
      </c>
      <c r="L156" s="27"/>
      <c r="M156" s="139" t="s">
        <v>1</v>
      </c>
      <c r="N156" s="140" t="s">
        <v>37</v>
      </c>
      <c r="O156" s="52"/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3" t="s">
        <v>124</v>
      </c>
      <c r="AT156" s="143" t="s">
        <v>119</v>
      </c>
      <c r="AU156" s="143" t="s">
        <v>72</v>
      </c>
      <c r="AY156" s="11" t="s">
        <v>125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1" t="s">
        <v>80</v>
      </c>
      <c r="BK156" s="144">
        <f>ROUND(I156*H156,2)</f>
        <v>0</v>
      </c>
      <c r="BL156" s="11" t="s">
        <v>124</v>
      </c>
      <c r="BM156" s="143" t="s">
        <v>264</v>
      </c>
    </row>
    <row r="157" spans="1:65" s="2" customFormat="1" ht="19.5">
      <c r="A157" s="26"/>
      <c r="B157" s="27"/>
      <c r="C157" s="26"/>
      <c r="D157" s="145" t="s">
        <v>127</v>
      </c>
      <c r="E157" s="26"/>
      <c r="F157" s="146" t="s">
        <v>265</v>
      </c>
      <c r="G157" s="26"/>
      <c r="H157" s="26"/>
      <c r="I157" s="90"/>
      <c r="J157" s="26"/>
      <c r="K157" s="26"/>
      <c r="L157" s="27"/>
      <c r="M157" s="147"/>
      <c r="N157" s="148"/>
      <c r="O157" s="52"/>
      <c r="P157" s="52"/>
      <c r="Q157" s="52"/>
      <c r="R157" s="52"/>
      <c r="S157" s="52"/>
      <c r="T157" s="53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T157" s="11" t="s">
        <v>127</v>
      </c>
      <c r="AU157" s="11" t="s">
        <v>72</v>
      </c>
    </row>
    <row r="158" spans="1:65" s="2" customFormat="1" ht="44.25" customHeight="1">
      <c r="A158" s="26"/>
      <c r="B158" s="131"/>
      <c r="C158" s="149" t="s">
        <v>266</v>
      </c>
      <c r="D158" s="149" t="s">
        <v>129</v>
      </c>
      <c r="E158" s="150" t="s">
        <v>267</v>
      </c>
      <c r="F158" s="151" t="s">
        <v>268</v>
      </c>
      <c r="G158" s="152" t="s">
        <v>122</v>
      </c>
      <c r="H158" s="153">
        <v>1</v>
      </c>
      <c r="I158" s="154"/>
      <c r="J158" s="155">
        <f>ROUND(I158*H158,2)</f>
        <v>0</v>
      </c>
      <c r="K158" s="151" t="s">
        <v>123</v>
      </c>
      <c r="L158" s="156"/>
      <c r="M158" s="157" t="s">
        <v>1</v>
      </c>
      <c r="N158" s="158" t="s">
        <v>37</v>
      </c>
      <c r="O158" s="52"/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3" t="s">
        <v>132</v>
      </c>
      <c r="AT158" s="143" t="s">
        <v>129</v>
      </c>
      <c r="AU158" s="143" t="s">
        <v>72</v>
      </c>
      <c r="AY158" s="11" t="s">
        <v>125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1" t="s">
        <v>80</v>
      </c>
      <c r="BK158" s="144">
        <f>ROUND(I158*H158,2)</f>
        <v>0</v>
      </c>
      <c r="BL158" s="11" t="s">
        <v>132</v>
      </c>
      <c r="BM158" s="143" t="s">
        <v>269</v>
      </c>
    </row>
    <row r="159" spans="1:65" s="2" customFormat="1" ht="21.75" customHeight="1">
      <c r="A159" s="26"/>
      <c r="B159" s="131"/>
      <c r="C159" s="132" t="s">
        <v>270</v>
      </c>
      <c r="D159" s="132" t="s">
        <v>119</v>
      </c>
      <c r="E159" s="133" t="s">
        <v>271</v>
      </c>
      <c r="F159" s="134" t="s">
        <v>272</v>
      </c>
      <c r="G159" s="135" t="s">
        <v>122</v>
      </c>
      <c r="H159" s="136">
        <v>30</v>
      </c>
      <c r="I159" s="137"/>
      <c r="J159" s="138">
        <f>ROUND(I159*H159,2)</f>
        <v>0</v>
      </c>
      <c r="K159" s="134" t="s">
        <v>123</v>
      </c>
      <c r="L159" s="27"/>
      <c r="M159" s="139" t="s">
        <v>1</v>
      </c>
      <c r="N159" s="140" t="s">
        <v>37</v>
      </c>
      <c r="O159" s="52"/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3" t="s">
        <v>124</v>
      </c>
      <c r="AT159" s="143" t="s">
        <v>119</v>
      </c>
      <c r="AU159" s="143" t="s">
        <v>72</v>
      </c>
      <c r="AY159" s="11" t="s">
        <v>125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1" t="s">
        <v>80</v>
      </c>
      <c r="BK159" s="144">
        <f>ROUND(I159*H159,2)</f>
        <v>0</v>
      </c>
      <c r="BL159" s="11" t="s">
        <v>124</v>
      </c>
      <c r="BM159" s="143" t="s">
        <v>273</v>
      </c>
    </row>
    <row r="160" spans="1:65" s="2" customFormat="1" ht="21.75" customHeight="1">
      <c r="A160" s="26"/>
      <c r="B160" s="131"/>
      <c r="C160" s="149" t="s">
        <v>274</v>
      </c>
      <c r="D160" s="149" t="s">
        <v>129</v>
      </c>
      <c r="E160" s="150" t="s">
        <v>275</v>
      </c>
      <c r="F160" s="151" t="s">
        <v>276</v>
      </c>
      <c r="G160" s="152" t="s">
        <v>122</v>
      </c>
      <c r="H160" s="153">
        <v>30</v>
      </c>
      <c r="I160" s="154"/>
      <c r="J160" s="155">
        <f>ROUND(I160*H160,2)</f>
        <v>0</v>
      </c>
      <c r="K160" s="151" t="s">
        <v>123</v>
      </c>
      <c r="L160" s="156"/>
      <c r="M160" s="157" t="s">
        <v>1</v>
      </c>
      <c r="N160" s="158" t="s">
        <v>37</v>
      </c>
      <c r="O160" s="52"/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3" t="s">
        <v>132</v>
      </c>
      <c r="AT160" s="143" t="s">
        <v>129</v>
      </c>
      <c r="AU160" s="143" t="s">
        <v>72</v>
      </c>
      <c r="AY160" s="11" t="s">
        <v>125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1" t="s">
        <v>80</v>
      </c>
      <c r="BK160" s="144">
        <f>ROUND(I160*H160,2)</f>
        <v>0</v>
      </c>
      <c r="BL160" s="11" t="s">
        <v>132</v>
      </c>
      <c r="BM160" s="143" t="s">
        <v>277</v>
      </c>
    </row>
    <row r="161" spans="1:65" s="2" customFormat="1" ht="21.75" customHeight="1">
      <c r="A161" s="26"/>
      <c r="B161" s="131"/>
      <c r="C161" s="132" t="s">
        <v>278</v>
      </c>
      <c r="D161" s="132" t="s">
        <v>119</v>
      </c>
      <c r="E161" s="133" t="s">
        <v>279</v>
      </c>
      <c r="F161" s="134" t="s">
        <v>280</v>
      </c>
      <c r="G161" s="135" t="s">
        <v>281</v>
      </c>
      <c r="H161" s="136">
        <v>30</v>
      </c>
      <c r="I161" s="137"/>
      <c r="J161" s="138">
        <f>ROUND(I161*H161,2)</f>
        <v>0</v>
      </c>
      <c r="K161" s="134" t="s">
        <v>123</v>
      </c>
      <c r="L161" s="27"/>
      <c r="M161" s="139" t="s">
        <v>1</v>
      </c>
      <c r="N161" s="140" t="s">
        <v>37</v>
      </c>
      <c r="O161" s="52"/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3" t="s">
        <v>124</v>
      </c>
      <c r="AT161" s="143" t="s">
        <v>119</v>
      </c>
      <c r="AU161" s="143" t="s">
        <v>72</v>
      </c>
      <c r="AY161" s="11" t="s">
        <v>125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1" t="s">
        <v>80</v>
      </c>
      <c r="BK161" s="144">
        <f>ROUND(I161*H161,2)</f>
        <v>0</v>
      </c>
      <c r="BL161" s="11" t="s">
        <v>124</v>
      </c>
      <c r="BM161" s="143" t="s">
        <v>282</v>
      </c>
    </row>
    <row r="162" spans="1:65" s="2" customFormat="1" ht="19.5">
      <c r="A162" s="26"/>
      <c r="B162" s="27"/>
      <c r="C162" s="26"/>
      <c r="D162" s="145" t="s">
        <v>127</v>
      </c>
      <c r="E162" s="26"/>
      <c r="F162" s="146" t="s">
        <v>283</v>
      </c>
      <c r="G162" s="26"/>
      <c r="H162" s="26"/>
      <c r="I162" s="90"/>
      <c r="J162" s="26"/>
      <c r="K162" s="26"/>
      <c r="L162" s="27"/>
      <c r="M162" s="147"/>
      <c r="N162" s="148"/>
      <c r="O162" s="52"/>
      <c r="P162" s="52"/>
      <c r="Q162" s="52"/>
      <c r="R162" s="52"/>
      <c r="S162" s="52"/>
      <c r="T162" s="53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T162" s="11" t="s">
        <v>127</v>
      </c>
      <c r="AU162" s="11" t="s">
        <v>72</v>
      </c>
    </row>
    <row r="163" spans="1:65" s="2" customFormat="1" ht="21.75" customHeight="1">
      <c r="A163" s="26"/>
      <c r="B163" s="131"/>
      <c r="C163" s="149" t="s">
        <v>284</v>
      </c>
      <c r="D163" s="149" t="s">
        <v>129</v>
      </c>
      <c r="E163" s="150" t="s">
        <v>285</v>
      </c>
      <c r="F163" s="151" t="s">
        <v>286</v>
      </c>
      <c r="G163" s="152" t="s">
        <v>281</v>
      </c>
      <c r="H163" s="153">
        <v>10</v>
      </c>
      <c r="I163" s="154"/>
      <c r="J163" s="155">
        <f>ROUND(I163*H163,2)</f>
        <v>0</v>
      </c>
      <c r="K163" s="151" t="s">
        <v>123</v>
      </c>
      <c r="L163" s="156"/>
      <c r="M163" s="157" t="s">
        <v>1</v>
      </c>
      <c r="N163" s="158" t="s">
        <v>37</v>
      </c>
      <c r="O163" s="52"/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3" t="s">
        <v>132</v>
      </c>
      <c r="AT163" s="143" t="s">
        <v>129</v>
      </c>
      <c r="AU163" s="143" t="s">
        <v>72</v>
      </c>
      <c r="AY163" s="11" t="s">
        <v>125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1" t="s">
        <v>80</v>
      </c>
      <c r="BK163" s="144">
        <f>ROUND(I163*H163,2)</f>
        <v>0</v>
      </c>
      <c r="BL163" s="11" t="s">
        <v>132</v>
      </c>
      <c r="BM163" s="143" t="s">
        <v>287</v>
      </c>
    </row>
    <row r="164" spans="1:65" s="2" customFormat="1" ht="19.5">
      <c r="A164" s="26"/>
      <c r="B164" s="27"/>
      <c r="C164" s="26"/>
      <c r="D164" s="145" t="s">
        <v>127</v>
      </c>
      <c r="E164" s="26"/>
      <c r="F164" s="146" t="s">
        <v>283</v>
      </c>
      <c r="G164" s="26"/>
      <c r="H164" s="26"/>
      <c r="I164" s="90"/>
      <c r="J164" s="26"/>
      <c r="K164" s="26"/>
      <c r="L164" s="27"/>
      <c r="M164" s="147"/>
      <c r="N164" s="148"/>
      <c r="O164" s="52"/>
      <c r="P164" s="52"/>
      <c r="Q164" s="52"/>
      <c r="R164" s="52"/>
      <c r="S164" s="52"/>
      <c r="T164" s="53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T164" s="11" t="s">
        <v>127</v>
      </c>
      <c r="AU164" s="11" t="s">
        <v>72</v>
      </c>
    </row>
    <row r="165" spans="1:65" s="2" customFormat="1" ht="21.75" customHeight="1">
      <c r="A165" s="26"/>
      <c r="B165" s="131"/>
      <c r="C165" s="149" t="s">
        <v>288</v>
      </c>
      <c r="D165" s="149" t="s">
        <v>129</v>
      </c>
      <c r="E165" s="150" t="s">
        <v>289</v>
      </c>
      <c r="F165" s="151" t="s">
        <v>290</v>
      </c>
      <c r="G165" s="152" t="s">
        <v>281</v>
      </c>
      <c r="H165" s="153">
        <v>10</v>
      </c>
      <c r="I165" s="154"/>
      <c r="J165" s="155">
        <f>ROUND(I165*H165,2)</f>
        <v>0</v>
      </c>
      <c r="K165" s="151" t="s">
        <v>123</v>
      </c>
      <c r="L165" s="156"/>
      <c r="M165" s="157" t="s">
        <v>1</v>
      </c>
      <c r="N165" s="158" t="s">
        <v>37</v>
      </c>
      <c r="O165" s="52"/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3" t="s">
        <v>132</v>
      </c>
      <c r="AT165" s="143" t="s">
        <v>129</v>
      </c>
      <c r="AU165" s="143" t="s">
        <v>72</v>
      </c>
      <c r="AY165" s="11" t="s">
        <v>125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1" t="s">
        <v>80</v>
      </c>
      <c r="BK165" s="144">
        <f>ROUND(I165*H165,2)</f>
        <v>0</v>
      </c>
      <c r="BL165" s="11" t="s">
        <v>132</v>
      </c>
      <c r="BM165" s="143" t="s">
        <v>291</v>
      </c>
    </row>
    <row r="166" spans="1:65" s="2" customFormat="1" ht="19.5">
      <c r="A166" s="26"/>
      <c r="B166" s="27"/>
      <c r="C166" s="26"/>
      <c r="D166" s="145" t="s">
        <v>127</v>
      </c>
      <c r="E166" s="26"/>
      <c r="F166" s="146" t="s">
        <v>283</v>
      </c>
      <c r="G166" s="26"/>
      <c r="H166" s="26"/>
      <c r="I166" s="90"/>
      <c r="J166" s="26"/>
      <c r="K166" s="26"/>
      <c r="L166" s="27"/>
      <c r="M166" s="147"/>
      <c r="N166" s="148"/>
      <c r="O166" s="52"/>
      <c r="P166" s="52"/>
      <c r="Q166" s="52"/>
      <c r="R166" s="52"/>
      <c r="S166" s="52"/>
      <c r="T166" s="53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T166" s="11" t="s">
        <v>127</v>
      </c>
      <c r="AU166" s="11" t="s">
        <v>72</v>
      </c>
    </row>
    <row r="167" spans="1:65" s="2" customFormat="1" ht="21.75" customHeight="1">
      <c r="A167" s="26"/>
      <c r="B167" s="131"/>
      <c r="C167" s="149" t="s">
        <v>292</v>
      </c>
      <c r="D167" s="149" t="s">
        <v>129</v>
      </c>
      <c r="E167" s="150" t="s">
        <v>293</v>
      </c>
      <c r="F167" s="151" t="s">
        <v>294</v>
      </c>
      <c r="G167" s="152" t="s">
        <v>281</v>
      </c>
      <c r="H167" s="153">
        <v>10</v>
      </c>
      <c r="I167" s="154"/>
      <c r="J167" s="155">
        <f>ROUND(I167*H167,2)</f>
        <v>0</v>
      </c>
      <c r="K167" s="151" t="s">
        <v>123</v>
      </c>
      <c r="L167" s="156"/>
      <c r="M167" s="157" t="s">
        <v>1</v>
      </c>
      <c r="N167" s="158" t="s">
        <v>37</v>
      </c>
      <c r="O167" s="52"/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3" t="s">
        <v>132</v>
      </c>
      <c r="AT167" s="143" t="s">
        <v>129</v>
      </c>
      <c r="AU167" s="143" t="s">
        <v>72</v>
      </c>
      <c r="AY167" s="11" t="s">
        <v>125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1" t="s">
        <v>80</v>
      </c>
      <c r="BK167" s="144">
        <f>ROUND(I167*H167,2)</f>
        <v>0</v>
      </c>
      <c r="BL167" s="11" t="s">
        <v>132</v>
      </c>
      <c r="BM167" s="143" t="s">
        <v>295</v>
      </c>
    </row>
    <row r="168" spans="1:65" s="2" customFormat="1" ht="19.5">
      <c r="A168" s="26"/>
      <c r="B168" s="27"/>
      <c r="C168" s="26"/>
      <c r="D168" s="145" t="s">
        <v>127</v>
      </c>
      <c r="E168" s="26"/>
      <c r="F168" s="146" t="s">
        <v>283</v>
      </c>
      <c r="G168" s="26"/>
      <c r="H168" s="26"/>
      <c r="I168" s="90"/>
      <c r="J168" s="26"/>
      <c r="K168" s="26"/>
      <c r="L168" s="27"/>
      <c r="M168" s="147"/>
      <c r="N168" s="148"/>
      <c r="O168" s="52"/>
      <c r="P168" s="52"/>
      <c r="Q168" s="52"/>
      <c r="R168" s="52"/>
      <c r="S168" s="52"/>
      <c r="T168" s="53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1" t="s">
        <v>127</v>
      </c>
      <c r="AU168" s="11" t="s">
        <v>72</v>
      </c>
    </row>
    <row r="169" spans="1:65" s="2" customFormat="1" ht="21.75" customHeight="1">
      <c r="A169" s="26"/>
      <c r="B169" s="131"/>
      <c r="C169" s="149" t="s">
        <v>296</v>
      </c>
      <c r="D169" s="149" t="s">
        <v>129</v>
      </c>
      <c r="E169" s="150" t="s">
        <v>297</v>
      </c>
      <c r="F169" s="151" t="s">
        <v>298</v>
      </c>
      <c r="G169" s="152" t="s">
        <v>281</v>
      </c>
      <c r="H169" s="153">
        <v>10</v>
      </c>
      <c r="I169" s="154"/>
      <c r="J169" s="155">
        <f>ROUND(I169*H169,2)</f>
        <v>0</v>
      </c>
      <c r="K169" s="151" t="s">
        <v>123</v>
      </c>
      <c r="L169" s="156"/>
      <c r="M169" s="157" t="s">
        <v>1</v>
      </c>
      <c r="N169" s="158" t="s">
        <v>37</v>
      </c>
      <c r="O169" s="52"/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3" t="s">
        <v>132</v>
      </c>
      <c r="AT169" s="143" t="s">
        <v>129</v>
      </c>
      <c r="AU169" s="143" t="s">
        <v>72</v>
      </c>
      <c r="AY169" s="11" t="s">
        <v>125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1" t="s">
        <v>80</v>
      </c>
      <c r="BK169" s="144">
        <f>ROUND(I169*H169,2)</f>
        <v>0</v>
      </c>
      <c r="BL169" s="11" t="s">
        <v>132</v>
      </c>
      <c r="BM169" s="143" t="s">
        <v>299</v>
      </c>
    </row>
    <row r="170" spans="1:65" s="2" customFormat="1" ht="19.5">
      <c r="A170" s="26"/>
      <c r="B170" s="27"/>
      <c r="C170" s="26"/>
      <c r="D170" s="145" t="s">
        <v>127</v>
      </c>
      <c r="E170" s="26"/>
      <c r="F170" s="146" t="s">
        <v>283</v>
      </c>
      <c r="G170" s="26"/>
      <c r="H170" s="26"/>
      <c r="I170" s="90"/>
      <c r="J170" s="26"/>
      <c r="K170" s="26"/>
      <c r="L170" s="27"/>
      <c r="M170" s="147"/>
      <c r="N170" s="148"/>
      <c r="O170" s="52"/>
      <c r="P170" s="52"/>
      <c r="Q170" s="52"/>
      <c r="R170" s="52"/>
      <c r="S170" s="52"/>
      <c r="T170" s="53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T170" s="11" t="s">
        <v>127</v>
      </c>
      <c r="AU170" s="11" t="s">
        <v>72</v>
      </c>
    </row>
    <row r="171" spans="1:65" s="2" customFormat="1" ht="21.75" customHeight="1">
      <c r="A171" s="26"/>
      <c r="B171" s="131"/>
      <c r="C171" s="149" t="s">
        <v>300</v>
      </c>
      <c r="D171" s="149" t="s">
        <v>129</v>
      </c>
      <c r="E171" s="150" t="s">
        <v>301</v>
      </c>
      <c r="F171" s="151" t="s">
        <v>302</v>
      </c>
      <c r="G171" s="152" t="s">
        <v>281</v>
      </c>
      <c r="H171" s="153">
        <v>10</v>
      </c>
      <c r="I171" s="154"/>
      <c r="J171" s="155">
        <f>ROUND(I171*H171,2)</f>
        <v>0</v>
      </c>
      <c r="K171" s="151" t="s">
        <v>123</v>
      </c>
      <c r="L171" s="156"/>
      <c r="M171" s="157" t="s">
        <v>1</v>
      </c>
      <c r="N171" s="158" t="s">
        <v>37</v>
      </c>
      <c r="O171" s="52"/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3" t="s">
        <v>132</v>
      </c>
      <c r="AT171" s="143" t="s">
        <v>129</v>
      </c>
      <c r="AU171" s="143" t="s">
        <v>72</v>
      </c>
      <c r="AY171" s="11" t="s">
        <v>125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1" t="s">
        <v>80</v>
      </c>
      <c r="BK171" s="144">
        <f>ROUND(I171*H171,2)</f>
        <v>0</v>
      </c>
      <c r="BL171" s="11" t="s">
        <v>132</v>
      </c>
      <c r="BM171" s="143" t="s">
        <v>303</v>
      </c>
    </row>
    <row r="172" spans="1:65" s="2" customFormat="1" ht="19.5">
      <c r="A172" s="26"/>
      <c r="B172" s="27"/>
      <c r="C172" s="26"/>
      <c r="D172" s="145" t="s">
        <v>127</v>
      </c>
      <c r="E172" s="26"/>
      <c r="F172" s="146" t="s">
        <v>283</v>
      </c>
      <c r="G172" s="26"/>
      <c r="H172" s="26"/>
      <c r="I172" s="90"/>
      <c r="J172" s="26"/>
      <c r="K172" s="26"/>
      <c r="L172" s="27"/>
      <c r="M172" s="147"/>
      <c r="N172" s="148"/>
      <c r="O172" s="52"/>
      <c r="P172" s="52"/>
      <c r="Q172" s="52"/>
      <c r="R172" s="52"/>
      <c r="S172" s="52"/>
      <c r="T172" s="53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T172" s="11" t="s">
        <v>127</v>
      </c>
      <c r="AU172" s="11" t="s">
        <v>72</v>
      </c>
    </row>
    <row r="173" spans="1:65" s="2" customFormat="1" ht="21.75" customHeight="1">
      <c r="A173" s="26"/>
      <c r="B173" s="131"/>
      <c r="C173" s="149" t="s">
        <v>304</v>
      </c>
      <c r="D173" s="149" t="s">
        <v>129</v>
      </c>
      <c r="E173" s="150" t="s">
        <v>305</v>
      </c>
      <c r="F173" s="151" t="s">
        <v>306</v>
      </c>
      <c r="G173" s="152" t="s">
        <v>281</v>
      </c>
      <c r="H173" s="153">
        <v>10</v>
      </c>
      <c r="I173" s="154"/>
      <c r="J173" s="155">
        <f>ROUND(I173*H173,2)</f>
        <v>0</v>
      </c>
      <c r="K173" s="151" t="s">
        <v>123</v>
      </c>
      <c r="L173" s="156"/>
      <c r="M173" s="157" t="s">
        <v>1</v>
      </c>
      <c r="N173" s="158" t="s">
        <v>37</v>
      </c>
      <c r="O173" s="52"/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3" t="s">
        <v>132</v>
      </c>
      <c r="AT173" s="143" t="s">
        <v>129</v>
      </c>
      <c r="AU173" s="143" t="s">
        <v>72</v>
      </c>
      <c r="AY173" s="11" t="s">
        <v>125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1" t="s">
        <v>80</v>
      </c>
      <c r="BK173" s="144">
        <f>ROUND(I173*H173,2)</f>
        <v>0</v>
      </c>
      <c r="BL173" s="11" t="s">
        <v>132</v>
      </c>
      <c r="BM173" s="143" t="s">
        <v>307</v>
      </c>
    </row>
    <row r="174" spans="1:65" s="2" customFormat="1" ht="19.5">
      <c r="A174" s="26"/>
      <c r="B174" s="27"/>
      <c r="C174" s="26"/>
      <c r="D174" s="145" t="s">
        <v>127</v>
      </c>
      <c r="E174" s="26"/>
      <c r="F174" s="146" t="s">
        <v>283</v>
      </c>
      <c r="G174" s="26"/>
      <c r="H174" s="26"/>
      <c r="I174" s="90"/>
      <c r="J174" s="26"/>
      <c r="K174" s="26"/>
      <c r="L174" s="27"/>
      <c r="M174" s="147"/>
      <c r="N174" s="148"/>
      <c r="O174" s="52"/>
      <c r="P174" s="52"/>
      <c r="Q174" s="52"/>
      <c r="R174" s="52"/>
      <c r="S174" s="52"/>
      <c r="T174" s="53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T174" s="11" t="s">
        <v>127</v>
      </c>
      <c r="AU174" s="11" t="s">
        <v>72</v>
      </c>
    </row>
    <row r="175" spans="1:65" s="2" customFormat="1" ht="21.75" customHeight="1">
      <c r="A175" s="26"/>
      <c r="B175" s="131"/>
      <c r="C175" s="149" t="s">
        <v>308</v>
      </c>
      <c r="D175" s="149" t="s">
        <v>129</v>
      </c>
      <c r="E175" s="150" t="s">
        <v>309</v>
      </c>
      <c r="F175" s="151" t="s">
        <v>310</v>
      </c>
      <c r="G175" s="152" t="s">
        <v>281</v>
      </c>
      <c r="H175" s="153">
        <v>20</v>
      </c>
      <c r="I175" s="154"/>
      <c r="J175" s="155">
        <f>ROUND(I175*H175,2)</f>
        <v>0</v>
      </c>
      <c r="K175" s="151" t="s">
        <v>123</v>
      </c>
      <c r="L175" s="156"/>
      <c r="M175" s="157" t="s">
        <v>1</v>
      </c>
      <c r="N175" s="158" t="s">
        <v>37</v>
      </c>
      <c r="O175" s="52"/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3" t="s">
        <v>132</v>
      </c>
      <c r="AT175" s="143" t="s">
        <v>129</v>
      </c>
      <c r="AU175" s="143" t="s">
        <v>72</v>
      </c>
      <c r="AY175" s="11" t="s">
        <v>125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1" t="s">
        <v>80</v>
      </c>
      <c r="BK175" s="144">
        <f>ROUND(I175*H175,2)</f>
        <v>0</v>
      </c>
      <c r="BL175" s="11" t="s">
        <v>132</v>
      </c>
      <c r="BM175" s="143" t="s">
        <v>311</v>
      </c>
    </row>
    <row r="176" spans="1:65" s="2" customFormat="1" ht="19.5">
      <c r="A176" s="26"/>
      <c r="B176" s="27"/>
      <c r="C176" s="26"/>
      <c r="D176" s="145" t="s">
        <v>127</v>
      </c>
      <c r="E176" s="26"/>
      <c r="F176" s="146" t="s">
        <v>283</v>
      </c>
      <c r="G176" s="26"/>
      <c r="H176" s="26"/>
      <c r="I176" s="90"/>
      <c r="J176" s="26"/>
      <c r="K176" s="26"/>
      <c r="L176" s="27"/>
      <c r="M176" s="147"/>
      <c r="N176" s="148"/>
      <c r="O176" s="52"/>
      <c r="P176" s="52"/>
      <c r="Q176" s="52"/>
      <c r="R176" s="52"/>
      <c r="S176" s="52"/>
      <c r="T176" s="53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T176" s="11" t="s">
        <v>127</v>
      </c>
      <c r="AU176" s="11" t="s">
        <v>72</v>
      </c>
    </row>
    <row r="177" spans="1:65" s="2" customFormat="1" ht="21.75" customHeight="1">
      <c r="A177" s="26"/>
      <c r="B177" s="131"/>
      <c r="C177" s="132" t="s">
        <v>312</v>
      </c>
      <c r="D177" s="132" t="s">
        <v>119</v>
      </c>
      <c r="E177" s="133" t="s">
        <v>313</v>
      </c>
      <c r="F177" s="134" t="s">
        <v>314</v>
      </c>
      <c r="G177" s="135" t="s">
        <v>122</v>
      </c>
      <c r="H177" s="136">
        <v>6</v>
      </c>
      <c r="I177" s="137"/>
      <c r="J177" s="138">
        <f>ROUND(I177*H177,2)</f>
        <v>0</v>
      </c>
      <c r="K177" s="134" t="s">
        <v>123</v>
      </c>
      <c r="L177" s="27"/>
      <c r="M177" s="139" t="s">
        <v>1</v>
      </c>
      <c r="N177" s="140" t="s">
        <v>37</v>
      </c>
      <c r="O177" s="52"/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3" t="s">
        <v>124</v>
      </c>
      <c r="AT177" s="143" t="s">
        <v>119</v>
      </c>
      <c r="AU177" s="143" t="s">
        <v>72</v>
      </c>
      <c r="AY177" s="11" t="s">
        <v>125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1" t="s">
        <v>80</v>
      </c>
      <c r="BK177" s="144">
        <f>ROUND(I177*H177,2)</f>
        <v>0</v>
      </c>
      <c r="BL177" s="11" t="s">
        <v>124</v>
      </c>
      <c r="BM177" s="143" t="s">
        <v>315</v>
      </c>
    </row>
    <row r="178" spans="1:65" s="2" customFormat="1" ht="21.75" customHeight="1">
      <c r="A178" s="26"/>
      <c r="B178" s="131"/>
      <c r="C178" s="132" t="s">
        <v>316</v>
      </c>
      <c r="D178" s="132" t="s">
        <v>119</v>
      </c>
      <c r="E178" s="133" t="s">
        <v>317</v>
      </c>
      <c r="F178" s="134" t="s">
        <v>318</v>
      </c>
      <c r="G178" s="135" t="s">
        <v>122</v>
      </c>
      <c r="H178" s="136">
        <v>14</v>
      </c>
      <c r="I178" s="137"/>
      <c r="J178" s="138">
        <f>ROUND(I178*H178,2)</f>
        <v>0</v>
      </c>
      <c r="K178" s="134" t="s">
        <v>123</v>
      </c>
      <c r="L178" s="27"/>
      <c r="M178" s="139" t="s">
        <v>1</v>
      </c>
      <c r="N178" s="140" t="s">
        <v>37</v>
      </c>
      <c r="O178" s="52"/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3" t="s">
        <v>124</v>
      </c>
      <c r="AT178" s="143" t="s">
        <v>119</v>
      </c>
      <c r="AU178" s="143" t="s">
        <v>72</v>
      </c>
      <c r="AY178" s="11" t="s">
        <v>125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1" t="s">
        <v>80</v>
      </c>
      <c r="BK178" s="144">
        <f>ROUND(I178*H178,2)</f>
        <v>0</v>
      </c>
      <c r="BL178" s="11" t="s">
        <v>124</v>
      </c>
      <c r="BM178" s="143" t="s">
        <v>319</v>
      </c>
    </row>
    <row r="179" spans="1:65" s="2" customFormat="1" ht="21.75" customHeight="1">
      <c r="A179" s="26"/>
      <c r="B179" s="131"/>
      <c r="C179" s="132" t="s">
        <v>320</v>
      </c>
      <c r="D179" s="132" t="s">
        <v>119</v>
      </c>
      <c r="E179" s="133" t="s">
        <v>321</v>
      </c>
      <c r="F179" s="134" t="s">
        <v>322</v>
      </c>
      <c r="G179" s="135" t="s">
        <v>122</v>
      </c>
      <c r="H179" s="136">
        <v>6</v>
      </c>
      <c r="I179" s="137"/>
      <c r="J179" s="138">
        <f>ROUND(I179*H179,2)</f>
        <v>0</v>
      </c>
      <c r="K179" s="134" t="s">
        <v>123</v>
      </c>
      <c r="L179" s="27"/>
      <c r="M179" s="139" t="s">
        <v>1</v>
      </c>
      <c r="N179" s="140" t="s">
        <v>37</v>
      </c>
      <c r="O179" s="52"/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3" t="s">
        <v>323</v>
      </c>
      <c r="AT179" s="143" t="s">
        <v>119</v>
      </c>
      <c r="AU179" s="143" t="s">
        <v>72</v>
      </c>
      <c r="AY179" s="11" t="s">
        <v>125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1" t="s">
        <v>80</v>
      </c>
      <c r="BK179" s="144">
        <f>ROUND(I179*H179,2)</f>
        <v>0</v>
      </c>
      <c r="BL179" s="11" t="s">
        <v>323</v>
      </c>
      <c r="BM179" s="143" t="s">
        <v>324</v>
      </c>
    </row>
    <row r="180" spans="1:65" s="2" customFormat="1" ht="21.75" customHeight="1">
      <c r="A180" s="26"/>
      <c r="B180" s="131"/>
      <c r="C180" s="132" t="s">
        <v>325</v>
      </c>
      <c r="D180" s="132" t="s">
        <v>119</v>
      </c>
      <c r="E180" s="133" t="s">
        <v>326</v>
      </c>
      <c r="F180" s="134" t="s">
        <v>327</v>
      </c>
      <c r="G180" s="135" t="s">
        <v>122</v>
      </c>
      <c r="H180" s="136">
        <v>8</v>
      </c>
      <c r="I180" s="137"/>
      <c r="J180" s="138">
        <f>ROUND(I180*H180,2)</f>
        <v>0</v>
      </c>
      <c r="K180" s="134" t="s">
        <v>123</v>
      </c>
      <c r="L180" s="27"/>
      <c r="M180" s="139" t="s">
        <v>1</v>
      </c>
      <c r="N180" s="140" t="s">
        <v>37</v>
      </c>
      <c r="O180" s="52"/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3" t="s">
        <v>323</v>
      </c>
      <c r="AT180" s="143" t="s">
        <v>119</v>
      </c>
      <c r="AU180" s="143" t="s">
        <v>72</v>
      </c>
      <c r="AY180" s="11" t="s">
        <v>125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1" t="s">
        <v>80</v>
      </c>
      <c r="BK180" s="144">
        <f>ROUND(I180*H180,2)</f>
        <v>0</v>
      </c>
      <c r="BL180" s="11" t="s">
        <v>323</v>
      </c>
      <c r="BM180" s="143" t="s">
        <v>328</v>
      </c>
    </row>
    <row r="181" spans="1:65" s="2" customFormat="1" ht="33" customHeight="1">
      <c r="A181" s="26"/>
      <c r="B181" s="131"/>
      <c r="C181" s="149" t="s">
        <v>329</v>
      </c>
      <c r="D181" s="149" t="s">
        <v>129</v>
      </c>
      <c r="E181" s="150" t="s">
        <v>330</v>
      </c>
      <c r="F181" s="151" t="s">
        <v>331</v>
      </c>
      <c r="G181" s="152" t="s">
        <v>122</v>
      </c>
      <c r="H181" s="153">
        <v>6</v>
      </c>
      <c r="I181" s="154"/>
      <c r="J181" s="155">
        <f>ROUND(I181*H181,2)</f>
        <v>0</v>
      </c>
      <c r="K181" s="151" t="s">
        <v>123</v>
      </c>
      <c r="L181" s="156"/>
      <c r="M181" s="157" t="s">
        <v>1</v>
      </c>
      <c r="N181" s="158" t="s">
        <v>37</v>
      </c>
      <c r="O181" s="52"/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3" t="s">
        <v>132</v>
      </c>
      <c r="AT181" s="143" t="s">
        <v>129</v>
      </c>
      <c r="AU181" s="143" t="s">
        <v>72</v>
      </c>
      <c r="AY181" s="11" t="s">
        <v>125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1" t="s">
        <v>80</v>
      </c>
      <c r="BK181" s="144">
        <f>ROUND(I181*H181,2)</f>
        <v>0</v>
      </c>
      <c r="BL181" s="11" t="s">
        <v>132</v>
      </c>
      <c r="BM181" s="143" t="s">
        <v>332</v>
      </c>
    </row>
    <row r="182" spans="1:65" s="2" customFormat="1" ht="29.25">
      <c r="A182" s="26"/>
      <c r="B182" s="27"/>
      <c r="C182" s="26"/>
      <c r="D182" s="145" t="s">
        <v>127</v>
      </c>
      <c r="E182" s="26"/>
      <c r="F182" s="146" t="s">
        <v>333</v>
      </c>
      <c r="G182" s="26"/>
      <c r="H182" s="26"/>
      <c r="I182" s="90"/>
      <c r="J182" s="26"/>
      <c r="K182" s="26"/>
      <c r="L182" s="27"/>
      <c r="M182" s="147"/>
      <c r="N182" s="148"/>
      <c r="O182" s="52"/>
      <c r="P182" s="52"/>
      <c r="Q182" s="52"/>
      <c r="R182" s="52"/>
      <c r="S182" s="52"/>
      <c r="T182" s="53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T182" s="11" t="s">
        <v>127</v>
      </c>
      <c r="AU182" s="11" t="s">
        <v>72</v>
      </c>
    </row>
    <row r="183" spans="1:65" s="2" customFormat="1" ht="33" customHeight="1">
      <c r="A183" s="26"/>
      <c r="B183" s="131"/>
      <c r="C183" s="149" t="s">
        <v>334</v>
      </c>
      <c r="D183" s="149" t="s">
        <v>129</v>
      </c>
      <c r="E183" s="150" t="s">
        <v>335</v>
      </c>
      <c r="F183" s="151" t="s">
        <v>336</v>
      </c>
      <c r="G183" s="152" t="s">
        <v>122</v>
      </c>
      <c r="H183" s="153">
        <v>2</v>
      </c>
      <c r="I183" s="154"/>
      <c r="J183" s="155">
        <f>ROUND(I183*H183,2)</f>
        <v>0</v>
      </c>
      <c r="K183" s="151" t="s">
        <v>123</v>
      </c>
      <c r="L183" s="156"/>
      <c r="M183" s="157" t="s">
        <v>1</v>
      </c>
      <c r="N183" s="158" t="s">
        <v>37</v>
      </c>
      <c r="O183" s="52"/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3" t="s">
        <v>132</v>
      </c>
      <c r="AT183" s="143" t="s">
        <v>129</v>
      </c>
      <c r="AU183" s="143" t="s">
        <v>72</v>
      </c>
      <c r="AY183" s="11" t="s">
        <v>125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1" t="s">
        <v>80</v>
      </c>
      <c r="BK183" s="144">
        <f>ROUND(I183*H183,2)</f>
        <v>0</v>
      </c>
      <c r="BL183" s="11" t="s">
        <v>132</v>
      </c>
      <c r="BM183" s="143" t="s">
        <v>337</v>
      </c>
    </row>
    <row r="184" spans="1:65" s="2" customFormat="1" ht="29.25">
      <c r="A184" s="26"/>
      <c r="B184" s="27"/>
      <c r="C184" s="26"/>
      <c r="D184" s="145" t="s">
        <v>127</v>
      </c>
      <c r="E184" s="26"/>
      <c r="F184" s="146" t="s">
        <v>333</v>
      </c>
      <c r="G184" s="26"/>
      <c r="H184" s="26"/>
      <c r="I184" s="90"/>
      <c r="J184" s="26"/>
      <c r="K184" s="26"/>
      <c r="L184" s="27"/>
      <c r="M184" s="147"/>
      <c r="N184" s="148"/>
      <c r="O184" s="52"/>
      <c r="P184" s="52"/>
      <c r="Q184" s="52"/>
      <c r="R184" s="52"/>
      <c r="S184" s="52"/>
      <c r="T184" s="53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T184" s="11" t="s">
        <v>127</v>
      </c>
      <c r="AU184" s="11" t="s">
        <v>72</v>
      </c>
    </row>
    <row r="185" spans="1:65" s="2" customFormat="1" ht="21.75" customHeight="1">
      <c r="A185" s="26"/>
      <c r="B185" s="131"/>
      <c r="C185" s="132" t="s">
        <v>338</v>
      </c>
      <c r="D185" s="132" t="s">
        <v>119</v>
      </c>
      <c r="E185" s="133" t="s">
        <v>339</v>
      </c>
      <c r="F185" s="134" t="s">
        <v>340</v>
      </c>
      <c r="G185" s="135" t="s">
        <v>122</v>
      </c>
      <c r="H185" s="136">
        <v>2</v>
      </c>
      <c r="I185" s="137"/>
      <c r="J185" s="138">
        <f>ROUND(I185*H185,2)</f>
        <v>0</v>
      </c>
      <c r="K185" s="134" t="s">
        <v>123</v>
      </c>
      <c r="L185" s="27"/>
      <c r="M185" s="139" t="s">
        <v>1</v>
      </c>
      <c r="N185" s="140" t="s">
        <v>37</v>
      </c>
      <c r="O185" s="52"/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3" t="s">
        <v>124</v>
      </c>
      <c r="AT185" s="143" t="s">
        <v>119</v>
      </c>
      <c r="AU185" s="143" t="s">
        <v>72</v>
      </c>
      <c r="AY185" s="11" t="s">
        <v>125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1" t="s">
        <v>80</v>
      </c>
      <c r="BK185" s="144">
        <f>ROUND(I185*H185,2)</f>
        <v>0</v>
      </c>
      <c r="BL185" s="11" t="s">
        <v>124</v>
      </c>
      <c r="BM185" s="143" t="s">
        <v>341</v>
      </c>
    </row>
    <row r="186" spans="1:65" s="2" customFormat="1" ht="44.25" customHeight="1">
      <c r="A186" s="26"/>
      <c r="B186" s="131"/>
      <c r="C186" s="149" t="s">
        <v>342</v>
      </c>
      <c r="D186" s="149" t="s">
        <v>129</v>
      </c>
      <c r="E186" s="150" t="s">
        <v>343</v>
      </c>
      <c r="F186" s="151" t="s">
        <v>344</v>
      </c>
      <c r="G186" s="152" t="s">
        <v>122</v>
      </c>
      <c r="H186" s="153">
        <v>2</v>
      </c>
      <c r="I186" s="154"/>
      <c r="J186" s="155">
        <f>ROUND(I186*H186,2)</f>
        <v>0</v>
      </c>
      <c r="K186" s="151" t="s">
        <v>123</v>
      </c>
      <c r="L186" s="156"/>
      <c r="M186" s="157" t="s">
        <v>1</v>
      </c>
      <c r="N186" s="158" t="s">
        <v>37</v>
      </c>
      <c r="O186" s="52"/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3" t="s">
        <v>132</v>
      </c>
      <c r="AT186" s="143" t="s">
        <v>129</v>
      </c>
      <c r="AU186" s="143" t="s">
        <v>72</v>
      </c>
      <c r="AY186" s="11" t="s">
        <v>125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1" t="s">
        <v>80</v>
      </c>
      <c r="BK186" s="144">
        <f>ROUND(I186*H186,2)</f>
        <v>0</v>
      </c>
      <c r="BL186" s="11" t="s">
        <v>132</v>
      </c>
      <c r="BM186" s="143" t="s">
        <v>345</v>
      </c>
    </row>
    <row r="187" spans="1:65" s="2" customFormat="1" ht="78">
      <c r="A187" s="26"/>
      <c r="B187" s="27"/>
      <c r="C187" s="26"/>
      <c r="D187" s="145" t="s">
        <v>127</v>
      </c>
      <c r="E187" s="26"/>
      <c r="F187" s="146" t="s">
        <v>346</v>
      </c>
      <c r="G187" s="26"/>
      <c r="H187" s="26"/>
      <c r="I187" s="90"/>
      <c r="J187" s="26"/>
      <c r="K187" s="26"/>
      <c r="L187" s="27"/>
      <c r="M187" s="147"/>
      <c r="N187" s="148"/>
      <c r="O187" s="52"/>
      <c r="P187" s="52"/>
      <c r="Q187" s="52"/>
      <c r="R187" s="52"/>
      <c r="S187" s="52"/>
      <c r="T187" s="53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T187" s="11" t="s">
        <v>127</v>
      </c>
      <c r="AU187" s="11" t="s">
        <v>72</v>
      </c>
    </row>
    <row r="188" spans="1:65" s="2" customFormat="1" ht="21.75" customHeight="1">
      <c r="A188" s="26"/>
      <c r="B188" s="131"/>
      <c r="C188" s="132" t="s">
        <v>347</v>
      </c>
      <c r="D188" s="132" t="s">
        <v>119</v>
      </c>
      <c r="E188" s="133" t="s">
        <v>348</v>
      </c>
      <c r="F188" s="134" t="s">
        <v>349</v>
      </c>
      <c r="G188" s="135" t="s">
        <v>122</v>
      </c>
      <c r="H188" s="136">
        <v>6</v>
      </c>
      <c r="I188" s="137"/>
      <c r="J188" s="138">
        <f>ROUND(I188*H188,2)</f>
        <v>0</v>
      </c>
      <c r="K188" s="134" t="s">
        <v>123</v>
      </c>
      <c r="L188" s="27"/>
      <c r="M188" s="139" t="s">
        <v>1</v>
      </c>
      <c r="N188" s="140" t="s">
        <v>37</v>
      </c>
      <c r="O188" s="52"/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3" t="s">
        <v>124</v>
      </c>
      <c r="AT188" s="143" t="s">
        <v>119</v>
      </c>
      <c r="AU188" s="143" t="s">
        <v>72</v>
      </c>
      <c r="AY188" s="11" t="s">
        <v>125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1" t="s">
        <v>80</v>
      </c>
      <c r="BK188" s="144">
        <f>ROUND(I188*H188,2)</f>
        <v>0</v>
      </c>
      <c r="BL188" s="11" t="s">
        <v>124</v>
      </c>
      <c r="BM188" s="143" t="s">
        <v>350</v>
      </c>
    </row>
    <row r="189" spans="1:65" s="2" customFormat="1" ht="44.25" customHeight="1">
      <c r="A189" s="26"/>
      <c r="B189" s="131"/>
      <c r="C189" s="149" t="s">
        <v>351</v>
      </c>
      <c r="D189" s="149" t="s">
        <v>129</v>
      </c>
      <c r="E189" s="150" t="s">
        <v>352</v>
      </c>
      <c r="F189" s="151" t="s">
        <v>353</v>
      </c>
      <c r="G189" s="152" t="s">
        <v>122</v>
      </c>
      <c r="H189" s="153">
        <v>6</v>
      </c>
      <c r="I189" s="154"/>
      <c r="J189" s="155">
        <f>ROUND(I189*H189,2)</f>
        <v>0</v>
      </c>
      <c r="K189" s="151" t="s">
        <v>123</v>
      </c>
      <c r="L189" s="156"/>
      <c r="M189" s="157" t="s">
        <v>1</v>
      </c>
      <c r="N189" s="158" t="s">
        <v>37</v>
      </c>
      <c r="O189" s="52"/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3" t="s">
        <v>132</v>
      </c>
      <c r="AT189" s="143" t="s">
        <v>129</v>
      </c>
      <c r="AU189" s="143" t="s">
        <v>72</v>
      </c>
      <c r="AY189" s="11" t="s">
        <v>125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1" t="s">
        <v>80</v>
      </c>
      <c r="BK189" s="144">
        <f>ROUND(I189*H189,2)</f>
        <v>0</v>
      </c>
      <c r="BL189" s="11" t="s">
        <v>132</v>
      </c>
      <c r="BM189" s="143" t="s">
        <v>354</v>
      </c>
    </row>
    <row r="190" spans="1:65" s="2" customFormat="1" ht="78">
      <c r="A190" s="26"/>
      <c r="B190" s="27"/>
      <c r="C190" s="26"/>
      <c r="D190" s="145" t="s">
        <v>127</v>
      </c>
      <c r="E190" s="26"/>
      <c r="F190" s="146" t="s">
        <v>346</v>
      </c>
      <c r="G190" s="26"/>
      <c r="H190" s="26"/>
      <c r="I190" s="90"/>
      <c r="J190" s="26"/>
      <c r="K190" s="26"/>
      <c r="L190" s="27"/>
      <c r="M190" s="147"/>
      <c r="N190" s="148"/>
      <c r="O190" s="52"/>
      <c r="P190" s="52"/>
      <c r="Q190" s="52"/>
      <c r="R190" s="52"/>
      <c r="S190" s="52"/>
      <c r="T190" s="53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T190" s="11" t="s">
        <v>127</v>
      </c>
      <c r="AU190" s="11" t="s">
        <v>72</v>
      </c>
    </row>
    <row r="191" spans="1:65" s="2" customFormat="1" ht="21.75" customHeight="1">
      <c r="A191" s="26"/>
      <c r="B191" s="131"/>
      <c r="C191" s="132" t="s">
        <v>355</v>
      </c>
      <c r="D191" s="132" t="s">
        <v>119</v>
      </c>
      <c r="E191" s="133" t="s">
        <v>356</v>
      </c>
      <c r="F191" s="134" t="s">
        <v>357</v>
      </c>
      <c r="G191" s="135" t="s">
        <v>281</v>
      </c>
      <c r="H191" s="136">
        <v>100</v>
      </c>
      <c r="I191" s="137"/>
      <c r="J191" s="138">
        <f>ROUND(I191*H191,2)</f>
        <v>0</v>
      </c>
      <c r="K191" s="134" t="s">
        <v>123</v>
      </c>
      <c r="L191" s="27"/>
      <c r="M191" s="139" t="s">
        <v>1</v>
      </c>
      <c r="N191" s="140" t="s">
        <v>37</v>
      </c>
      <c r="O191" s="52"/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3" t="s">
        <v>124</v>
      </c>
      <c r="AT191" s="143" t="s">
        <v>119</v>
      </c>
      <c r="AU191" s="143" t="s">
        <v>72</v>
      </c>
      <c r="AY191" s="11" t="s">
        <v>125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1" t="s">
        <v>80</v>
      </c>
      <c r="BK191" s="144">
        <f>ROUND(I191*H191,2)</f>
        <v>0</v>
      </c>
      <c r="BL191" s="11" t="s">
        <v>124</v>
      </c>
      <c r="BM191" s="143" t="s">
        <v>358</v>
      </c>
    </row>
    <row r="192" spans="1:65" s="2" customFormat="1" ht="21.75" customHeight="1">
      <c r="A192" s="26"/>
      <c r="B192" s="131"/>
      <c r="C192" s="132" t="s">
        <v>359</v>
      </c>
      <c r="D192" s="132" t="s">
        <v>119</v>
      </c>
      <c r="E192" s="133" t="s">
        <v>360</v>
      </c>
      <c r="F192" s="134" t="s">
        <v>361</v>
      </c>
      <c r="G192" s="135" t="s">
        <v>281</v>
      </c>
      <c r="H192" s="136">
        <v>960</v>
      </c>
      <c r="I192" s="137"/>
      <c r="J192" s="138">
        <f>ROUND(I192*H192,2)</f>
        <v>0</v>
      </c>
      <c r="K192" s="134" t="s">
        <v>123</v>
      </c>
      <c r="L192" s="27"/>
      <c r="M192" s="139" t="s">
        <v>1</v>
      </c>
      <c r="N192" s="140" t="s">
        <v>37</v>
      </c>
      <c r="O192" s="52"/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3" t="s">
        <v>124</v>
      </c>
      <c r="AT192" s="143" t="s">
        <v>119</v>
      </c>
      <c r="AU192" s="143" t="s">
        <v>72</v>
      </c>
      <c r="AY192" s="11" t="s">
        <v>125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1" t="s">
        <v>80</v>
      </c>
      <c r="BK192" s="144">
        <f>ROUND(I192*H192,2)</f>
        <v>0</v>
      </c>
      <c r="BL192" s="11" t="s">
        <v>124</v>
      </c>
      <c r="BM192" s="143" t="s">
        <v>362</v>
      </c>
    </row>
    <row r="193" spans="1:65" s="2" customFormat="1" ht="19.5">
      <c r="A193" s="26"/>
      <c r="B193" s="27"/>
      <c r="C193" s="26"/>
      <c r="D193" s="145" t="s">
        <v>127</v>
      </c>
      <c r="E193" s="26"/>
      <c r="F193" s="146" t="s">
        <v>363</v>
      </c>
      <c r="G193" s="26"/>
      <c r="H193" s="26"/>
      <c r="I193" s="90"/>
      <c r="J193" s="26"/>
      <c r="K193" s="26"/>
      <c r="L193" s="27"/>
      <c r="M193" s="147"/>
      <c r="N193" s="148"/>
      <c r="O193" s="52"/>
      <c r="P193" s="52"/>
      <c r="Q193" s="52"/>
      <c r="R193" s="52"/>
      <c r="S193" s="52"/>
      <c r="T193" s="53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T193" s="11" t="s">
        <v>127</v>
      </c>
      <c r="AU193" s="11" t="s">
        <v>72</v>
      </c>
    </row>
    <row r="194" spans="1:65" s="2" customFormat="1" ht="21.75" customHeight="1">
      <c r="A194" s="26"/>
      <c r="B194" s="131"/>
      <c r="C194" s="132" t="s">
        <v>364</v>
      </c>
      <c r="D194" s="132" t="s">
        <v>119</v>
      </c>
      <c r="E194" s="133" t="s">
        <v>365</v>
      </c>
      <c r="F194" s="134" t="s">
        <v>366</v>
      </c>
      <c r="G194" s="135" t="s">
        <v>281</v>
      </c>
      <c r="H194" s="136">
        <v>10</v>
      </c>
      <c r="I194" s="137"/>
      <c r="J194" s="138">
        <f t="shared" ref="J194:J200" si="10">ROUND(I194*H194,2)</f>
        <v>0</v>
      </c>
      <c r="K194" s="134" t="s">
        <v>123</v>
      </c>
      <c r="L194" s="27"/>
      <c r="M194" s="139" t="s">
        <v>1</v>
      </c>
      <c r="N194" s="140" t="s">
        <v>37</v>
      </c>
      <c r="O194" s="52"/>
      <c r="P194" s="141">
        <f t="shared" ref="P194:P200" si="11">O194*H194</f>
        <v>0</v>
      </c>
      <c r="Q194" s="141">
        <v>0</v>
      </c>
      <c r="R194" s="141">
        <f t="shared" ref="R194:R200" si="12">Q194*H194</f>
        <v>0</v>
      </c>
      <c r="S194" s="141">
        <v>0</v>
      </c>
      <c r="T194" s="142">
        <f t="shared" ref="T194:T200" si="13"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3" t="s">
        <v>124</v>
      </c>
      <c r="AT194" s="143" t="s">
        <v>119</v>
      </c>
      <c r="AU194" s="143" t="s">
        <v>72</v>
      </c>
      <c r="AY194" s="11" t="s">
        <v>125</v>
      </c>
      <c r="BE194" s="144">
        <f t="shared" ref="BE194:BE200" si="14">IF(N194="základní",J194,0)</f>
        <v>0</v>
      </c>
      <c r="BF194" s="144">
        <f t="shared" ref="BF194:BF200" si="15">IF(N194="snížená",J194,0)</f>
        <v>0</v>
      </c>
      <c r="BG194" s="144">
        <f t="shared" ref="BG194:BG200" si="16">IF(N194="zákl. přenesená",J194,0)</f>
        <v>0</v>
      </c>
      <c r="BH194" s="144">
        <f t="shared" ref="BH194:BH200" si="17">IF(N194="sníž. přenesená",J194,0)</f>
        <v>0</v>
      </c>
      <c r="BI194" s="144">
        <f t="shared" ref="BI194:BI200" si="18">IF(N194="nulová",J194,0)</f>
        <v>0</v>
      </c>
      <c r="BJ194" s="11" t="s">
        <v>80</v>
      </c>
      <c r="BK194" s="144">
        <f t="shared" ref="BK194:BK200" si="19">ROUND(I194*H194,2)</f>
        <v>0</v>
      </c>
      <c r="BL194" s="11" t="s">
        <v>124</v>
      </c>
      <c r="BM194" s="143" t="s">
        <v>367</v>
      </c>
    </row>
    <row r="195" spans="1:65" s="2" customFormat="1" ht="21.75" customHeight="1">
      <c r="A195" s="26"/>
      <c r="B195" s="131"/>
      <c r="C195" s="132" t="s">
        <v>368</v>
      </c>
      <c r="D195" s="132" t="s">
        <v>119</v>
      </c>
      <c r="E195" s="133" t="s">
        <v>369</v>
      </c>
      <c r="F195" s="134" t="s">
        <v>370</v>
      </c>
      <c r="G195" s="135" t="s">
        <v>281</v>
      </c>
      <c r="H195" s="136">
        <v>10</v>
      </c>
      <c r="I195" s="137"/>
      <c r="J195" s="138">
        <f t="shared" si="10"/>
        <v>0</v>
      </c>
      <c r="K195" s="134" t="s">
        <v>123</v>
      </c>
      <c r="L195" s="27"/>
      <c r="M195" s="139" t="s">
        <v>1</v>
      </c>
      <c r="N195" s="140" t="s">
        <v>37</v>
      </c>
      <c r="O195" s="52"/>
      <c r="P195" s="141">
        <f t="shared" si="11"/>
        <v>0</v>
      </c>
      <c r="Q195" s="141">
        <v>0</v>
      </c>
      <c r="R195" s="141">
        <f t="shared" si="12"/>
        <v>0</v>
      </c>
      <c r="S195" s="141">
        <v>0</v>
      </c>
      <c r="T195" s="142">
        <f t="shared" si="1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3" t="s">
        <v>124</v>
      </c>
      <c r="AT195" s="143" t="s">
        <v>119</v>
      </c>
      <c r="AU195" s="143" t="s">
        <v>72</v>
      </c>
      <c r="AY195" s="11" t="s">
        <v>125</v>
      </c>
      <c r="BE195" s="144">
        <f t="shared" si="14"/>
        <v>0</v>
      </c>
      <c r="BF195" s="144">
        <f t="shared" si="15"/>
        <v>0</v>
      </c>
      <c r="BG195" s="144">
        <f t="shared" si="16"/>
        <v>0</v>
      </c>
      <c r="BH195" s="144">
        <f t="shared" si="17"/>
        <v>0</v>
      </c>
      <c r="BI195" s="144">
        <f t="shared" si="18"/>
        <v>0</v>
      </c>
      <c r="BJ195" s="11" t="s">
        <v>80</v>
      </c>
      <c r="BK195" s="144">
        <f t="shared" si="19"/>
        <v>0</v>
      </c>
      <c r="BL195" s="11" t="s">
        <v>124</v>
      </c>
      <c r="BM195" s="143" t="s">
        <v>371</v>
      </c>
    </row>
    <row r="196" spans="1:65" s="2" customFormat="1" ht="21.75" customHeight="1">
      <c r="A196" s="26"/>
      <c r="B196" s="131"/>
      <c r="C196" s="149" t="s">
        <v>372</v>
      </c>
      <c r="D196" s="149" t="s">
        <v>129</v>
      </c>
      <c r="E196" s="150" t="s">
        <v>373</v>
      </c>
      <c r="F196" s="151" t="s">
        <v>374</v>
      </c>
      <c r="G196" s="152" t="s">
        <v>281</v>
      </c>
      <c r="H196" s="153">
        <v>10</v>
      </c>
      <c r="I196" s="154"/>
      <c r="J196" s="155">
        <f t="shared" si="10"/>
        <v>0</v>
      </c>
      <c r="K196" s="151" t="s">
        <v>123</v>
      </c>
      <c r="L196" s="156"/>
      <c r="M196" s="157" t="s">
        <v>1</v>
      </c>
      <c r="N196" s="158" t="s">
        <v>37</v>
      </c>
      <c r="O196" s="52"/>
      <c r="P196" s="141">
        <f t="shared" si="11"/>
        <v>0</v>
      </c>
      <c r="Q196" s="141">
        <v>0</v>
      </c>
      <c r="R196" s="141">
        <f t="shared" si="12"/>
        <v>0</v>
      </c>
      <c r="S196" s="141">
        <v>0</v>
      </c>
      <c r="T196" s="142">
        <f t="shared" si="1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3" t="s">
        <v>132</v>
      </c>
      <c r="AT196" s="143" t="s">
        <v>129</v>
      </c>
      <c r="AU196" s="143" t="s">
        <v>72</v>
      </c>
      <c r="AY196" s="11" t="s">
        <v>125</v>
      </c>
      <c r="BE196" s="144">
        <f t="shared" si="14"/>
        <v>0</v>
      </c>
      <c r="BF196" s="144">
        <f t="shared" si="15"/>
        <v>0</v>
      </c>
      <c r="BG196" s="144">
        <f t="shared" si="16"/>
        <v>0</v>
      </c>
      <c r="BH196" s="144">
        <f t="shared" si="17"/>
        <v>0</v>
      </c>
      <c r="BI196" s="144">
        <f t="shared" si="18"/>
        <v>0</v>
      </c>
      <c r="BJ196" s="11" t="s">
        <v>80</v>
      </c>
      <c r="BK196" s="144">
        <f t="shared" si="19"/>
        <v>0</v>
      </c>
      <c r="BL196" s="11" t="s">
        <v>132</v>
      </c>
      <c r="BM196" s="143" t="s">
        <v>375</v>
      </c>
    </row>
    <row r="197" spans="1:65" s="2" customFormat="1" ht="33" customHeight="1">
      <c r="A197" s="26"/>
      <c r="B197" s="131"/>
      <c r="C197" s="132" t="s">
        <v>376</v>
      </c>
      <c r="D197" s="132" t="s">
        <v>119</v>
      </c>
      <c r="E197" s="133" t="s">
        <v>377</v>
      </c>
      <c r="F197" s="134" t="s">
        <v>378</v>
      </c>
      <c r="G197" s="135" t="s">
        <v>281</v>
      </c>
      <c r="H197" s="136">
        <v>10</v>
      </c>
      <c r="I197" s="137"/>
      <c r="J197" s="138">
        <f t="shared" si="10"/>
        <v>0</v>
      </c>
      <c r="K197" s="134" t="s">
        <v>123</v>
      </c>
      <c r="L197" s="27"/>
      <c r="M197" s="139" t="s">
        <v>1</v>
      </c>
      <c r="N197" s="140" t="s">
        <v>37</v>
      </c>
      <c r="O197" s="52"/>
      <c r="P197" s="141">
        <f t="shared" si="11"/>
        <v>0</v>
      </c>
      <c r="Q197" s="141">
        <v>0</v>
      </c>
      <c r="R197" s="141">
        <f t="shared" si="12"/>
        <v>0</v>
      </c>
      <c r="S197" s="141">
        <v>0</v>
      </c>
      <c r="T197" s="142">
        <f t="shared" si="1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3" t="s">
        <v>124</v>
      </c>
      <c r="AT197" s="143" t="s">
        <v>119</v>
      </c>
      <c r="AU197" s="143" t="s">
        <v>72</v>
      </c>
      <c r="AY197" s="11" t="s">
        <v>125</v>
      </c>
      <c r="BE197" s="144">
        <f t="shared" si="14"/>
        <v>0</v>
      </c>
      <c r="BF197" s="144">
        <f t="shared" si="15"/>
        <v>0</v>
      </c>
      <c r="BG197" s="144">
        <f t="shared" si="16"/>
        <v>0</v>
      </c>
      <c r="BH197" s="144">
        <f t="shared" si="17"/>
        <v>0</v>
      </c>
      <c r="BI197" s="144">
        <f t="shared" si="18"/>
        <v>0</v>
      </c>
      <c r="BJ197" s="11" t="s">
        <v>80</v>
      </c>
      <c r="BK197" s="144">
        <f t="shared" si="19"/>
        <v>0</v>
      </c>
      <c r="BL197" s="11" t="s">
        <v>124</v>
      </c>
      <c r="BM197" s="143" t="s">
        <v>379</v>
      </c>
    </row>
    <row r="198" spans="1:65" s="2" customFormat="1" ht="21.75" customHeight="1">
      <c r="A198" s="26"/>
      <c r="B198" s="131"/>
      <c r="C198" s="149" t="s">
        <v>380</v>
      </c>
      <c r="D198" s="149" t="s">
        <v>129</v>
      </c>
      <c r="E198" s="150" t="s">
        <v>381</v>
      </c>
      <c r="F198" s="151" t="s">
        <v>382</v>
      </c>
      <c r="G198" s="152" t="s">
        <v>122</v>
      </c>
      <c r="H198" s="153">
        <v>3</v>
      </c>
      <c r="I198" s="154"/>
      <c r="J198" s="155">
        <f t="shared" si="10"/>
        <v>0</v>
      </c>
      <c r="K198" s="151" t="s">
        <v>123</v>
      </c>
      <c r="L198" s="156"/>
      <c r="M198" s="157" t="s">
        <v>1</v>
      </c>
      <c r="N198" s="158" t="s">
        <v>37</v>
      </c>
      <c r="O198" s="52"/>
      <c r="P198" s="141">
        <f t="shared" si="11"/>
        <v>0</v>
      </c>
      <c r="Q198" s="141">
        <v>0</v>
      </c>
      <c r="R198" s="141">
        <f t="shared" si="12"/>
        <v>0</v>
      </c>
      <c r="S198" s="141">
        <v>0</v>
      </c>
      <c r="T198" s="142">
        <f t="shared" si="1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3" t="s">
        <v>132</v>
      </c>
      <c r="AT198" s="143" t="s">
        <v>129</v>
      </c>
      <c r="AU198" s="143" t="s">
        <v>72</v>
      </c>
      <c r="AY198" s="11" t="s">
        <v>125</v>
      </c>
      <c r="BE198" s="144">
        <f t="shared" si="14"/>
        <v>0</v>
      </c>
      <c r="BF198" s="144">
        <f t="shared" si="15"/>
        <v>0</v>
      </c>
      <c r="BG198" s="144">
        <f t="shared" si="16"/>
        <v>0</v>
      </c>
      <c r="BH198" s="144">
        <f t="shared" si="17"/>
        <v>0</v>
      </c>
      <c r="BI198" s="144">
        <f t="shared" si="18"/>
        <v>0</v>
      </c>
      <c r="BJ198" s="11" t="s">
        <v>80</v>
      </c>
      <c r="BK198" s="144">
        <f t="shared" si="19"/>
        <v>0</v>
      </c>
      <c r="BL198" s="11" t="s">
        <v>132</v>
      </c>
      <c r="BM198" s="143" t="s">
        <v>383</v>
      </c>
    </row>
    <row r="199" spans="1:65" s="2" customFormat="1" ht="33" customHeight="1">
      <c r="A199" s="26"/>
      <c r="B199" s="131"/>
      <c r="C199" s="132" t="s">
        <v>384</v>
      </c>
      <c r="D199" s="132" t="s">
        <v>119</v>
      </c>
      <c r="E199" s="133" t="s">
        <v>385</v>
      </c>
      <c r="F199" s="134" t="s">
        <v>386</v>
      </c>
      <c r="G199" s="135" t="s">
        <v>122</v>
      </c>
      <c r="H199" s="136">
        <v>10</v>
      </c>
      <c r="I199" s="137"/>
      <c r="J199" s="138">
        <f t="shared" si="10"/>
        <v>0</v>
      </c>
      <c r="K199" s="134" t="s">
        <v>123</v>
      </c>
      <c r="L199" s="27"/>
      <c r="M199" s="139" t="s">
        <v>1</v>
      </c>
      <c r="N199" s="140" t="s">
        <v>37</v>
      </c>
      <c r="O199" s="52"/>
      <c r="P199" s="141">
        <f t="shared" si="11"/>
        <v>0</v>
      </c>
      <c r="Q199" s="141">
        <v>0</v>
      </c>
      <c r="R199" s="141">
        <f t="shared" si="12"/>
        <v>0</v>
      </c>
      <c r="S199" s="141">
        <v>0</v>
      </c>
      <c r="T199" s="142">
        <f t="shared" si="1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3" t="s">
        <v>124</v>
      </c>
      <c r="AT199" s="143" t="s">
        <v>119</v>
      </c>
      <c r="AU199" s="143" t="s">
        <v>72</v>
      </c>
      <c r="AY199" s="11" t="s">
        <v>125</v>
      </c>
      <c r="BE199" s="144">
        <f t="shared" si="14"/>
        <v>0</v>
      </c>
      <c r="BF199" s="144">
        <f t="shared" si="15"/>
        <v>0</v>
      </c>
      <c r="BG199" s="144">
        <f t="shared" si="16"/>
        <v>0</v>
      </c>
      <c r="BH199" s="144">
        <f t="shared" si="17"/>
        <v>0</v>
      </c>
      <c r="BI199" s="144">
        <f t="shared" si="18"/>
        <v>0</v>
      </c>
      <c r="BJ199" s="11" t="s">
        <v>80</v>
      </c>
      <c r="BK199" s="144">
        <f t="shared" si="19"/>
        <v>0</v>
      </c>
      <c r="BL199" s="11" t="s">
        <v>124</v>
      </c>
      <c r="BM199" s="143" t="s">
        <v>387</v>
      </c>
    </row>
    <row r="200" spans="1:65" s="2" customFormat="1" ht="21.75" customHeight="1">
      <c r="A200" s="26"/>
      <c r="B200" s="131"/>
      <c r="C200" s="149" t="s">
        <v>124</v>
      </c>
      <c r="D200" s="149" t="s">
        <v>129</v>
      </c>
      <c r="E200" s="150" t="s">
        <v>388</v>
      </c>
      <c r="F200" s="151" t="s">
        <v>389</v>
      </c>
      <c r="G200" s="152" t="s">
        <v>281</v>
      </c>
      <c r="H200" s="153">
        <v>1000</v>
      </c>
      <c r="I200" s="154"/>
      <c r="J200" s="155">
        <f t="shared" si="10"/>
        <v>0</v>
      </c>
      <c r="K200" s="151" t="s">
        <v>123</v>
      </c>
      <c r="L200" s="156"/>
      <c r="M200" s="157" t="s">
        <v>1</v>
      </c>
      <c r="N200" s="158" t="s">
        <v>37</v>
      </c>
      <c r="O200" s="52"/>
      <c r="P200" s="141">
        <f t="shared" si="11"/>
        <v>0</v>
      </c>
      <c r="Q200" s="141">
        <v>0</v>
      </c>
      <c r="R200" s="141">
        <f t="shared" si="12"/>
        <v>0</v>
      </c>
      <c r="S200" s="141">
        <v>0</v>
      </c>
      <c r="T200" s="142">
        <f t="shared" si="1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3" t="s">
        <v>132</v>
      </c>
      <c r="AT200" s="143" t="s">
        <v>129</v>
      </c>
      <c r="AU200" s="143" t="s">
        <v>72</v>
      </c>
      <c r="AY200" s="11" t="s">
        <v>125</v>
      </c>
      <c r="BE200" s="144">
        <f t="shared" si="14"/>
        <v>0</v>
      </c>
      <c r="BF200" s="144">
        <f t="shared" si="15"/>
        <v>0</v>
      </c>
      <c r="BG200" s="144">
        <f t="shared" si="16"/>
        <v>0</v>
      </c>
      <c r="BH200" s="144">
        <f t="shared" si="17"/>
        <v>0</v>
      </c>
      <c r="BI200" s="144">
        <f t="shared" si="18"/>
        <v>0</v>
      </c>
      <c r="BJ200" s="11" t="s">
        <v>80</v>
      </c>
      <c r="BK200" s="144">
        <f t="shared" si="19"/>
        <v>0</v>
      </c>
      <c r="BL200" s="11" t="s">
        <v>132</v>
      </c>
      <c r="BM200" s="143" t="s">
        <v>390</v>
      </c>
    </row>
    <row r="201" spans="1:65" s="2" customFormat="1" ht="19.5">
      <c r="A201" s="26"/>
      <c r="B201" s="27"/>
      <c r="C201" s="26"/>
      <c r="D201" s="145" t="s">
        <v>127</v>
      </c>
      <c r="E201" s="26"/>
      <c r="F201" s="146" t="s">
        <v>391</v>
      </c>
      <c r="G201" s="26"/>
      <c r="H201" s="26"/>
      <c r="I201" s="90"/>
      <c r="J201" s="26"/>
      <c r="K201" s="26"/>
      <c r="L201" s="27"/>
      <c r="M201" s="147"/>
      <c r="N201" s="148"/>
      <c r="O201" s="52"/>
      <c r="P201" s="52"/>
      <c r="Q201" s="52"/>
      <c r="R201" s="52"/>
      <c r="S201" s="52"/>
      <c r="T201" s="53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T201" s="11" t="s">
        <v>127</v>
      </c>
      <c r="AU201" s="11" t="s">
        <v>72</v>
      </c>
    </row>
    <row r="202" spans="1:65" s="2" customFormat="1" ht="21.75" customHeight="1">
      <c r="A202" s="26"/>
      <c r="B202" s="131"/>
      <c r="C202" s="149" t="s">
        <v>392</v>
      </c>
      <c r="D202" s="149" t="s">
        <v>129</v>
      </c>
      <c r="E202" s="150" t="s">
        <v>393</v>
      </c>
      <c r="F202" s="151" t="s">
        <v>394</v>
      </c>
      <c r="G202" s="152" t="s">
        <v>281</v>
      </c>
      <c r="H202" s="153">
        <v>680</v>
      </c>
      <c r="I202" s="154"/>
      <c r="J202" s="155">
        <f>ROUND(I202*H202,2)</f>
        <v>0</v>
      </c>
      <c r="K202" s="151" t="s">
        <v>123</v>
      </c>
      <c r="L202" s="156"/>
      <c r="M202" s="157" t="s">
        <v>1</v>
      </c>
      <c r="N202" s="158" t="s">
        <v>37</v>
      </c>
      <c r="O202" s="52"/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3" t="s">
        <v>132</v>
      </c>
      <c r="AT202" s="143" t="s">
        <v>129</v>
      </c>
      <c r="AU202" s="143" t="s">
        <v>72</v>
      </c>
      <c r="AY202" s="11" t="s">
        <v>125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1" t="s">
        <v>80</v>
      </c>
      <c r="BK202" s="144">
        <f>ROUND(I202*H202,2)</f>
        <v>0</v>
      </c>
      <c r="BL202" s="11" t="s">
        <v>132</v>
      </c>
      <c r="BM202" s="143" t="s">
        <v>395</v>
      </c>
    </row>
    <row r="203" spans="1:65" s="2" customFormat="1" ht="19.5">
      <c r="A203" s="26"/>
      <c r="B203" s="27"/>
      <c r="C203" s="26"/>
      <c r="D203" s="145" t="s">
        <v>127</v>
      </c>
      <c r="E203" s="26"/>
      <c r="F203" s="146" t="s">
        <v>396</v>
      </c>
      <c r="G203" s="26"/>
      <c r="H203" s="26"/>
      <c r="I203" s="90"/>
      <c r="J203" s="26"/>
      <c r="K203" s="26"/>
      <c r="L203" s="27"/>
      <c r="M203" s="147"/>
      <c r="N203" s="148"/>
      <c r="O203" s="52"/>
      <c r="P203" s="52"/>
      <c r="Q203" s="52"/>
      <c r="R203" s="52"/>
      <c r="S203" s="52"/>
      <c r="T203" s="53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T203" s="11" t="s">
        <v>127</v>
      </c>
      <c r="AU203" s="11" t="s">
        <v>72</v>
      </c>
    </row>
    <row r="204" spans="1:65" s="2" customFormat="1" ht="21.75" customHeight="1">
      <c r="A204" s="26"/>
      <c r="B204" s="131"/>
      <c r="C204" s="132" t="s">
        <v>397</v>
      </c>
      <c r="D204" s="132" t="s">
        <v>119</v>
      </c>
      <c r="E204" s="133" t="s">
        <v>398</v>
      </c>
      <c r="F204" s="134" t="s">
        <v>399</v>
      </c>
      <c r="G204" s="135" t="s">
        <v>281</v>
      </c>
      <c r="H204" s="136">
        <v>140</v>
      </c>
      <c r="I204" s="137"/>
      <c r="J204" s="138">
        <f>ROUND(I204*H204,2)</f>
        <v>0</v>
      </c>
      <c r="K204" s="134" t="s">
        <v>123</v>
      </c>
      <c r="L204" s="27"/>
      <c r="M204" s="139" t="s">
        <v>1</v>
      </c>
      <c r="N204" s="140" t="s">
        <v>37</v>
      </c>
      <c r="O204" s="52"/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3" t="s">
        <v>124</v>
      </c>
      <c r="AT204" s="143" t="s">
        <v>119</v>
      </c>
      <c r="AU204" s="143" t="s">
        <v>72</v>
      </c>
      <c r="AY204" s="11" t="s">
        <v>125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1" t="s">
        <v>80</v>
      </c>
      <c r="BK204" s="144">
        <f>ROUND(I204*H204,2)</f>
        <v>0</v>
      </c>
      <c r="BL204" s="11" t="s">
        <v>124</v>
      </c>
      <c r="BM204" s="143" t="s">
        <v>400</v>
      </c>
    </row>
    <row r="205" spans="1:65" s="2" customFormat="1" ht="39">
      <c r="A205" s="26"/>
      <c r="B205" s="27"/>
      <c r="C205" s="26"/>
      <c r="D205" s="145" t="s">
        <v>127</v>
      </c>
      <c r="E205" s="26"/>
      <c r="F205" s="146" t="s">
        <v>401</v>
      </c>
      <c r="G205" s="26"/>
      <c r="H205" s="26"/>
      <c r="I205" s="90"/>
      <c r="J205" s="26"/>
      <c r="K205" s="26"/>
      <c r="L205" s="27"/>
      <c r="M205" s="147"/>
      <c r="N205" s="148"/>
      <c r="O205" s="52"/>
      <c r="P205" s="52"/>
      <c r="Q205" s="52"/>
      <c r="R205" s="52"/>
      <c r="S205" s="52"/>
      <c r="T205" s="53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T205" s="11" t="s">
        <v>127</v>
      </c>
      <c r="AU205" s="11" t="s">
        <v>72</v>
      </c>
    </row>
    <row r="206" spans="1:65" s="2" customFormat="1" ht="21.75" customHeight="1">
      <c r="A206" s="26"/>
      <c r="B206" s="131"/>
      <c r="C206" s="149" t="s">
        <v>402</v>
      </c>
      <c r="D206" s="149" t="s">
        <v>129</v>
      </c>
      <c r="E206" s="150" t="s">
        <v>403</v>
      </c>
      <c r="F206" s="151" t="s">
        <v>404</v>
      </c>
      <c r="G206" s="152" t="s">
        <v>405</v>
      </c>
      <c r="H206" s="153">
        <v>130</v>
      </c>
      <c r="I206" s="154"/>
      <c r="J206" s="155">
        <f>ROUND(I206*H206,2)</f>
        <v>0</v>
      </c>
      <c r="K206" s="151" t="s">
        <v>123</v>
      </c>
      <c r="L206" s="156"/>
      <c r="M206" s="157" t="s">
        <v>1</v>
      </c>
      <c r="N206" s="158" t="s">
        <v>37</v>
      </c>
      <c r="O206" s="52"/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3" t="s">
        <v>132</v>
      </c>
      <c r="AT206" s="143" t="s">
        <v>129</v>
      </c>
      <c r="AU206" s="143" t="s">
        <v>72</v>
      </c>
      <c r="AY206" s="11" t="s">
        <v>125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1" t="s">
        <v>80</v>
      </c>
      <c r="BK206" s="144">
        <f>ROUND(I206*H206,2)</f>
        <v>0</v>
      </c>
      <c r="BL206" s="11" t="s">
        <v>132</v>
      </c>
      <c r="BM206" s="143" t="s">
        <v>406</v>
      </c>
    </row>
    <row r="207" spans="1:65" s="2" customFormat="1" ht="39">
      <c r="A207" s="26"/>
      <c r="B207" s="27"/>
      <c r="C207" s="26"/>
      <c r="D207" s="145" t="s">
        <v>127</v>
      </c>
      <c r="E207" s="26"/>
      <c r="F207" s="146" t="s">
        <v>401</v>
      </c>
      <c r="G207" s="26"/>
      <c r="H207" s="26"/>
      <c r="I207" s="90"/>
      <c r="J207" s="26"/>
      <c r="K207" s="26"/>
      <c r="L207" s="27"/>
      <c r="M207" s="147"/>
      <c r="N207" s="148"/>
      <c r="O207" s="52"/>
      <c r="P207" s="52"/>
      <c r="Q207" s="52"/>
      <c r="R207" s="52"/>
      <c r="S207" s="52"/>
      <c r="T207" s="53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T207" s="11" t="s">
        <v>127</v>
      </c>
      <c r="AU207" s="11" t="s">
        <v>72</v>
      </c>
    </row>
    <row r="208" spans="1:65" s="2" customFormat="1" ht="21.75" customHeight="1">
      <c r="A208" s="26"/>
      <c r="B208" s="131"/>
      <c r="C208" s="149" t="s">
        <v>407</v>
      </c>
      <c r="D208" s="149" t="s">
        <v>129</v>
      </c>
      <c r="E208" s="150" t="s">
        <v>408</v>
      </c>
      <c r="F208" s="151" t="s">
        <v>409</v>
      </c>
      <c r="G208" s="152" t="s">
        <v>281</v>
      </c>
      <c r="H208" s="153">
        <v>10</v>
      </c>
      <c r="I208" s="154"/>
      <c r="J208" s="155">
        <f>ROUND(I208*H208,2)</f>
        <v>0</v>
      </c>
      <c r="K208" s="151" t="s">
        <v>123</v>
      </c>
      <c r="L208" s="156"/>
      <c r="M208" s="157" t="s">
        <v>1</v>
      </c>
      <c r="N208" s="158" t="s">
        <v>37</v>
      </c>
      <c r="O208" s="52"/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3" t="s">
        <v>132</v>
      </c>
      <c r="AT208" s="143" t="s">
        <v>129</v>
      </c>
      <c r="AU208" s="143" t="s">
        <v>72</v>
      </c>
      <c r="AY208" s="11" t="s">
        <v>125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1" t="s">
        <v>80</v>
      </c>
      <c r="BK208" s="144">
        <f>ROUND(I208*H208,2)</f>
        <v>0</v>
      </c>
      <c r="BL208" s="11" t="s">
        <v>132</v>
      </c>
      <c r="BM208" s="143" t="s">
        <v>410</v>
      </c>
    </row>
    <row r="209" spans="1:65" s="2" customFormat="1" ht="19.5">
      <c r="A209" s="26"/>
      <c r="B209" s="27"/>
      <c r="C209" s="26"/>
      <c r="D209" s="145" t="s">
        <v>127</v>
      </c>
      <c r="E209" s="26"/>
      <c r="F209" s="146" t="s">
        <v>411</v>
      </c>
      <c r="G209" s="26"/>
      <c r="H209" s="26"/>
      <c r="I209" s="90"/>
      <c r="J209" s="26"/>
      <c r="K209" s="26"/>
      <c r="L209" s="27"/>
      <c r="M209" s="147"/>
      <c r="N209" s="148"/>
      <c r="O209" s="52"/>
      <c r="P209" s="52"/>
      <c r="Q209" s="52"/>
      <c r="R209" s="52"/>
      <c r="S209" s="52"/>
      <c r="T209" s="53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T209" s="11" t="s">
        <v>127</v>
      </c>
      <c r="AU209" s="11" t="s">
        <v>72</v>
      </c>
    </row>
    <row r="210" spans="1:65" s="2" customFormat="1" ht="21.75" customHeight="1">
      <c r="A210" s="26"/>
      <c r="B210" s="131"/>
      <c r="C210" s="132" t="s">
        <v>412</v>
      </c>
      <c r="D210" s="132" t="s">
        <v>119</v>
      </c>
      <c r="E210" s="133" t="s">
        <v>413</v>
      </c>
      <c r="F210" s="134" t="s">
        <v>414</v>
      </c>
      <c r="G210" s="135" t="s">
        <v>122</v>
      </c>
      <c r="H210" s="136">
        <v>16</v>
      </c>
      <c r="I210" s="137"/>
      <c r="J210" s="138">
        <f>ROUND(I210*H210,2)</f>
        <v>0</v>
      </c>
      <c r="K210" s="134" t="s">
        <v>123</v>
      </c>
      <c r="L210" s="27"/>
      <c r="M210" s="139" t="s">
        <v>1</v>
      </c>
      <c r="N210" s="140" t="s">
        <v>37</v>
      </c>
      <c r="O210" s="52"/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3" t="s">
        <v>124</v>
      </c>
      <c r="AT210" s="143" t="s">
        <v>119</v>
      </c>
      <c r="AU210" s="143" t="s">
        <v>72</v>
      </c>
      <c r="AY210" s="11" t="s">
        <v>125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1" t="s">
        <v>80</v>
      </c>
      <c r="BK210" s="144">
        <f>ROUND(I210*H210,2)</f>
        <v>0</v>
      </c>
      <c r="BL210" s="11" t="s">
        <v>124</v>
      </c>
      <c r="BM210" s="143" t="s">
        <v>415</v>
      </c>
    </row>
    <row r="211" spans="1:65" s="2" customFormat="1" ht="21.75" customHeight="1">
      <c r="A211" s="26"/>
      <c r="B211" s="131"/>
      <c r="C211" s="149" t="s">
        <v>416</v>
      </c>
      <c r="D211" s="149" t="s">
        <v>129</v>
      </c>
      <c r="E211" s="150" t="s">
        <v>417</v>
      </c>
      <c r="F211" s="151" t="s">
        <v>418</v>
      </c>
      <c r="G211" s="152" t="s">
        <v>122</v>
      </c>
      <c r="H211" s="153">
        <v>16</v>
      </c>
      <c r="I211" s="154"/>
      <c r="J211" s="155">
        <f>ROUND(I211*H211,2)</f>
        <v>0</v>
      </c>
      <c r="K211" s="151" t="s">
        <v>123</v>
      </c>
      <c r="L211" s="156"/>
      <c r="M211" s="157" t="s">
        <v>1</v>
      </c>
      <c r="N211" s="158" t="s">
        <v>37</v>
      </c>
      <c r="O211" s="52"/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3" t="s">
        <v>132</v>
      </c>
      <c r="AT211" s="143" t="s">
        <v>129</v>
      </c>
      <c r="AU211" s="143" t="s">
        <v>72</v>
      </c>
      <c r="AY211" s="11" t="s">
        <v>125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1" t="s">
        <v>80</v>
      </c>
      <c r="BK211" s="144">
        <f>ROUND(I211*H211,2)</f>
        <v>0</v>
      </c>
      <c r="BL211" s="11" t="s">
        <v>132</v>
      </c>
      <c r="BM211" s="143" t="s">
        <v>419</v>
      </c>
    </row>
    <row r="212" spans="1:65" s="2" customFormat="1" ht="21.75" customHeight="1">
      <c r="A212" s="26"/>
      <c r="B212" s="131"/>
      <c r="C212" s="132" t="s">
        <v>420</v>
      </c>
      <c r="D212" s="132" t="s">
        <v>119</v>
      </c>
      <c r="E212" s="133" t="s">
        <v>421</v>
      </c>
      <c r="F212" s="134" t="s">
        <v>422</v>
      </c>
      <c r="G212" s="135" t="s">
        <v>122</v>
      </c>
      <c r="H212" s="136">
        <v>2</v>
      </c>
      <c r="I212" s="137"/>
      <c r="J212" s="138">
        <f>ROUND(I212*H212,2)</f>
        <v>0</v>
      </c>
      <c r="K212" s="134" t="s">
        <v>123</v>
      </c>
      <c r="L212" s="27"/>
      <c r="M212" s="139" t="s">
        <v>1</v>
      </c>
      <c r="N212" s="140" t="s">
        <v>37</v>
      </c>
      <c r="O212" s="52"/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3" t="s">
        <v>124</v>
      </c>
      <c r="AT212" s="143" t="s">
        <v>119</v>
      </c>
      <c r="AU212" s="143" t="s">
        <v>72</v>
      </c>
      <c r="AY212" s="11" t="s">
        <v>125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1" t="s">
        <v>80</v>
      </c>
      <c r="BK212" s="144">
        <f>ROUND(I212*H212,2)</f>
        <v>0</v>
      </c>
      <c r="BL212" s="11" t="s">
        <v>124</v>
      </c>
      <c r="BM212" s="143" t="s">
        <v>423</v>
      </c>
    </row>
    <row r="213" spans="1:65" s="2" customFormat="1" ht="19.5">
      <c r="A213" s="26"/>
      <c r="B213" s="27"/>
      <c r="C213" s="26"/>
      <c r="D213" s="145" t="s">
        <v>127</v>
      </c>
      <c r="E213" s="26"/>
      <c r="F213" s="146" t="s">
        <v>411</v>
      </c>
      <c r="G213" s="26"/>
      <c r="H213" s="26"/>
      <c r="I213" s="90"/>
      <c r="J213" s="26"/>
      <c r="K213" s="26"/>
      <c r="L213" s="27"/>
      <c r="M213" s="147"/>
      <c r="N213" s="148"/>
      <c r="O213" s="52"/>
      <c r="P213" s="52"/>
      <c r="Q213" s="52"/>
      <c r="R213" s="52"/>
      <c r="S213" s="52"/>
      <c r="T213" s="53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T213" s="11" t="s">
        <v>127</v>
      </c>
      <c r="AU213" s="11" t="s">
        <v>72</v>
      </c>
    </row>
    <row r="214" spans="1:65" s="2" customFormat="1" ht="21.75" customHeight="1">
      <c r="A214" s="26"/>
      <c r="B214" s="131"/>
      <c r="C214" s="149" t="s">
        <v>424</v>
      </c>
      <c r="D214" s="149" t="s">
        <v>129</v>
      </c>
      <c r="E214" s="150" t="s">
        <v>425</v>
      </c>
      <c r="F214" s="151" t="s">
        <v>426</v>
      </c>
      <c r="G214" s="152" t="s">
        <v>122</v>
      </c>
      <c r="H214" s="153">
        <v>2</v>
      </c>
      <c r="I214" s="154"/>
      <c r="J214" s="155">
        <f>ROUND(I214*H214,2)</f>
        <v>0</v>
      </c>
      <c r="K214" s="151" t="s">
        <v>123</v>
      </c>
      <c r="L214" s="156"/>
      <c r="M214" s="157" t="s">
        <v>1</v>
      </c>
      <c r="N214" s="158" t="s">
        <v>37</v>
      </c>
      <c r="O214" s="52"/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3" t="s">
        <v>132</v>
      </c>
      <c r="AT214" s="143" t="s">
        <v>129</v>
      </c>
      <c r="AU214" s="143" t="s">
        <v>72</v>
      </c>
      <c r="AY214" s="11" t="s">
        <v>125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1" t="s">
        <v>80</v>
      </c>
      <c r="BK214" s="144">
        <f>ROUND(I214*H214,2)</f>
        <v>0</v>
      </c>
      <c r="BL214" s="11" t="s">
        <v>132</v>
      </c>
      <c r="BM214" s="143" t="s">
        <v>427</v>
      </c>
    </row>
    <row r="215" spans="1:65" s="2" customFormat="1" ht="19.5">
      <c r="A215" s="26"/>
      <c r="B215" s="27"/>
      <c r="C215" s="26"/>
      <c r="D215" s="145" t="s">
        <v>127</v>
      </c>
      <c r="E215" s="26"/>
      <c r="F215" s="146" t="s">
        <v>411</v>
      </c>
      <c r="G215" s="26"/>
      <c r="H215" s="26"/>
      <c r="I215" s="90"/>
      <c r="J215" s="26"/>
      <c r="K215" s="26"/>
      <c r="L215" s="27"/>
      <c r="M215" s="147"/>
      <c r="N215" s="148"/>
      <c r="O215" s="52"/>
      <c r="P215" s="52"/>
      <c r="Q215" s="52"/>
      <c r="R215" s="52"/>
      <c r="S215" s="52"/>
      <c r="T215" s="53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T215" s="11" t="s">
        <v>127</v>
      </c>
      <c r="AU215" s="11" t="s">
        <v>72</v>
      </c>
    </row>
    <row r="216" spans="1:65" s="2" customFormat="1" ht="33" customHeight="1">
      <c r="A216" s="26"/>
      <c r="B216" s="131"/>
      <c r="C216" s="149" t="s">
        <v>428</v>
      </c>
      <c r="D216" s="149" t="s">
        <v>129</v>
      </c>
      <c r="E216" s="150" t="s">
        <v>429</v>
      </c>
      <c r="F216" s="151" t="s">
        <v>430</v>
      </c>
      <c r="G216" s="152" t="s">
        <v>122</v>
      </c>
      <c r="H216" s="153">
        <v>1</v>
      </c>
      <c r="I216" s="154"/>
      <c r="J216" s="155">
        <f t="shared" ref="J216:J222" si="20">ROUND(I216*H216,2)</f>
        <v>0</v>
      </c>
      <c r="K216" s="151" t="s">
        <v>123</v>
      </c>
      <c r="L216" s="156"/>
      <c r="M216" s="157" t="s">
        <v>1</v>
      </c>
      <c r="N216" s="158" t="s">
        <v>37</v>
      </c>
      <c r="O216" s="52"/>
      <c r="P216" s="141">
        <f t="shared" ref="P216:P222" si="21">O216*H216</f>
        <v>0</v>
      </c>
      <c r="Q216" s="141">
        <v>0</v>
      </c>
      <c r="R216" s="141">
        <f t="shared" ref="R216:R222" si="22">Q216*H216</f>
        <v>0</v>
      </c>
      <c r="S216" s="141">
        <v>0</v>
      </c>
      <c r="T216" s="142">
        <f t="shared" ref="T216:T222" si="23">S216*H216</f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3" t="s">
        <v>132</v>
      </c>
      <c r="AT216" s="143" t="s">
        <v>129</v>
      </c>
      <c r="AU216" s="143" t="s">
        <v>72</v>
      </c>
      <c r="AY216" s="11" t="s">
        <v>125</v>
      </c>
      <c r="BE216" s="144">
        <f t="shared" ref="BE216:BE222" si="24">IF(N216="základní",J216,0)</f>
        <v>0</v>
      </c>
      <c r="BF216" s="144">
        <f t="shared" ref="BF216:BF222" si="25">IF(N216="snížená",J216,0)</f>
        <v>0</v>
      </c>
      <c r="BG216" s="144">
        <f t="shared" ref="BG216:BG222" si="26">IF(N216="zákl. přenesená",J216,0)</f>
        <v>0</v>
      </c>
      <c r="BH216" s="144">
        <f t="shared" ref="BH216:BH222" si="27">IF(N216="sníž. přenesená",J216,0)</f>
        <v>0</v>
      </c>
      <c r="BI216" s="144">
        <f t="shared" ref="BI216:BI222" si="28">IF(N216="nulová",J216,0)</f>
        <v>0</v>
      </c>
      <c r="BJ216" s="11" t="s">
        <v>80</v>
      </c>
      <c r="BK216" s="144">
        <f t="shared" ref="BK216:BK222" si="29">ROUND(I216*H216,2)</f>
        <v>0</v>
      </c>
      <c r="BL216" s="11" t="s">
        <v>132</v>
      </c>
      <c r="BM216" s="143" t="s">
        <v>431</v>
      </c>
    </row>
    <row r="217" spans="1:65" s="2" customFormat="1" ht="33" customHeight="1">
      <c r="A217" s="26"/>
      <c r="B217" s="131"/>
      <c r="C217" s="132" t="s">
        <v>432</v>
      </c>
      <c r="D217" s="132" t="s">
        <v>119</v>
      </c>
      <c r="E217" s="133" t="s">
        <v>433</v>
      </c>
      <c r="F217" s="134" t="s">
        <v>434</v>
      </c>
      <c r="G217" s="135" t="s">
        <v>122</v>
      </c>
      <c r="H217" s="136">
        <v>1</v>
      </c>
      <c r="I217" s="137"/>
      <c r="J217" s="138">
        <f t="shared" si="20"/>
        <v>0</v>
      </c>
      <c r="K217" s="134" t="s">
        <v>123</v>
      </c>
      <c r="L217" s="27"/>
      <c r="M217" s="139" t="s">
        <v>1</v>
      </c>
      <c r="N217" s="140" t="s">
        <v>37</v>
      </c>
      <c r="O217" s="52"/>
      <c r="P217" s="141">
        <f t="shared" si="21"/>
        <v>0</v>
      </c>
      <c r="Q217" s="141">
        <v>0</v>
      </c>
      <c r="R217" s="141">
        <f t="shared" si="22"/>
        <v>0</v>
      </c>
      <c r="S217" s="141">
        <v>0</v>
      </c>
      <c r="T217" s="142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3" t="s">
        <v>124</v>
      </c>
      <c r="AT217" s="143" t="s">
        <v>119</v>
      </c>
      <c r="AU217" s="143" t="s">
        <v>72</v>
      </c>
      <c r="AY217" s="11" t="s">
        <v>125</v>
      </c>
      <c r="BE217" s="144">
        <f t="shared" si="24"/>
        <v>0</v>
      </c>
      <c r="BF217" s="144">
        <f t="shared" si="25"/>
        <v>0</v>
      </c>
      <c r="BG217" s="144">
        <f t="shared" si="26"/>
        <v>0</v>
      </c>
      <c r="BH217" s="144">
        <f t="shared" si="27"/>
        <v>0</v>
      </c>
      <c r="BI217" s="144">
        <f t="shared" si="28"/>
        <v>0</v>
      </c>
      <c r="BJ217" s="11" t="s">
        <v>80</v>
      </c>
      <c r="BK217" s="144">
        <f t="shared" si="29"/>
        <v>0</v>
      </c>
      <c r="BL217" s="11" t="s">
        <v>124</v>
      </c>
      <c r="BM217" s="143" t="s">
        <v>435</v>
      </c>
    </row>
    <row r="218" spans="1:65" s="2" customFormat="1" ht="21.75" customHeight="1">
      <c r="A218" s="26"/>
      <c r="B218" s="131"/>
      <c r="C218" s="132" t="s">
        <v>436</v>
      </c>
      <c r="D218" s="132" t="s">
        <v>119</v>
      </c>
      <c r="E218" s="133" t="s">
        <v>437</v>
      </c>
      <c r="F218" s="134" t="s">
        <v>438</v>
      </c>
      <c r="G218" s="135" t="s">
        <v>122</v>
      </c>
      <c r="H218" s="136">
        <v>2</v>
      </c>
      <c r="I218" s="137"/>
      <c r="J218" s="138">
        <f t="shared" si="20"/>
        <v>0</v>
      </c>
      <c r="K218" s="134" t="s">
        <v>123</v>
      </c>
      <c r="L218" s="27"/>
      <c r="M218" s="139" t="s">
        <v>1</v>
      </c>
      <c r="N218" s="140" t="s">
        <v>37</v>
      </c>
      <c r="O218" s="52"/>
      <c r="P218" s="141">
        <f t="shared" si="21"/>
        <v>0</v>
      </c>
      <c r="Q218" s="141">
        <v>0</v>
      </c>
      <c r="R218" s="141">
        <f t="shared" si="22"/>
        <v>0</v>
      </c>
      <c r="S218" s="141">
        <v>0</v>
      </c>
      <c r="T218" s="142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3" t="s">
        <v>124</v>
      </c>
      <c r="AT218" s="143" t="s">
        <v>119</v>
      </c>
      <c r="AU218" s="143" t="s">
        <v>72</v>
      </c>
      <c r="AY218" s="11" t="s">
        <v>125</v>
      </c>
      <c r="BE218" s="144">
        <f t="shared" si="24"/>
        <v>0</v>
      </c>
      <c r="BF218" s="144">
        <f t="shared" si="25"/>
        <v>0</v>
      </c>
      <c r="BG218" s="144">
        <f t="shared" si="26"/>
        <v>0</v>
      </c>
      <c r="BH218" s="144">
        <f t="shared" si="27"/>
        <v>0</v>
      </c>
      <c r="BI218" s="144">
        <f t="shared" si="28"/>
        <v>0</v>
      </c>
      <c r="BJ218" s="11" t="s">
        <v>80</v>
      </c>
      <c r="BK218" s="144">
        <f t="shared" si="29"/>
        <v>0</v>
      </c>
      <c r="BL218" s="11" t="s">
        <v>124</v>
      </c>
      <c r="BM218" s="143" t="s">
        <v>439</v>
      </c>
    </row>
    <row r="219" spans="1:65" s="2" customFormat="1" ht="44.25" customHeight="1">
      <c r="A219" s="26"/>
      <c r="B219" s="131"/>
      <c r="C219" s="132" t="s">
        <v>440</v>
      </c>
      <c r="D219" s="132" t="s">
        <v>119</v>
      </c>
      <c r="E219" s="133" t="s">
        <v>441</v>
      </c>
      <c r="F219" s="134" t="s">
        <v>442</v>
      </c>
      <c r="G219" s="135" t="s">
        <v>122</v>
      </c>
      <c r="H219" s="136">
        <v>1</v>
      </c>
      <c r="I219" s="137"/>
      <c r="J219" s="138">
        <f t="shared" si="20"/>
        <v>0</v>
      </c>
      <c r="K219" s="134" t="s">
        <v>123</v>
      </c>
      <c r="L219" s="27"/>
      <c r="M219" s="139" t="s">
        <v>1</v>
      </c>
      <c r="N219" s="140" t="s">
        <v>37</v>
      </c>
      <c r="O219" s="52"/>
      <c r="P219" s="141">
        <f t="shared" si="21"/>
        <v>0</v>
      </c>
      <c r="Q219" s="141">
        <v>0</v>
      </c>
      <c r="R219" s="141">
        <f t="shared" si="22"/>
        <v>0</v>
      </c>
      <c r="S219" s="141">
        <v>0</v>
      </c>
      <c r="T219" s="142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3" t="s">
        <v>124</v>
      </c>
      <c r="AT219" s="143" t="s">
        <v>119</v>
      </c>
      <c r="AU219" s="143" t="s">
        <v>72</v>
      </c>
      <c r="AY219" s="11" t="s">
        <v>125</v>
      </c>
      <c r="BE219" s="144">
        <f t="shared" si="24"/>
        <v>0</v>
      </c>
      <c r="BF219" s="144">
        <f t="shared" si="25"/>
        <v>0</v>
      </c>
      <c r="BG219" s="144">
        <f t="shared" si="26"/>
        <v>0</v>
      </c>
      <c r="BH219" s="144">
        <f t="shared" si="27"/>
        <v>0</v>
      </c>
      <c r="BI219" s="144">
        <f t="shared" si="28"/>
        <v>0</v>
      </c>
      <c r="BJ219" s="11" t="s">
        <v>80</v>
      </c>
      <c r="BK219" s="144">
        <f t="shared" si="29"/>
        <v>0</v>
      </c>
      <c r="BL219" s="11" t="s">
        <v>124</v>
      </c>
      <c r="BM219" s="143" t="s">
        <v>443</v>
      </c>
    </row>
    <row r="220" spans="1:65" s="2" customFormat="1" ht="44.25" customHeight="1">
      <c r="A220" s="26"/>
      <c r="B220" s="131"/>
      <c r="C220" s="132" t="s">
        <v>444</v>
      </c>
      <c r="D220" s="132" t="s">
        <v>119</v>
      </c>
      <c r="E220" s="133" t="s">
        <v>445</v>
      </c>
      <c r="F220" s="134" t="s">
        <v>446</v>
      </c>
      <c r="G220" s="135" t="s">
        <v>122</v>
      </c>
      <c r="H220" s="136">
        <v>2</v>
      </c>
      <c r="I220" s="137"/>
      <c r="J220" s="138">
        <f t="shared" si="20"/>
        <v>0</v>
      </c>
      <c r="K220" s="134" t="s">
        <v>123</v>
      </c>
      <c r="L220" s="27"/>
      <c r="M220" s="139" t="s">
        <v>1</v>
      </c>
      <c r="N220" s="140" t="s">
        <v>37</v>
      </c>
      <c r="O220" s="52"/>
      <c r="P220" s="141">
        <f t="shared" si="21"/>
        <v>0</v>
      </c>
      <c r="Q220" s="141">
        <v>0</v>
      </c>
      <c r="R220" s="141">
        <f t="shared" si="22"/>
        <v>0</v>
      </c>
      <c r="S220" s="141">
        <v>0</v>
      </c>
      <c r="T220" s="142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3" t="s">
        <v>124</v>
      </c>
      <c r="AT220" s="143" t="s">
        <v>119</v>
      </c>
      <c r="AU220" s="143" t="s">
        <v>72</v>
      </c>
      <c r="AY220" s="11" t="s">
        <v>125</v>
      </c>
      <c r="BE220" s="144">
        <f t="shared" si="24"/>
        <v>0</v>
      </c>
      <c r="BF220" s="144">
        <f t="shared" si="25"/>
        <v>0</v>
      </c>
      <c r="BG220" s="144">
        <f t="shared" si="26"/>
        <v>0</v>
      </c>
      <c r="BH220" s="144">
        <f t="shared" si="27"/>
        <v>0</v>
      </c>
      <c r="BI220" s="144">
        <f t="shared" si="28"/>
        <v>0</v>
      </c>
      <c r="BJ220" s="11" t="s">
        <v>80</v>
      </c>
      <c r="BK220" s="144">
        <f t="shared" si="29"/>
        <v>0</v>
      </c>
      <c r="BL220" s="11" t="s">
        <v>124</v>
      </c>
      <c r="BM220" s="143" t="s">
        <v>447</v>
      </c>
    </row>
    <row r="221" spans="1:65" s="2" customFormat="1" ht="21.75" customHeight="1">
      <c r="A221" s="26"/>
      <c r="B221" s="131"/>
      <c r="C221" s="132" t="s">
        <v>448</v>
      </c>
      <c r="D221" s="132" t="s">
        <v>119</v>
      </c>
      <c r="E221" s="133" t="s">
        <v>449</v>
      </c>
      <c r="F221" s="134" t="s">
        <v>450</v>
      </c>
      <c r="G221" s="135" t="s">
        <v>122</v>
      </c>
      <c r="H221" s="136">
        <v>1</v>
      </c>
      <c r="I221" s="137"/>
      <c r="J221" s="138">
        <f t="shared" si="20"/>
        <v>0</v>
      </c>
      <c r="K221" s="134" t="s">
        <v>123</v>
      </c>
      <c r="L221" s="27"/>
      <c r="M221" s="139" t="s">
        <v>1</v>
      </c>
      <c r="N221" s="140" t="s">
        <v>37</v>
      </c>
      <c r="O221" s="52"/>
      <c r="P221" s="141">
        <f t="shared" si="21"/>
        <v>0</v>
      </c>
      <c r="Q221" s="141">
        <v>0</v>
      </c>
      <c r="R221" s="141">
        <f t="shared" si="22"/>
        <v>0</v>
      </c>
      <c r="S221" s="141">
        <v>0</v>
      </c>
      <c r="T221" s="142">
        <f t="shared" si="2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3" t="s">
        <v>124</v>
      </c>
      <c r="AT221" s="143" t="s">
        <v>119</v>
      </c>
      <c r="AU221" s="143" t="s">
        <v>72</v>
      </c>
      <c r="AY221" s="11" t="s">
        <v>125</v>
      </c>
      <c r="BE221" s="144">
        <f t="shared" si="24"/>
        <v>0</v>
      </c>
      <c r="BF221" s="144">
        <f t="shared" si="25"/>
        <v>0</v>
      </c>
      <c r="BG221" s="144">
        <f t="shared" si="26"/>
        <v>0</v>
      </c>
      <c r="BH221" s="144">
        <f t="shared" si="27"/>
        <v>0</v>
      </c>
      <c r="BI221" s="144">
        <f t="shared" si="28"/>
        <v>0</v>
      </c>
      <c r="BJ221" s="11" t="s">
        <v>80</v>
      </c>
      <c r="BK221" s="144">
        <f t="shared" si="29"/>
        <v>0</v>
      </c>
      <c r="BL221" s="11" t="s">
        <v>124</v>
      </c>
      <c r="BM221" s="143" t="s">
        <v>451</v>
      </c>
    </row>
    <row r="222" spans="1:65" s="2" customFormat="1" ht="21.75" customHeight="1">
      <c r="A222" s="26"/>
      <c r="B222" s="131"/>
      <c r="C222" s="132" t="s">
        <v>452</v>
      </c>
      <c r="D222" s="132" t="s">
        <v>119</v>
      </c>
      <c r="E222" s="133" t="s">
        <v>453</v>
      </c>
      <c r="F222" s="134" t="s">
        <v>454</v>
      </c>
      <c r="G222" s="135" t="s">
        <v>122</v>
      </c>
      <c r="H222" s="136">
        <v>4</v>
      </c>
      <c r="I222" s="137"/>
      <c r="J222" s="138">
        <f t="shared" si="20"/>
        <v>0</v>
      </c>
      <c r="K222" s="134" t="s">
        <v>123</v>
      </c>
      <c r="L222" s="27"/>
      <c r="M222" s="159" t="s">
        <v>1</v>
      </c>
      <c r="N222" s="160" t="s">
        <v>37</v>
      </c>
      <c r="O222" s="161"/>
      <c r="P222" s="162">
        <f t="shared" si="21"/>
        <v>0</v>
      </c>
      <c r="Q222" s="162">
        <v>0</v>
      </c>
      <c r="R222" s="162">
        <f t="shared" si="22"/>
        <v>0</v>
      </c>
      <c r="S222" s="162">
        <v>0</v>
      </c>
      <c r="T222" s="163">
        <f t="shared" si="2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3" t="s">
        <v>124</v>
      </c>
      <c r="AT222" s="143" t="s">
        <v>119</v>
      </c>
      <c r="AU222" s="143" t="s">
        <v>72</v>
      </c>
      <c r="AY222" s="11" t="s">
        <v>125</v>
      </c>
      <c r="BE222" s="144">
        <f t="shared" si="24"/>
        <v>0</v>
      </c>
      <c r="BF222" s="144">
        <f t="shared" si="25"/>
        <v>0</v>
      </c>
      <c r="BG222" s="144">
        <f t="shared" si="26"/>
        <v>0</v>
      </c>
      <c r="BH222" s="144">
        <f t="shared" si="27"/>
        <v>0</v>
      </c>
      <c r="BI222" s="144">
        <f t="shared" si="28"/>
        <v>0</v>
      </c>
      <c r="BJ222" s="11" t="s">
        <v>80</v>
      </c>
      <c r="BK222" s="144">
        <f t="shared" si="29"/>
        <v>0</v>
      </c>
      <c r="BL222" s="11" t="s">
        <v>124</v>
      </c>
      <c r="BM222" s="143" t="s">
        <v>455</v>
      </c>
    </row>
    <row r="223" spans="1:65" s="2" customFormat="1" ht="6.95" customHeight="1">
      <c r="A223" s="26"/>
      <c r="B223" s="41"/>
      <c r="C223" s="42"/>
      <c r="D223" s="42"/>
      <c r="E223" s="42"/>
      <c r="F223" s="42"/>
      <c r="G223" s="42"/>
      <c r="H223" s="42"/>
      <c r="I223" s="114"/>
      <c r="J223" s="42"/>
      <c r="K223" s="42"/>
      <c r="L223" s="27"/>
      <c r="M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</row>
  </sheetData>
  <autoFilter ref="C115:K222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7"/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1" t="s">
        <v>85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88"/>
      <c r="J3" s="13"/>
      <c r="K3" s="13"/>
      <c r="L3" s="14"/>
      <c r="AT3" s="11" t="s">
        <v>82</v>
      </c>
    </row>
    <row r="4" spans="1:46" s="1" customFormat="1" ht="24.95" customHeight="1">
      <c r="B4" s="14"/>
      <c r="D4" s="15" t="s">
        <v>98</v>
      </c>
      <c r="I4" s="87"/>
      <c r="L4" s="14"/>
      <c r="M4" s="89" t="s">
        <v>10</v>
      </c>
      <c r="AT4" s="11" t="s">
        <v>3</v>
      </c>
    </row>
    <row r="5" spans="1:46" s="1" customFormat="1" ht="6.95" customHeight="1">
      <c r="B5" s="14"/>
      <c r="I5" s="87"/>
      <c r="L5" s="14"/>
    </row>
    <row r="6" spans="1:46" s="1" customFormat="1" ht="12" customHeight="1">
      <c r="B6" s="14"/>
      <c r="D6" s="21" t="s">
        <v>15</v>
      </c>
      <c r="I6" s="87"/>
      <c r="L6" s="14"/>
    </row>
    <row r="7" spans="1:46" s="1" customFormat="1" ht="16.5" customHeight="1">
      <c r="B7" s="14"/>
      <c r="E7" s="205" t="str">
        <f>'Rekapitulace stavby'!K6</f>
        <v>Oprava osvětlení v žst. Nová Ves nad Lužnicí a v  zast. Bednáreček</v>
      </c>
      <c r="F7" s="206"/>
      <c r="G7" s="206"/>
      <c r="H7" s="206"/>
      <c r="I7" s="87"/>
      <c r="L7" s="14"/>
    </row>
    <row r="8" spans="1:46" s="2" customFormat="1" ht="12" customHeight="1">
      <c r="A8" s="26"/>
      <c r="B8" s="27"/>
      <c r="C8" s="26"/>
      <c r="D8" s="21" t="s">
        <v>99</v>
      </c>
      <c r="E8" s="26"/>
      <c r="F8" s="26"/>
      <c r="G8" s="26"/>
      <c r="H8" s="26"/>
      <c r="I8" s="90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5" t="s">
        <v>456</v>
      </c>
      <c r="F9" s="204"/>
      <c r="G9" s="204"/>
      <c r="H9" s="204"/>
      <c r="I9" s="90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90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1" t="s">
        <v>16</v>
      </c>
      <c r="E11" s="26"/>
      <c r="F11" s="19" t="s">
        <v>1</v>
      </c>
      <c r="G11" s="26"/>
      <c r="H11" s="26"/>
      <c r="I11" s="91" t="s">
        <v>17</v>
      </c>
      <c r="J11" s="19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1" t="s">
        <v>18</v>
      </c>
      <c r="E12" s="26"/>
      <c r="F12" s="19" t="s">
        <v>19</v>
      </c>
      <c r="G12" s="26"/>
      <c r="H12" s="26"/>
      <c r="I12" s="91" t="s">
        <v>20</v>
      </c>
      <c r="J12" s="49" t="str">
        <f>'Rekapitulace stavby'!AN8</f>
        <v>6. 3. 2020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90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1" t="s">
        <v>22</v>
      </c>
      <c r="E14" s="26"/>
      <c r="F14" s="26"/>
      <c r="G14" s="26"/>
      <c r="H14" s="26"/>
      <c r="I14" s="91" t="s">
        <v>23</v>
      </c>
      <c r="J14" s="19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9" t="str">
        <f>IF('Rekapitulace stavby'!E11="","",'Rekapitulace stavby'!E11)</f>
        <v xml:space="preserve"> </v>
      </c>
      <c r="F15" s="26"/>
      <c r="G15" s="26"/>
      <c r="H15" s="26"/>
      <c r="I15" s="91" t="s">
        <v>25</v>
      </c>
      <c r="J15" s="19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90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1" t="s">
        <v>26</v>
      </c>
      <c r="E17" s="26"/>
      <c r="F17" s="26"/>
      <c r="G17" s="26"/>
      <c r="H17" s="26"/>
      <c r="I17" s="91" t="s">
        <v>23</v>
      </c>
      <c r="J17" s="22" t="str">
        <f>'Rekapitulace stavby'!AN13</f>
        <v>Vyplň údaj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7" t="str">
        <f>'Rekapitulace stavby'!E14</f>
        <v>Vyplň údaj</v>
      </c>
      <c r="F18" s="177"/>
      <c r="G18" s="177"/>
      <c r="H18" s="177"/>
      <c r="I18" s="91" t="s">
        <v>25</v>
      </c>
      <c r="J18" s="22" t="str">
        <f>'Rekapitulace stavby'!AN14</f>
        <v>Vyplň údaj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90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1" t="s">
        <v>28</v>
      </c>
      <c r="E20" s="26"/>
      <c r="F20" s="26"/>
      <c r="G20" s="26"/>
      <c r="H20" s="26"/>
      <c r="I20" s="91" t="s">
        <v>23</v>
      </c>
      <c r="J20" s="19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19" t="str">
        <f>IF('Rekapitulace stavby'!E17="","",'Rekapitulace stavby'!E17)</f>
        <v xml:space="preserve"> </v>
      </c>
      <c r="F21" s="26"/>
      <c r="G21" s="26"/>
      <c r="H21" s="26"/>
      <c r="I21" s="91" t="s">
        <v>25</v>
      </c>
      <c r="J21" s="19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90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1" t="s">
        <v>30</v>
      </c>
      <c r="E23" s="26"/>
      <c r="F23" s="26"/>
      <c r="G23" s="26"/>
      <c r="H23" s="26"/>
      <c r="I23" s="91" t="s">
        <v>23</v>
      </c>
      <c r="J23" s="19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19" t="str">
        <f>IF('Rekapitulace stavby'!E20="","",'Rekapitulace stavby'!E20)</f>
        <v xml:space="preserve"> </v>
      </c>
      <c r="F24" s="26"/>
      <c r="G24" s="26"/>
      <c r="H24" s="26"/>
      <c r="I24" s="91" t="s">
        <v>25</v>
      </c>
      <c r="J24" s="19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90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1" t="s">
        <v>31</v>
      </c>
      <c r="E26" s="26"/>
      <c r="F26" s="26"/>
      <c r="G26" s="26"/>
      <c r="H26" s="26"/>
      <c r="I26" s="90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81" t="s">
        <v>1</v>
      </c>
      <c r="F27" s="181"/>
      <c r="G27" s="181"/>
      <c r="H27" s="181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90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96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7" t="s">
        <v>32</v>
      </c>
      <c r="E30" s="26"/>
      <c r="F30" s="26"/>
      <c r="G30" s="26"/>
      <c r="H30" s="26"/>
      <c r="I30" s="90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96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98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9" t="s">
        <v>36</v>
      </c>
      <c r="E33" s="21" t="s">
        <v>37</v>
      </c>
      <c r="F33" s="100">
        <f>ROUND((SUM(BE116:BE141)),  2)</f>
        <v>0</v>
      </c>
      <c r="G33" s="26"/>
      <c r="H33" s="26"/>
      <c r="I33" s="101">
        <v>0.21</v>
      </c>
      <c r="J33" s="100">
        <f>ROUND(((SUM(BE116:BE141))*I33),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1" t="s">
        <v>38</v>
      </c>
      <c r="F34" s="100">
        <f>ROUND((SUM(BF116:BF141)),  2)</f>
        <v>0</v>
      </c>
      <c r="G34" s="26"/>
      <c r="H34" s="26"/>
      <c r="I34" s="101">
        <v>0.15</v>
      </c>
      <c r="J34" s="100">
        <f>ROUND(((SUM(BF116:BF141))*I34),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1" t="s">
        <v>39</v>
      </c>
      <c r="F35" s="100">
        <f>ROUND((SUM(BG116:BG141)),  2)</f>
        <v>0</v>
      </c>
      <c r="G35" s="26"/>
      <c r="H35" s="26"/>
      <c r="I35" s="101">
        <v>0.21</v>
      </c>
      <c r="J35" s="10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40</v>
      </c>
      <c r="F36" s="100">
        <f>ROUND((SUM(BH116:BH141)),  2)</f>
        <v>0</v>
      </c>
      <c r="G36" s="26"/>
      <c r="H36" s="26"/>
      <c r="I36" s="101">
        <v>0.15</v>
      </c>
      <c r="J36" s="10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41</v>
      </c>
      <c r="F37" s="100">
        <f>ROUND((SUM(BI116:BI141)),  2)</f>
        <v>0</v>
      </c>
      <c r="G37" s="26"/>
      <c r="H37" s="26"/>
      <c r="I37" s="101">
        <v>0</v>
      </c>
      <c r="J37" s="10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90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42</v>
      </c>
      <c r="E39" s="54"/>
      <c r="F39" s="54"/>
      <c r="G39" s="104" t="s">
        <v>43</v>
      </c>
      <c r="H39" s="105" t="s">
        <v>44</v>
      </c>
      <c r="I39" s="106"/>
      <c r="J39" s="107">
        <f>SUM(J30:J37)</f>
        <v>0</v>
      </c>
      <c r="K39" s="108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90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4"/>
      <c r="I41" s="87"/>
      <c r="L41" s="14"/>
    </row>
    <row r="42" spans="1:31" s="1" customFormat="1" ht="14.45" customHeight="1">
      <c r="B42" s="14"/>
      <c r="I42" s="87"/>
      <c r="L42" s="14"/>
    </row>
    <row r="43" spans="1:31" s="1" customFormat="1" ht="14.45" customHeight="1">
      <c r="B43" s="14"/>
      <c r="I43" s="87"/>
      <c r="L43" s="14"/>
    </row>
    <row r="44" spans="1:31" s="1" customFormat="1" ht="14.45" customHeight="1">
      <c r="B44" s="14"/>
      <c r="I44" s="87"/>
      <c r="L44" s="14"/>
    </row>
    <row r="45" spans="1:31" s="1" customFormat="1" ht="14.45" customHeight="1">
      <c r="B45" s="14"/>
      <c r="I45" s="87"/>
      <c r="L45" s="14"/>
    </row>
    <row r="46" spans="1:31" s="1" customFormat="1" ht="14.45" customHeight="1">
      <c r="B46" s="14"/>
      <c r="I46" s="87"/>
      <c r="L46" s="14"/>
    </row>
    <row r="47" spans="1:31" s="1" customFormat="1" ht="14.45" customHeight="1">
      <c r="B47" s="14"/>
      <c r="I47" s="87"/>
      <c r="L47" s="14"/>
    </row>
    <row r="48" spans="1:31" s="1" customFormat="1" ht="14.45" customHeight="1">
      <c r="B48" s="14"/>
      <c r="I48" s="87"/>
      <c r="L48" s="14"/>
    </row>
    <row r="49" spans="1:31" s="1" customFormat="1" ht="14.45" customHeight="1">
      <c r="B49" s="14"/>
      <c r="I49" s="87"/>
      <c r="L49" s="14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109"/>
      <c r="J50" s="38"/>
      <c r="K50" s="38"/>
      <c r="L50" s="36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" customFormat="1" ht="12.75">
      <c r="A61" s="26"/>
      <c r="B61" s="27"/>
      <c r="C61" s="26"/>
      <c r="D61" s="39" t="s">
        <v>47</v>
      </c>
      <c r="E61" s="29"/>
      <c r="F61" s="110" t="s">
        <v>48</v>
      </c>
      <c r="G61" s="39" t="s">
        <v>47</v>
      </c>
      <c r="H61" s="29"/>
      <c r="I61" s="111"/>
      <c r="J61" s="112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113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" customFormat="1" ht="12.75">
      <c r="A76" s="26"/>
      <c r="B76" s="27"/>
      <c r="C76" s="26"/>
      <c r="D76" s="39" t="s">
        <v>47</v>
      </c>
      <c r="E76" s="29"/>
      <c r="F76" s="110" t="s">
        <v>48</v>
      </c>
      <c r="G76" s="39" t="s">
        <v>47</v>
      </c>
      <c r="H76" s="29"/>
      <c r="I76" s="111"/>
      <c r="J76" s="112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114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115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101</v>
      </c>
      <c r="D82" s="26"/>
      <c r="E82" s="26"/>
      <c r="F82" s="26"/>
      <c r="G82" s="26"/>
      <c r="H82" s="26"/>
      <c r="I82" s="90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90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15</v>
      </c>
      <c r="D84" s="26"/>
      <c r="E84" s="26"/>
      <c r="F84" s="26"/>
      <c r="G84" s="26"/>
      <c r="H84" s="26"/>
      <c r="I84" s="90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5" t="str">
        <f>E7</f>
        <v>Oprava osvětlení v žst. Nová Ves nad Lužnicí a v  zast. Bednáreček</v>
      </c>
      <c r="F85" s="206"/>
      <c r="G85" s="206"/>
      <c r="H85" s="206"/>
      <c r="I85" s="90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99</v>
      </c>
      <c r="D86" s="26"/>
      <c r="E86" s="26"/>
      <c r="F86" s="26"/>
      <c r="G86" s="26"/>
      <c r="H86" s="26"/>
      <c r="I86" s="90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5" t="str">
        <f>E9</f>
        <v>02 - Zemní práce - žst. Nová Ves n/L</v>
      </c>
      <c r="F87" s="204"/>
      <c r="G87" s="204"/>
      <c r="H87" s="204"/>
      <c r="I87" s="90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90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18</v>
      </c>
      <c r="D89" s="26"/>
      <c r="E89" s="26"/>
      <c r="F89" s="19" t="str">
        <f>F12</f>
        <v>žst. Nová Ves nad Lužnicí, zast. Bednáreček</v>
      </c>
      <c r="G89" s="26"/>
      <c r="H89" s="26"/>
      <c r="I89" s="91" t="s">
        <v>20</v>
      </c>
      <c r="J89" s="49" t="str">
        <f>IF(J12="","",J12)</f>
        <v>6. 3. 2020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90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22</v>
      </c>
      <c r="D91" s="26"/>
      <c r="E91" s="26"/>
      <c r="F91" s="19" t="str">
        <f>E15</f>
        <v xml:space="preserve"> </v>
      </c>
      <c r="G91" s="26"/>
      <c r="H91" s="26"/>
      <c r="I91" s="91" t="s">
        <v>28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26</v>
      </c>
      <c r="D92" s="26"/>
      <c r="E92" s="26"/>
      <c r="F92" s="19" t="str">
        <f>IF(E18="","",E18)</f>
        <v>Vyplň údaj</v>
      </c>
      <c r="G92" s="26"/>
      <c r="H92" s="26"/>
      <c r="I92" s="91" t="s">
        <v>30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90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6" t="s">
        <v>102</v>
      </c>
      <c r="D94" s="102"/>
      <c r="E94" s="102"/>
      <c r="F94" s="102"/>
      <c r="G94" s="102"/>
      <c r="H94" s="102"/>
      <c r="I94" s="117"/>
      <c r="J94" s="118" t="s">
        <v>103</v>
      </c>
      <c r="K94" s="10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90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9" t="s">
        <v>104</v>
      </c>
      <c r="D96" s="26"/>
      <c r="E96" s="26"/>
      <c r="F96" s="26"/>
      <c r="G96" s="26"/>
      <c r="H96" s="26"/>
      <c r="I96" s="90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105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90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114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115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106</v>
      </c>
      <c r="D103" s="26"/>
      <c r="E103" s="26"/>
      <c r="F103" s="26"/>
      <c r="G103" s="26"/>
      <c r="H103" s="26"/>
      <c r="I103" s="90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90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15</v>
      </c>
      <c r="D105" s="26"/>
      <c r="E105" s="26"/>
      <c r="F105" s="26"/>
      <c r="G105" s="26"/>
      <c r="H105" s="26"/>
      <c r="I105" s="90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205" t="str">
        <f>E7</f>
        <v>Oprava osvětlení v žst. Nová Ves nad Lužnicí a v  zast. Bednáreček</v>
      </c>
      <c r="F106" s="206"/>
      <c r="G106" s="206"/>
      <c r="H106" s="206"/>
      <c r="I106" s="90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99</v>
      </c>
      <c r="D107" s="26"/>
      <c r="E107" s="26"/>
      <c r="F107" s="26"/>
      <c r="G107" s="26"/>
      <c r="H107" s="26"/>
      <c r="I107" s="90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95" t="str">
        <f>E9</f>
        <v>02 - Zemní práce - žst. Nová Ves n/L</v>
      </c>
      <c r="F108" s="204"/>
      <c r="G108" s="204"/>
      <c r="H108" s="204"/>
      <c r="I108" s="90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90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18</v>
      </c>
      <c r="D110" s="26"/>
      <c r="E110" s="26"/>
      <c r="F110" s="19" t="str">
        <f>F12</f>
        <v>žst. Nová Ves nad Lužnicí, zast. Bednáreček</v>
      </c>
      <c r="G110" s="26"/>
      <c r="H110" s="26"/>
      <c r="I110" s="91" t="s">
        <v>20</v>
      </c>
      <c r="J110" s="49" t="str">
        <f>IF(J12="","",J12)</f>
        <v>6. 3. 2020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90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22</v>
      </c>
      <c r="D112" s="26"/>
      <c r="E112" s="26"/>
      <c r="F112" s="19" t="str">
        <f>E15</f>
        <v xml:space="preserve"> </v>
      </c>
      <c r="G112" s="26"/>
      <c r="H112" s="26"/>
      <c r="I112" s="91" t="s">
        <v>28</v>
      </c>
      <c r="J112" s="24" t="str">
        <f>E21</f>
        <v xml:space="preserve"> 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26</v>
      </c>
      <c r="D113" s="26"/>
      <c r="E113" s="26"/>
      <c r="F113" s="19" t="str">
        <f>IF(E18="","",E18)</f>
        <v>Vyplň údaj</v>
      </c>
      <c r="G113" s="26"/>
      <c r="H113" s="26"/>
      <c r="I113" s="91" t="s">
        <v>30</v>
      </c>
      <c r="J113" s="24" t="str">
        <f>E24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90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20"/>
      <c r="B115" s="121"/>
      <c r="C115" s="122" t="s">
        <v>107</v>
      </c>
      <c r="D115" s="123" t="s">
        <v>57</v>
      </c>
      <c r="E115" s="123" t="s">
        <v>53</v>
      </c>
      <c r="F115" s="123" t="s">
        <v>54</v>
      </c>
      <c r="G115" s="123" t="s">
        <v>108</v>
      </c>
      <c r="H115" s="123" t="s">
        <v>109</v>
      </c>
      <c r="I115" s="124" t="s">
        <v>110</v>
      </c>
      <c r="J115" s="123" t="s">
        <v>103</v>
      </c>
      <c r="K115" s="125" t="s">
        <v>111</v>
      </c>
      <c r="L115" s="126"/>
      <c r="M115" s="56" t="s">
        <v>1</v>
      </c>
      <c r="N115" s="57" t="s">
        <v>36</v>
      </c>
      <c r="O115" s="57" t="s">
        <v>112</v>
      </c>
      <c r="P115" s="57" t="s">
        <v>113</v>
      </c>
      <c r="Q115" s="57" t="s">
        <v>114</v>
      </c>
      <c r="R115" s="57" t="s">
        <v>115</v>
      </c>
      <c r="S115" s="57" t="s">
        <v>116</v>
      </c>
      <c r="T115" s="58" t="s">
        <v>117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26"/>
      <c r="B116" s="27"/>
      <c r="C116" s="63" t="s">
        <v>118</v>
      </c>
      <c r="D116" s="26"/>
      <c r="E116" s="26"/>
      <c r="F116" s="26"/>
      <c r="G116" s="26"/>
      <c r="H116" s="26"/>
      <c r="I116" s="90"/>
      <c r="J116" s="127">
        <f>BK116</f>
        <v>0</v>
      </c>
      <c r="K116" s="26"/>
      <c r="L116" s="27"/>
      <c r="M116" s="59"/>
      <c r="N116" s="50"/>
      <c r="O116" s="60"/>
      <c r="P116" s="128">
        <f>SUM(P117:P141)</f>
        <v>0</v>
      </c>
      <c r="Q116" s="60"/>
      <c r="R116" s="128">
        <f>SUM(R117:R141)</f>
        <v>10.855970000000001</v>
      </c>
      <c r="S116" s="60"/>
      <c r="T116" s="129">
        <f>SUM(T117:T141)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71</v>
      </c>
      <c r="AU116" s="11" t="s">
        <v>105</v>
      </c>
      <c r="BK116" s="130">
        <f>SUM(BK117:BK141)</f>
        <v>0</v>
      </c>
    </row>
    <row r="117" spans="1:65" s="2" customFormat="1" ht="21.75" customHeight="1">
      <c r="A117" s="26"/>
      <c r="B117" s="131"/>
      <c r="C117" s="132" t="s">
        <v>80</v>
      </c>
      <c r="D117" s="132" t="s">
        <v>119</v>
      </c>
      <c r="E117" s="133" t="s">
        <v>457</v>
      </c>
      <c r="F117" s="134" t="s">
        <v>458</v>
      </c>
      <c r="G117" s="135" t="s">
        <v>281</v>
      </c>
      <c r="H117" s="136">
        <v>860</v>
      </c>
      <c r="I117" s="137"/>
      <c r="J117" s="138">
        <f>ROUND(I117*H117,2)</f>
        <v>0</v>
      </c>
      <c r="K117" s="134" t="s">
        <v>459</v>
      </c>
      <c r="L117" s="27"/>
      <c r="M117" s="139" t="s">
        <v>1</v>
      </c>
      <c r="N117" s="140" t="s">
        <v>37</v>
      </c>
      <c r="O117" s="52"/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3" t="s">
        <v>124</v>
      </c>
      <c r="AT117" s="143" t="s">
        <v>119</v>
      </c>
      <c r="AU117" s="143" t="s">
        <v>72</v>
      </c>
      <c r="AY117" s="11" t="s">
        <v>125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1" t="s">
        <v>80</v>
      </c>
      <c r="BK117" s="144">
        <f>ROUND(I117*H117,2)</f>
        <v>0</v>
      </c>
      <c r="BL117" s="11" t="s">
        <v>124</v>
      </c>
      <c r="BM117" s="143" t="s">
        <v>460</v>
      </c>
    </row>
    <row r="118" spans="1:65" s="2" customFormat="1" ht="19.5">
      <c r="A118" s="26"/>
      <c r="B118" s="27"/>
      <c r="C118" s="26"/>
      <c r="D118" s="145" t="s">
        <v>127</v>
      </c>
      <c r="E118" s="26"/>
      <c r="F118" s="146" t="s">
        <v>461</v>
      </c>
      <c r="G118" s="26"/>
      <c r="H118" s="26"/>
      <c r="I118" s="90"/>
      <c r="J118" s="26"/>
      <c r="K118" s="26"/>
      <c r="L118" s="27"/>
      <c r="M118" s="147"/>
      <c r="N118" s="148"/>
      <c r="O118" s="52"/>
      <c r="P118" s="52"/>
      <c r="Q118" s="52"/>
      <c r="R118" s="52"/>
      <c r="S118" s="52"/>
      <c r="T118" s="53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1" t="s">
        <v>127</v>
      </c>
      <c r="AU118" s="11" t="s">
        <v>72</v>
      </c>
    </row>
    <row r="119" spans="1:65" s="2" customFormat="1" ht="33" customHeight="1">
      <c r="A119" s="26"/>
      <c r="B119" s="131"/>
      <c r="C119" s="132" t="s">
        <v>82</v>
      </c>
      <c r="D119" s="132" t="s">
        <v>119</v>
      </c>
      <c r="E119" s="133" t="s">
        <v>462</v>
      </c>
      <c r="F119" s="134" t="s">
        <v>463</v>
      </c>
      <c r="G119" s="135" t="s">
        <v>281</v>
      </c>
      <c r="H119" s="136">
        <v>8</v>
      </c>
      <c r="I119" s="137"/>
      <c r="J119" s="138">
        <f>ROUND(I119*H119,2)</f>
        <v>0</v>
      </c>
      <c r="K119" s="134" t="s">
        <v>459</v>
      </c>
      <c r="L119" s="27"/>
      <c r="M119" s="139" t="s">
        <v>1</v>
      </c>
      <c r="N119" s="140" t="s">
        <v>37</v>
      </c>
      <c r="O119" s="52"/>
      <c r="P119" s="141">
        <f>O119*H119</f>
        <v>0</v>
      </c>
      <c r="Q119" s="141">
        <v>2.7000000000000001E-3</v>
      </c>
      <c r="R119" s="141">
        <f>Q119*H119</f>
        <v>2.1600000000000001E-2</v>
      </c>
      <c r="S119" s="141">
        <v>0</v>
      </c>
      <c r="T119" s="142">
        <f>S119*H119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43" t="s">
        <v>124</v>
      </c>
      <c r="AT119" s="143" t="s">
        <v>119</v>
      </c>
      <c r="AU119" s="143" t="s">
        <v>72</v>
      </c>
      <c r="AY119" s="11" t="s">
        <v>125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1" t="s">
        <v>80</v>
      </c>
      <c r="BK119" s="144">
        <f>ROUND(I119*H119,2)</f>
        <v>0</v>
      </c>
      <c r="BL119" s="11" t="s">
        <v>124</v>
      </c>
      <c r="BM119" s="143" t="s">
        <v>464</v>
      </c>
    </row>
    <row r="120" spans="1:65" s="2" customFormat="1" ht="39">
      <c r="A120" s="26"/>
      <c r="B120" s="27"/>
      <c r="C120" s="26"/>
      <c r="D120" s="145" t="s">
        <v>127</v>
      </c>
      <c r="E120" s="26"/>
      <c r="F120" s="146" t="s">
        <v>465</v>
      </c>
      <c r="G120" s="26"/>
      <c r="H120" s="26"/>
      <c r="I120" s="90"/>
      <c r="J120" s="26"/>
      <c r="K120" s="26"/>
      <c r="L120" s="27"/>
      <c r="M120" s="147"/>
      <c r="N120" s="148"/>
      <c r="O120" s="52"/>
      <c r="P120" s="52"/>
      <c r="Q120" s="52"/>
      <c r="R120" s="52"/>
      <c r="S120" s="52"/>
      <c r="T120" s="53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1" t="s">
        <v>127</v>
      </c>
      <c r="AU120" s="11" t="s">
        <v>72</v>
      </c>
    </row>
    <row r="121" spans="1:65" s="2" customFormat="1" ht="21.75" customHeight="1">
      <c r="A121" s="26"/>
      <c r="B121" s="131"/>
      <c r="C121" s="132" t="s">
        <v>134</v>
      </c>
      <c r="D121" s="132" t="s">
        <v>119</v>
      </c>
      <c r="E121" s="133" t="s">
        <v>466</v>
      </c>
      <c r="F121" s="134" t="s">
        <v>467</v>
      </c>
      <c r="G121" s="135" t="s">
        <v>122</v>
      </c>
      <c r="H121" s="136">
        <v>8</v>
      </c>
      <c r="I121" s="137"/>
      <c r="J121" s="138">
        <f>ROUND(I121*H121,2)</f>
        <v>0</v>
      </c>
      <c r="K121" s="134" t="s">
        <v>459</v>
      </c>
      <c r="L121" s="27"/>
      <c r="M121" s="139" t="s">
        <v>1</v>
      </c>
      <c r="N121" s="140" t="s">
        <v>37</v>
      </c>
      <c r="O121" s="52"/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3" t="s">
        <v>124</v>
      </c>
      <c r="AT121" s="143" t="s">
        <v>119</v>
      </c>
      <c r="AU121" s="143" t="s">
        <v>72</v>
      </c>
      <c r="AY121" s="11" t="s">
        <v>125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1" t="s">
        <v>80</v>
      </c>
      <c r="BK121" s="144">
        <f>ROUND(I121*H121,2)</f>
        <v>0</v>
      </c>
      <c r="BL121" s="11" t="s">
        <v>124</v>
      </c>
      <c r="BM121" s="143" t="s">
        <v>468</v>
      </c>
    </row>
    <row r="122" spans="1:65" s="2" customFormat="1" ht="19.5">
      <c r="A122" s="26"/>
      <c r="B122" s="27"/>
      <c r="C122" s="26"/>
      <c r="D122" s="145" t="s">
        <v>127</v>
      </c>
      <c r="E122" s="26"/>
      <c r="F122" s="146" t="s">
        <v>469</v>
      </c>
      <c r="G122" s="26"/>
      <c r="H122" s="26"/>
      <c r="I122" s="90"/>
      <c r="J122" s="26"/>
      <c r="K122" s="26"/>
      <c r="L122" s="27"/>
      <c r="M122" s="147"/>
      <c r="N122" s="148"/>
      <c r="O122" s="52"/>
      <c r="P122" s="52"/>
      <c r="Q122" s="52"/>
      <c r="R122" s="52"/>
      <c r="S122" s="52"/>
      <c r="T122" s="53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1" t="s">
        <v>127</v>
      </c>
      <c r="AU122" s="11" t="s">
        <v>72</v>
      </c>
    </row>
    <row r="123" spans="1:65" s="2" customFormat="1" ht="16.5" customHeight="1">
      <c r="A123" s="26"/>
      <c r="B123" s="131"/>
      <c r="C123" s="132" t="s">
        <v>139</v>
      </c>
      <c r="D123" s="132" t="s">
        <v>119</v>
      </c>
      <c r="E123" s="133" t="s">
        <v>470</v>
      </c>
      <c r="F123" s="134" t="s">
        <v>471</v>
      </c>
      <c r="G123" s="135" t="s">
        <v>281</v>
      </c>
      <c r="H123" s="136">
        <v>960</v>
      </c>
      <c r="I123" s="137"/>
      <c r="J123" s="138">
        <f>ROUND(I123*H123,2)</f>
        <v>0</v>
      </c>
      <c r="K123" s="134" t="s">
        <v>459</v>
      </c>
      <c r="L123" s="27"/>
      <c r="M123" s="139" t="s">
        <v>1</v>
      </c>
      <c r="N123" s="140" t="s">
        <v>37</v>
      </c>
      <c r="O123" s="52"/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3" t="s">
        <v>124</v>
      </c>
      <c r="AT123" s="143" t="s">
        <v>119</v>
      </c>
      <c r="AU123" s="143" t="s">
        <v>72</v>
      </c>
      <c r="AY123" s="11" t="s">
        <v>125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1" t="s">
        <v>80</v>
      </c>
      <c r="BK123" s="144">
        <f>ROUND(I123*H123,2)</f>
        <v>0</v>
      </c>
      <c r="BL123" s="11" t="s">
        <v>124</v>
      </c>
      <c r="BM123" s="143" t="s">
        <v>472</v>
      </c>
    </row>
    <row r="124" spans="1:65" s="2" customFormat="1" ht="19.5">
      <c r="A124" s="26"/>
      <c r="B124" s="27"/>
      <c r="C124" s="26"/>
      <c r="D124" s="145" t="s">
        <v>127</v>
      </c>
      <c r="E124" s="26"/>
      <c r="F124" s="146" t="s">
        <v>473</v>
      </c>
      <c r="G124" s="26"/>
      <c r="H124" s="26"/>
      <c r="I124" s="90"/>
      <c r="J124" s="26"/>
      <c r="K124" s="26"/>
      <c r="L124" s="27"/>
      <c r="M124" s="147"/>
      <c r="N124" s="148"/>
      <c r="O124" s="52"/>
      <c r="P124" s="52"/>
      <c r="Q124" s="52"/>
      <c r="R124" s="52"/>
      <c r="S124" s="52"/>
      <c r="T124" s="53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1" t="s">
        <v>127</v>
      </c>
      <c r="AU124" s="11" t="s">
        <v>72</v>
      </c>
    </row>
    <row r="125" spans="1:65" s="2" customFormat="1" ht="21.75" customHeight="1">
      <c r="A125" s="26"/>
      <c r="B125" s="131"/>
      <c r="C125" s="149" t="s">
        <v>143</v>
      </c>
      <c r="D125" s="149" t="s">
        <v>129</v>
      </c>
      <c r="E125" s="150" t="s">
        <v>474</v>
      </c>
      <c r="F125" s="151" t="s">
        <v>475</v>
      </c>
      <c r="G125" s="152" t="s">
        <v>281</v>
      </c>
      <c r="H125" s="153">
        <v>960</v>
      </c>
      <c r="I125" s="154"/>
      <c r="J125" s="155">
        <f>ROUND(I125*H125,2)</f>
        <v>0</v>
      </c>
      <c r="K125" s="151" t="s">
        <v>459</v>
      </c>
      <c r="L125" s="156"/>
      <c r="M125" s="157" t="s">
        <v>1</v>
      </c>
      <c r="N125" s="158" t="s">
        <v>37</v>
      </c>
      <c r="O125" s="52"/>
      <c r="P125" s="141">
        <f>O125*H125</f>
        <v>0</v>
      </c>
      <c r="Q125" s="141">
        <v>6.8999999999999997E-4</v>
      </c>
      <c r="R125" s="141">
        <f>Q125*H125</f>
        <v>0.66239999999999999</v>
      </c>
      <c r="S125" s="141">
        <v>0</v>
      </c>
      <c r="T125" s="142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3" t="s">
        <v>132</v>
      </c>
      <c r="AT125" s="143" t="s">
        <v>129</v>
      </c>
      <c r="AU125" s="143" t="s">
        <v>72</v>
      </c>
      <c r="AY125" s="11" t="s">
        <v>125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1" t="s">
        <v>80</v>
      </c>
      <c r="BK125" s="144">
        <f>ROUND(I125*H125,2)</f>
        <v>0</v>
      </c>
      <c r="BL125" s="11" t="s">
        <v>132</v>
      </c>
      <c r="BM125" s="143" t="s">
        <v>476</v>
      </c>
    </row>
    <row r="126" spans="1:65" s="2" customFormat="1" ht="19.5">
      <c r="A126" s="26"/>
      <c r="B126" s="27"/>
      <c r="C126" s="26"/>
      <c r="D126" s="145" t="s">
        <v>127</v>
      </c>
      <c r="E126" s="26"/>
      <c r="F126" s="146" t="s">
        <v>477</v>
      </c>
      <c r="G126" s="26"/>
      <c r="H126" s="26"/>
      <c r="I126" s="90"/>
      <c r="J126" s="26"/>
      <c r="K126" s="26"/>
      <c r="L126" s="27"/>
      <c r="M126" s="147"/>
      <c r="N126" s="148"/>
      <c r="O126" s="52"/>
      <c r="P126" s="52"/>
      <c r="Q126" s="52"/>
      <c r="R126" s="52"/>
      <c r="S126" s="52"/>
      <c r="T126" s="53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1" t="s">
        <v>127</v>
      </c>
      <c r="AU126" s="11" t="s">
        <v>72</v>
      </c>
    </row>
    <row r="127" spans="1:65" s="2" customFormat="1" ht="16.5" customHeight="1">
      <c r="A127" s="26"/>
      <c r="B127" s="131"/>
      <c r="C127" s="132" t="s">
        <v>147</v>
      </c>
      <c r="D127" s="132" t="s">
        <v>119</v>
      </c>
      <c r="E127" s="133" t="s">
        <v>478</v>
      </c>
      <c r="F127" s="134" t="s">
        <v>479</v>
      </c>
      <c r="G127" s="135" t="s">
        <v>281</v>
      </c>
      <c r="H127" s="136">
        <v>860</v>
      </c>
      <c r="I127" s="137"/>
      <c r="J127" s="138">
        <f t="shared" ref="J127:J141" si="0">ROUND(I127*H127,2)</f>
        <v>0</v>
      </c>
      <c r="K127" s="134" t="s">
        <v>459</v>
      </c>
      <c r="L127" s="27"/>
      <c r="M127" s="139" t="s">
        <v>1</v>
      </c>
      <c r="N127" s="140" t="s">
        <v>37</v>
      </c>
      <c r="O127" s="52"/>
      <c r="P127" s="141">
        <f t="shared" ref="P127:P141" si="1">O127*H127</f>
        <v>0</v>
      </c>
      <c r="Q127" s="141">
        <v>1.2E-4</v>
      </c>
      <c r="R127" s="141">
        <f t="shared" ref="R127:R141" si="2">Q127*H127</f>
        <v>0.1032</v>
      </c>
      <c r="S127" s="141">
        <v>0</v>
      </c>
      <c r="T127" s="142">
        <f t="shared" ref="T127:T141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3" t="s">
        <v>124</v>
      </c>
      <c r="AT127" s="143" t="s">
        <v>119</v>
      </c>
      <c r="AU127" s="143" t="s">
        <v>72</v>
      </c>
      <c r="AY127" s="11" t="s">
        <v>125</v>
      </c>
      <c r="BE127" s="144">
        <f t="shared" ref="BE127:BE141" si="4">IF(N127="základní",J127,0)</f>
        <v>0</v>
      </c>
      <c r="BF127" s="144">
        <f t="shared" ref="BF127:BF141" si="5">IF(N127="snížená",J127,0)</f>
        <v>0</v>
      </c>
      <c r="BG127" s="144">
        <f t="shared" ref="BG127:BG141" si="6">IF(N127="zákl. přenesená",J127,0)</f>
        <v>0</v>
      </c>
      <c r="BH127" s="144">
        <f t="shared" ref="BH127:BH141" si="7">IF(N127="sníž. přenesená",J127,0)</f>
        <v>0</v>
      </c>
      <c r="BI127" s="144">
        <f t="shared" ref="BI127:BI141" si="8">IF(N127="nulová",J127,0)</f>
        <v>0</v>
      </c>
      <c r="BJ127" s="11" t="s">
        <v>80</v>
      </c>
      <c r="BK127" s="144">
        <f t="shared" ref="BK127:BK141" si="9">ROUND(I127*H127,2)</f>
        <v>0</v>
      </c>
      <c r="BL127" s="11" t="s">
        <v>124</v>
      </c>
      <c r="BM127" s="143" t="s">
        <v>480</v>
      </c>
    </row>
    <row r="128" spans="1:65" s="2" customFormat="1" ht="16.5" customHeight="1">
      <c r="A128" s="26"/>
      <c r="B128" s="131"/>
      <c r="C128" s="132" t="s">
        <v>151</v>
      </c>
      <c r="D128" s="132" t="s">
        <v>119</v>
      </c>
      <c r="E128" s="133" t="s">
        <v>481</v>
      </c>
      <c r="F128" s="134" t="s">
        <v>482</v>
      </c>
      <c r="G128" s="135" t="s">
        <v>483</v>
      </c>
      <c r="H128" s="136">
        <v>1</v>
      </c>
      <c r="I128" s="137"/>
      <c r="J128" s="138">
        <f t="shared" si="0"/>
        <v>0</v>
      </c>
      <c r="K128" s="134" t="s">
        <v>459</v>
      </c>
      <c r="L128" s="27"/>
      <c r="M128" s="139" t="s">
        <v>1</v>
      </c>
      <c r="N128" s="140" t="s">
        <v>37</v>
      </c>
      <c r="O128" s="52"/>
      <c r="P128" s="141">
        <f t="shared" si="1"/>
        <v>0</v>
      </c>
      <c r="Q128" s="141">
        <v>2.2563399999999998</v>
      </c>
      <c r="R128" s="141">
        <f t="shared" si="2"/>
        <v>2.2563399999999998</v>
      </c>
      <c r="S128" s="141">
        <v>0</v>
      </c>
      <c r="T128" s="142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3" t="s">
        <v>124</v>
      </c>
      <c r="AT128" s="143" t="s">
        <v>119</v>
      </c>
      <c r="AU128" s="143" t="s">
        <v>72</v>
      </c>
      <c r="AY128" s="11" t="s">
        <v>125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1" t="s">
        <v>80</v>
      </c>
      <c r="BK128" s="144">
        <f t="shared" si="9"/>
        <v>0</v>
      </c>
      <c r="BL128" s="11" t="s">
        <v>124</v>
      </c>
      <c r="BM128" s="143" t="s">
        <v>484</v>
      </c>
    </row>
    <row r="129" spans="1:65" s="2" customFormat="1" ht="16.5" customHeight="1">
      <c r="A129" s="26"/>
      <c r="B129" s="131"/>
      <c r="C129" s="149" t="s">
        <v>155</v>
      </c>
      <c r="D129" s="149" t="s">
        <v>129</v>
      </c>
      <c r="E129" s="150" t="s">
        <v>485</v>
      </c>
      <c r="F129" s="151" t="s">
        <v>486</v>
      </c>
      <c r="G129" s="152" t="s">
        <v>483</v>
      </c>
      <c r="H129" s="153">
        <v>1</v>
      </c>
      <c r="I129" s="154"/>
      <c r="J129" s="155">
        <f t="shared" si="0"/>
        <v>0</v>
      </c>
      <c r="K129" s="151" t="s">
        <v>459</v>
      </c>
      <c r="L129" s="156"/>
      <c r="M129" s="157" t="s">
        <v>1</v>
      </c>
      <c r="N129" s="158" t="s">
        <v>37</v>
      </c>
      <c r="O129" s="52"/>
      <c r="P129" s="141">
        <f t="shared" si="1"/>
        <v>0</v>
      </c>
      <c r="Q129" s="141">
        <v>2.234</v>
      </c>
      <c r="R129" s="141">
        <f t="shared" si="2"/>
        <v>2.234</v>
      </c>
      <c r="S129" s="141">
        <v>0</v>
      </c>
      <c r="T129" s="142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3" t="s">
        <v>132</v>
      </c>
      <c r="AT129" s="143" t="s">
        <v>129</v>
      </c>
      <c r="AU129" s="143" t="s">
        <v>72</v>
      </c>
      <c r="AY129" s="11" t="s">
        <v>125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1" t="s">
        <v>80</v>
      </c>
      <c r="BK129" s="144">
        <f t="shared" si="9"/>
        <v>0</v>
      </c>
      <c r="BL129" s="11" t="s">
        <v>132</v>
      </c>
      <c r="BM129" s="143" t="s">
        <v>487</v>
      </c>
    </row>
    <row r="130" spans="1:65" s="2" customFormat="1" ht="21.75" customHeight="1">
      <c r="A130" s="26"/>
      <c r="B130" s="131"/>
      <c r="C130" s="132" t="s">
        <v>159</v>
      </c>
      <c r="D130" s="132" t="s">
        <v>119</v>
      </c>
      <c r="E130" s="133" t="s">
        <v>488</v>
      </c>
      <c r="F130" s="134" t="s">
        <v>489</v>
      </c>
      <c r="G130" s="135" t="s">
        <v>281</v>
      </c>
      <c r="H130" s="136">
        <v>560</v>
      </c>
      <c r="I130" s="137"/>
      <c r="J130" s="138">
        <f t="shared" si="0"/>
        <v>0</v>
      </c>
      <c r="K130" s="134" t="s">
        <v>459</v>
      </c>
      <c r="L130" s="27"/>
      <c r="M130" s="139" t="s">
        <v>1</v>
      </c>
      <c r="N130" s="140" t="s">
        <v>37</v>
      </c>
      <c r="O130" s="52"/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3" t="s">
        <v>124</v>
      </c>
      <c r="AT130" s="143" t="s">
        <v>119</v>
      </c>
      <c r="AU130" s="143" t="s">
        <v>72</v>
      </c>
      <c r="AY130" s="11" t="s">
        <v>125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1" t="s">
        <v>80</v>
      </c>
      <c r="BK130" s="144">
        <f t="shared" si="9"/>
        <v>0</v>
      </c>
      <c r="BL130" s="11" t="s">
        <v>124</v>
      </c>
      <c r="BM130" s="143" t="s">
        <v>490</v>
      </c>
    </row>
    <row r="131" spans="1:65" s="2" customFormat="1" ht="21.75" customHeight="1">
      <c r="A131" s="26"/>
      <c r="B131" s="131"/>
      <c r="C131" s="132" t="s">
        <v>163</v>
      </c>
      <c r="D131" s="132" t="s">
        <v>119</v>
      </c>
      <c r="E131" s="133" t="s">
        <v>491</v>
      </c>
      <c r="F131" s="134" t="s">
        <v>492</v>
      </c>
      <c r="G131" s="135" t="s">
        <v>483</v>
      </c>
      <c r="H131" s="136">
        <v>1</v>
      </c>
      <c r="I131" s="137"/>
      <c r="J131" s="138">
        <f t="shared" si="0"/>
        <v>0</v>
      </c>
      <c r="K131" s="134" t="s">
        <v>459</v>
      </c>
      <c r="L131" s="27"/>
      <c r="M131" s="139" t="s">
        <v>1</v>
      </c>
      <c r="N131" s="140" t="s">
        <v>37</v>
      </c>
      <c r="O131" s="52"/>
      <c r="P131" s="141">
        <f t="shared" si="1"/>
        <v>0</v>
      </c>
      <c r="Q131" s="141">
        <v>2.2563399999999998</v>
      </c>
      <c r="R131" s="141">
        <f t="shared" si="2"/>
        <v>2.2563399999999998</v>
      </c>
      <c r="S131" s="141">
        <v>0</v>
      </c>
      <c r="T131" s="142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3" t="s">
        <v>124</v>
      </c>
      <c r="AT131" s="143" t="s">
        <v>119</v>
      </c>
      <c r="AU131" s="143" t="s">
        <v>72</v>
      </c>
      <c r="AY131" s="11" t="s">
        <v>125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1" t="s">
        <v>80</v>
      </c>
      <c r="BK131" s="144">
        <f t="shared" si="9"/>
        <v>0</v>
      </c>
      <c r="BL131" s="11" t="s">
        <v>124</v>
      </c>
      <c r="BM131" s="143" t="s">
        <v>493</v>
      </c>
    </row>
    <row r="132" spans="1:65" s="2" customFormat="1" ht="16.5" customHeight="1">
      <c r="A132" s="26"/>
      <c r="B132" s="131"/>
      <c r="C132" s="149" t="s">
        <v>167</v>
      </c>
      <c r="D132" s="149" t="s">
        <v>129</v>
      </c>
      <c r="E132" s="150" t="s">
        <v>494</v>
      </c>
      <c r="F132" s="151" t="s">
        <v>495</v>
      </c>
      <c r="G132" s="152" t="s">
        <v>483</v>
      </c>
      <c r="H132" s="153">
        <v>1</v>
      </c>
      <c r="I132" s="154"/>
      <c r="J132" s="155">
        <f t="shared" si="0"/>
        <v>0</v>
      </c>
      <c r="K132" s="151" t="s">
        <v>459</v>
      </c>
      <c r="L132" s="156"/>
      <c r="M132" s="157" t="s">
        <v>1</v>
      </c>
      <c r="N132" s="158" t="s">
        <v>37</v>
      </c>
      <c r="O132" s="52"/>
      <c r="P132" s="141">
        <f t="shared" si="1"/>
        <v>0</v>
      </c>
      <c r="Q132" s="141">
        <v>2.234</v>
      </c>
      <c r="R132" s="141">
        <f t="shared" si="2"/>
        <v>2.234</v>
      </c>
      <c r="S132" s="141">
        <v>0</v>
      </c>
      <c r="T132" s="142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3" t="s">
        <v>132</v>
      </c>
      <c r="AT132" s="143" t="s">
        <v>129</v>
      </c>
      <c r="AU132" s="143" t="s">
        <v>72</v>
      </c>
      <c r="AY132" s="11" t="s">
        <v>125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1" t="s">
        <v>80</v>
      </c>
      <c r="BK132" s="144">
        <f t="shared" si="9"/>
        <v>0</v>
      </c>
      <c r="BL132" s="11" t="s">
        <v>132</v>
      </c>
      <c r="BM132" s="143" t="s">
        <v>496</v>
      </c>
    </row>
    <row r="133" spans="1:65" s="2" customFormat="1" ht="21.75" customHeight="1">
      <c r="A133" s="26"/>
      <c r="B133" s="131"/>
      <c r="C133" s="132" t="s">
        <v>171</v>
      </c>
      <c r="D133" s="132" t="s">
        <v>119</v>
      </c>
      <c r="E133" s="133" t="s">
        <v>497</v>
      </c>
      <c r="F133" s="134" t="s">
        <v>498</v>
      </c>
      <c r="G133" s="135" t="s">
        <v>499</v>
      </c>
      <c r="H133" s="136">
        <v>5</v>
      </c>
      <c r="I133" s="137"/>
      <c r="J133" s="138">
        <f t="shared" si="0"/>
        <v>0</v>
      </c>
      <c r="K133" s="134" t="s">
        <v>459</v>
      </c>
      <c r="L133" s="27"/>
      <c r="M133" s="139" t="s">
        <v>1</v>
      </c>
      <c r="N133" s="140" t="s">
        <v>37</v>
      </c>
      <c r="O133" s="52"/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3" t="s">
        <v>124</v>
      </c>
      <c r="AT133" s="143" t="s">
        <v>119</v>
      </c>
      <c r="AU133" s="143" t="s">
        <v>72</v>
      </c>
      <c r="AY133" s="11" t="s">
        <v>125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1" t="s">
        <v>80</v>
      </c>
      <c r="BK133" s="144">
        <f t="shared" si="9"/>
        <v>0</v>
      </c>
      <c r="BL133" s="11" t="s">
        <v>124</v>
      </c>
      <c r="BM133" s="143" t="s">
        <v>500</v>
      </c>
    </row>
    <row r="134" spans="1:65" s="2" customFormat="1" ht="21.75" customHeight="1">
      <c r="A134" s="26"/>
      <c r="B134" s="131"/>
      <c r="C134" s="132" t="s">
        <v>175</v>
      </c>
      <c r="D134" s="132" t="s">
        <v>119</v>
      </c>
      <c r="E134" s="133" t="s">
        <v>501</v>
      </c>
      <c r="F134" s="134" t="s">
        <v>502</v>
      </c>
      <c r="G134" s="135" t="s">
        <v>499</v>
      </c>
      <c r="H134" s="136">
        <v>5</v>
      </c>
      <c r="I134" s="137"/>
      <c r="J134" s="138">
        <f t="shared" si="0"/>
        <v>0</v>
      </c>
      <c r="K134" s="134" t="s">
        <v>459</v>
      </c>
      <c r="L134" s="27"/>
      <c r="M134" s="139" t="s">
        <v>1</v>
      </c>
      <c r="N134" s="140" t="s">
        <v>37</v>
      </c>
      <c r="O134" s="52"/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3" t="s">
        <v>124</v>
      </c>
      <c r="AT134" s="143" t="s">
        <v>119</v>
      </c>
      <c r="AU134" s="143" t="s">
        <v>72</v>
      </c>
      <c r="AY134" s="11" t="s">
        <v>125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1" t="s">
        <v>80</v>
      </c>
      <c r="BK134" s="144">
        <f t="shared" si="9"/>
        <v>0</v>
      </c>
      <c r="BL134" s="11" t="s">
        <v>124</v>
      </c>
      <c r="BM134" s="143" t="s">
        <v>503</v>
      </c>
    </row>
    <row r="135" spans="1:65" s="2" customFormat="1" ht="21.75" customHeight="1">
      <c r="A135" s="26"/>
      <c r="B135" s="131"/>
      <c r="C135" s="132" t="s">
        <v>179</v>
      </c>
      <c r="D135" s="132" t="s">
        <v>119</v>
      </c>
      <c r="E135" s="133" t="s">
        <v>504</v>
      </c>
      <c r="F135" s="134" t="s">
        <v>505</v>
      </c>
      <c r="G135" s="135" t="s">
        <v>499</v>
      </c>
      <c r="H135" s="136">
        <v>5</v>
      </c>
      <c r="I135" s="137"/>
      <c r="J135" s="138">
        <f t="shared" si="0"/>
        <v>0</v>
      </c>
      <c r="K135" s="134" t="s">
        <v>459</v>
      </c>
      <c r="L135" s="27"/>
      <c r="M135" s="139" t="s">
        <v>1</v>
      </c>
      <c r="N135" s="140" t="s">
        <v>37</v>
      </c>
      <c r="O135" s="52"/>
      <c r="P135" s="141">
        <f t="shared" si="1"/>
        <v>0</v>
      </c>
      <c r="Q135" s="141">
        <v>0.16700000000000001</v>
      </c>
      <c r="R135" s="141">
        <f t="shared" si="2"/>
        <v>0.83500000000000008</v>
      </c>
      <c r="S135" s="141">
        <v>0</v>
      </c>
      <c r="T135" s="142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3" t="s">
        <v>124</v>
      </c>
      <c r="AT135" s="143" t="s">
        <v>119</v>
      </c>
      <c r="AU135" s="143" t="s">
        <v>72</v>
      </c>
      <c r="AY135" s="11" t="s">
        <v>125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1" t="s">
        <v>80</v>
      </c>
      <c r="BK135" s="144">
        <f t="shared" si="9"/>
        <v>0</v>
      </c>
      <c r="BL135" s="11" t="s">
        <v>124</v>
      </c>
      <c r="BM135" s="143" t="s">
        <v>506</v>
      </c>
    </row>
    <row r="136" spans="1:65" s="2" customFormat="1" ht="21.75" customHeight="1">
      <c r="A136" s="26"/>
      <c r="B136" s="131"/>
      <c r="C136" s="132" t="s">
        <v>8</v>
      </c>
      <c r="D136" s="132" t="s">
        <v>119</v>
      </c>
      <c r="E136" s="133" t="s">
        <v>507</v>
      </c>
      <c r="F136" s="134" t="s">
        <v>508</v>
      </c>
      <c r="G136" s="135" t="s">
        <v>122</v>
      </c>
      <c r="H136" s="136">
        <v>2</v>
      </c>
      <c r="I136" s="137"/>
      <c r="J136" s="138">
        <f t="shared" si="0"/>
        <v>0</v>
      </c>
      <c r="K136" s="134" t="s">
        <v>459</v>
      </c>
      <c r="L136" s="27"/>
      <c r="M136" s="139" t="s">
        <v>1</v>
      </c>
      <c r="N136" s="140" t="s">
        <v>37</v>
      </c>
      <c r="O136" s="52"/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3" t="s">
        <v>124</v>
      </c>
      <c r="AT136" s="143" t="s">
        <v>119</v>
      </c>
      <c r="AU136" s="143" t="s">
        <v>72</v>
      </c>
      <c r="AY136" s="11" t="s">
        <v>125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1" t="s">
        <v>80</v>
      </c>
      <c r="BK136" s="144">
        <f t="shared" si="9"/>
        <v>0</v>
      </c>
      <c r="BL136" s="11" t="s">
        <v>124</v>
      </c>
      <c r="BM136" s="143" t="s">
        <v>509</v>
      </c>
    </row>
    <row r="137" spans="1:65" s="2" customFormat="1" ht="21.75" customHeight="1">
      <c r="A137" s="26"/>
      <c r="B137" s="131"/>
      <c r="C137" s="132" t="s">
        <v>186</v>
      </c>
      <c r="D137" s="132" t="s">
        <v>119</v>
      </c>
      <c r="E137" s="133" t="s">
        <v>510</v>
      </c>
      <c r="F137" s="134" t="s">
        <v>511</v>
      </c>
      <c r="G137" s="135" t="s">
        <v>122</v>
      </c>
      <c r="H137" s="136">
        <v>2</v>
      </c>
      <c r="I137" s="137"/>
      <c r="J137" s="138">
        <f t="shared" si="0"/>
        <v>0</v>
      </c>
      <c r="K137" s="134" t="s">
        <v>459</v>
      </c>
      <c r="L137" s="27"/>
      <c r="M137" s="139" t="s">
        <v>1</v>
      </c>
      <c r="N137" s="140" t="s">
        <v>37</v>
      </c>
      <c r="O137" s="52"/>
      <c r="P137" s="141">
        <f t="shared" si="1"/>
        <v>0</v>
      </c>
      <c r="Q137" s="141">
        <v>0.12592</v>
      </c>
      <c r="R137" s="141">
        <f t="shared" si="2"/>
        <v>0.25184000000000001</v>
      </c>
      <c r="S137" s="141">
        <v>0</v>
      </c>
      <c r="T137" s="142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3" t="s">
        <v>124</v>
      </c>
      <c r="AT137" s="143" t="s">
        <v>119</v>
      </c>
      <c r="AU137" s="143" t="s">
        <v>72</v>
      </c>
      <c r="AY137" s="11" t="s">
        <v>125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1" t="s">
        <v>80</v>
      </c>
      <c r="BK137" s="144">
        <f t="shared" si="9"/>
        <v>0</v>
      </c>
      <c r="BL137" s="11" t="s">
        <v>124</v>
      </c>
      <c r="BM137" s="143" t="s">
        <v>512</v>
      </c>
    </row>
    <row r="138" spans="1:65" s="2" customFormat="1" ht="21.75" customHeight="1">
      <c r="A138" s="26"/>
      <c r="B138" s="131"/>
      <c r="C138" s="132" t="s">
        <v>190</v>
      </c>
      <c r="D138" s="132" t="s">
        <v>119</v>
      </c>
      <c r="E138" s="133" t="s">
        <v>513</v>
      </c>
      <c r="F138" s="134" t="s">
        <v>514</v>
      </c>
      <c r="G138" s="135" t="s">
        <v>483</v>
      </c>
      <c r="H138" s="136">
        <v>1</v>
      </c>
      <c r="I138" s="137"/>
      <c r="J138" s="138">
        <f t="shared" si="0"/>
        <v>0</v>
      </c>
      <c r="K138" s="134" t="s">
        <v>459</v>
      </c>
      <c r="L138" s="27"/>
      <c r="M138" s="139" t="s">
        <v>1</v>
      </c>
      <c r="N138" s="140" t="s">
        <v>37</v>
      </c>
      <c r="O138" s="52"/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3" t="s">
        <v>124</v>
      </c>
      <c r="AT138" s="143" t="s">
        <v>119</v>
      </c>
      <c r="AU138" s="143" t="s">
        <v>72</v>
      </c>
      <c r="AY138" s="11" t="s">
        <v>125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1" t="s">
        <v>80</v>
      </c>
      <c r="BK138" s="144">
        <f t="shared" si="9"/>
        <v>0</v>
      </c>
      <c r="BL138" s="11" t="s">
        <v>124</v>
      </c>
      <c r="BM138" s="143" t="s">
        <v>515</v>
      </c>
    </row>
    <row r="139" spans="1:65" s="2" customFormat="1" ht="16.5" customHeight="1">
      <c r="A139" s="26"/>
      <c r="B139" s="131"/>
      <c r="C139" s="149" t="s">
        <v>194</v>
      </c>
      <c r="D139" s="149" t="s">
        <v>129</v>
      </c>
      <c r="E139" s="150" t="s">
        <v>516</v>
      </c>
      <c r="F139" s="151" t="s">
        <v>517</v>
      </c>
      <c r="G139" s="152" t="s">
        <v>518</v>
      </c>
      <c r="H139" s="153">
        <v>1</v>
      </c>
      <c r="I139" s="154"/>
      <c r="J139" s="155">
        <f t="shared" si="0"/>
        <v>0</v>
      </c>
      <c r="K139" s="151" t="s">
        <v>459</v>
      </c>
      <c r="L139" s="156"/>
      <c r="M139" s="157" t="s">
        <v>1</v>
      </c>
      <c r="N139" s="158" t="s">
        <v>37</v>
      </c>
      <c r="O139" s="52"/>
      <c r="P139" s="141">
        <f t="shared" si="1"/>
        <v>0</v>
      </c>
      <c r="Q139" s="141">
        <v>1.25E-3</v>
      </c>
      <c r="R139" s="141">
        <f t="shared" si="2"/>
        <v>1.25E-3</v>
      </c>
      <c r="S139" s="141">
        <v>0</v>
      </c>
      <c r="T139" s="142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3" t="s">
        <v>205</v>
      </c>
      <c r="AT139" s="143" t="s">
        <v>129</v>
      </c>
      <c r="AU139" s="143" t="s">
        <v>72</v>
      </c>
      <c r="AY139" s="11" t="s">
        <v>125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1" t="s">
        <v>80</v>
      </c>
      <c r="BK139" s="144">
        <f t="shared" si="9"/>
        <v>0</v>
      </c>
      <c r="BL139" s="11" t="s">
        <v>124</v>
      </c>
      <c r="BM139" s="143" t="s">
        <v>519</v>
      </c>
    </row>
    <row r="140" spans="1:65" s="2" customFormat="1" ht="16.5" customHeight="1">
      <c r="A140" s="26"/>
      <c r="B140" s="131"/>
      <c r="C140" s="132" t="s">
        <v>198</v>
      </c>
      <c r="D140" s="132" t="s">
        <v>119</v>
      </c>
      <c r="E140" s="133" t="s">
        <v>520</v>
      </c>
      <c r="F140" s="134" t="s">
        <v>521</v>
      </c>
      <c r="G140" s="135" t="s">
        <v>499</v>
      </c>
      <c r="H140" s="136">
        <v>300</v>
      </c>
      <c r="I140" s="137"/>
      <c r="J140" s="138">
        <f t="shared" si="0"/>
        <v>0</v>
      </c>
      <c r="K140" s="134" t="s">
        <v>459</v>
      </c>
      <c r="L140" s="27"/>
      <c r="M140" s="139" t="s">
        <v>1</v>
      </c>
      <c r="N140" s="140" t="s">
        <v>37</v>
      </c>
      <c r="O140" s="52"/>
      <c r="P140" s="141">
        <f t="shared" si="1"/>
        <v>0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3" t="s">
        <v>124</v>
      </c>
      <c r="AT140" s="143" t="s">
        <v>119</v>
      </c>
      <c r="AU140" s="143" t="s">
        <v>72</v>
      </c>
      <c r="AY140" s="11" t="s">
        <v>125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1" t="s">
        <v>80</v>
      </c>
      <c r="BK140" s="144">
        <f t="shared" si="9"/>
        <v>0</v>
      </c>
      <c r="BL140" s="11" t="s">
        <v>124</v>
      </c>
      <c r="BM140" s="143" t="s">
        <v>522</v>
      </c>
    </row>
    <row r="141" spans="1:65" s="2" customFormat="1" ht="16.5" customHeight="1">
      <c r="A141" s="26"/>
      <c r="B141" s="131"/>
      <c r="C141" s="132" t="s">
        <v>202</v>
      </c>
      <c r="D141" s="132" t="s">
        <v>119</v>
      </c>
      <c r="E141" s="133" t="s">
        <v>523</v>
      </c>
      <c r="F141" s="134" t="s">
        <v>524</v>
      </c>
      <c r="G141" s="135" t="s">
        <v>525</v>
      </c>
      <c r="H141" s="136">
        <v>5</v>
      </c>
      <c r="I141" s="137"/>
      <c r="J141" s="138">
        <f t="shared" si="0"/>
        <v>0</v>
      </c>
      <c r="K141" s="134" t="s">
        <v>459</v>
      </c>
      <c r="L141" s="27"/>
      <c r="M141" s="159" t="s">
        <v>1</v>
      </c>
      <c r="N141" s="160" t="s">
        <v>37</v>
      </c>
      <c r="O141" s="16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3" t="s">
        <v>124</v>
      </c>
      <c r="AT141" s="143" t="s">
        <v>119</v>
      </c>
      <c r="AU141" s="143" t="s">
        <v>72</v>
      </c>
      <c r="AY141" s="11" t="s">
        <v>125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1" t="s">
        <v>80</v>
      </c>
      <c r="BK141" s="144">
        <f t="shared" si="9"/>
        <v>0</v>
      </c>
      <c r="BL141" s="11" t="s">
        <v>124</v>
      </c>
      <c r="BM141" s="143" t="s">
        <v>526</v>
      </c>
    </row>
    <row r="142" spans="1:65" s="2" customFormat="1" ht="6.95" customHeight="1">
      <c r="A142" s="26"/>
      <c r="B142" s="41"/>
      <c r="C142" s="42"/>
      <c r="D142" s="42"/>
      <c r="E142" s="42"/>
      <c r="F142" s="42"/>
      <c r="G142" s="42"/>
      <c r="H142" s="42"/>
      <c r="I142" s="114"/>
      <c r="J142" s="42"/>
      <c r="K142" s="42"/>
      <c r="L142" s="27"/>
      <c r="M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</sheetData>
  <autoFilter ref="C115:K141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7"/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1" t="s">
        <v>88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88"/>
      <c r="J3" s="13"/>
      <c r="K3" s="13"/>
      <c r="L3" s="14"/>
      <c r="AT3" s="11" t="s">
        <v>82</v>
      </c>
    </row>
    <row r="4" spans="1:46" s="1" customFormat="1" ht="24.95" customHeight="1">
      <c r="B4" s="14"/>
      <c r="D4" s="15" t="s">
        <v>98</v>
      </c>
      <c r="I4" s="87"/>
      <c r="L4" s="14"/>
      <c r="M4" s="89" t="s">
        <v>10</v>
      </c>
      <c r="AT4" s="11" t="s">
        <v>3</v>
      </c>
    </row>
    <row r="5" spans="1:46" s="1" customFormat="1" ht="6.95" customHeight="1">
      <c r="B5" s="14"/>
      <c r="I5" s="87"/>
      <c r="L5" s="14"/>
    </row>
    <row r="6" spans="1:46" s="1" customFormat="1" ht="12" customHeight="1">
      <c r="B6" s="14"/>
      <c r="D6" s="21" t="s">
        <v>15</v>
      </c>
      <c r="I6" s="87"/>
      <c r="L6" s="14"/>
    </row>
    <row r="7" spans="1:46" s="1" customFormat="1" ht="16.5" customHeight="1">
      <c r="B7" s="14"/>
      <c r="E7" s="205" t="str">
        <f>'Rekapitulace stavby'!K6</f>
        <v>Oprava osvětlení v žst. Nová Ves nad Lužnicí a v  zast. Bednáreček</v>
      </c>
      <c r="F7" s="206"/>
      <c r="G7" s="206"/>
      <c r="H7" s="206"/>
      <c r="I7" s="87"/>
      <c r="L7" s="14"/>
    </row>
    <row r="8" spans="1:46" s="2" customFormat="1" ht="12" customHeight="1">
      <c r="A8" s="26"/>
      <c r="B8" s="27"/>
      <c r="C8" s="26"/>
      <c r="D8" s="21" t="s">
        <v>99</v>
      </c>
      <c r="E8" s="26"/>
      <c r="F8" s="26"/>
      <c r="G8" s="26"/>
      <c r="H8" s="26"/>
      <c r="I8" s="90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5" t="s">
        <v>527</v>
      </c>
      <c r="F9" s="204"/>
      <c r="G9" s="204"/>
      <c r="H9" s="204"/>
      <c r="I9" s="90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90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1" t="s">
        <v>16</v>
      </c>
      <c r="E11" s="26"/>
      <c r="F11" s="19" t="s">
        <v>1</v>
      </c>
      <c r="G11" s="26"/>
      <c r="H11" s="26"/>
      <c r="I11" s="91" t="s">
        <v>17</v>
      </c>
      <c r="J11" s="19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1" t="s">
        <v>18</v>
      </c>
      <c r="E12" s="26"/>
      <c r="F12" s="19" t="s">
        <v>19</v>
      </c>
      <c r="G12" s="26"/>
      <c r="H12" s="26"/>
      <c r="I12" s="91" t="s">
        <v>20</v>
      </c>
      <c r="J12" s="49" t="str">
        <f>'Rekapitulace stavby'!AN8</f>
        <v>6. 3. 2020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90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1" t="s">
        <v>22</v>
      </c>
      <c r="E14" s="26"/>
      <c r="F14" s="26"/>
      <c r="G14" s="26"/>
      <c r="H14" s="26"/>
      <c r="I14" s="91" t="s">
        <v>23</v>
      </c>
      <c r="J14" s="19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9" t="str">
        <f>IF('Rekapitulace stavby'!E11="","",'Rekapitulace stavby'!E11)</f>
        <v xml:space="preserve"> </v>
      </c>
      <c r="F15" s="26"/>
      <c r="G15" s="26"/>
      <c r="H15" s="26"/>
      <c r="I15" s="91" t="s">
        <v>25</v>
      </c>
      <c r="J15" s="19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90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1" t="s">
        <v>26</v>
      </c>
      <c r="E17" s="26"/>
      <c r="F17" s="26"/>
      <c r="G17" s="26"/>
      <c r="H17" s="26"/>
      <c r="I17" s="91" t="s">
        <v>23</v>
      </c>
      <c r="J17" s="22" t="str">
        <f>'Rekapitulace stavby'!AN13</f>
        <v>Vyplň údaj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7" t="str">
        <f>'Rekapitulace stavby'!E14</f>
        <v>Vyplň údaj</v>
      </c>
      <c r="F18" s="177"/>
      <c r="G18" s="177"/>
      <c r="H18" s="177"/>
      <c r="I18" s="91" t="s">
        <v>25</v>
      </c>
      <c r="J18" s="22" t="str">
        <f>'Rekapitulace stavby'!AN14</f>
        <v>Vyplň údaj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90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1" t="s">
        <v>28</v>
      </c>
      <c r="E20" s="26"/>
      <c r="F20" s="26"/>
      <c r="G20" s="26"/>
      <c r="H20" s="26"/>
      <c r="I20" s="91" t="s">
        <v>23</v>
      </c>
      <c r="J20" s="19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19" t="str">
        <f>IF('Rekapitulace stavby'!E17="","",'Rekapitulace stavby'!E17)</f>
        <v xml:space="preserve"> </v>
      </c>
      <c r="F21" s="26"/>
      <c r="G21" s="26"/>
      <c r="H21" s="26"/>
      <c r="I21" s="91" t="s">
        <v>25</v>
      </c>
      <c r="J21" s="19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90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1" t="s">
        <v>30</v>
      </c>
      <c r="E23" s="26"/>
      <c r="F23" s="26"/>
      <c r="G23" s="26"/>
      <c r="H23" s="26"/>
      <c r="I23" s="91" t="s">
        <v>23</v>
      </c>
      <c r="J23" s="19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19" t="str">
        <f>IF('Rekapitulace stavby'!E20="","",'Rekapitulace stavby'!E20)</f>
        <v xml:space="preserve"> </v>
      </c>
      <c r="F24" s="26"/>
      <c r="G24" s="26"/>
      <c r="H24" s="26"/>
      <c r="I24" s="91" t="s">
        <v>25</v>
      </c>
      <c r="J24" s="19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90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1" t="s">
        <v>31</v>
      </c>
      <c r="E26" s="26"/>
      <c r="F26" s="26"/>
      <c r="G26" s="26"/>
      <c r="H26" s="26"/>
      <c r="I26" s="90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81" t="s">
        <v>1</v>
      </c>
      <c r="F27" s="181"/>
      <c r="G27" s="181"/>
      <c r="H27" s="181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90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96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7" t="s">
        <v>32</v>
      </c>
      <c r="E30" s="26"/>
      <c r="F30" s="26"/>
      <c r="G30" s="26"/>
      <c r="H30" s="26"/>
      <c r="I30" s="90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96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98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9" t="s">
        <v>36</v>
      </c>
      <c r="E33" s="21" t="s">
        <v>37</v>
      </c>
      <c r="F33" s="100">
        <f>ROUND((SUM(BE116:BE124)),  2)</f>
        <v>0</v>
      </c>
      <c r="G33" s="26"/>
      <c r="H33" s="26"/>
      <c r="I33" s="101">
        <v>0.21</v>
      </c>
      <c r="J33" s="100">
        <f>ROUND(((SUM(BE116:BE124))*I33),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1" t="s">
        <v>38</v>
      </c>
      <c r="F34" s="100">
        <f>ROUND((SUM(BF116:BF124)),  2)</f>
        <v>0</v>
      </c>
      <c r="G34" s="26"/>
      <c r="H34" s="26"/>
      <c r="I34" s="101">
        <v>0.15</v>
      </c>
      <c r="J34" s="100">
        <f>ROUND(((SUM(BF116:BF124))*I34),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1" t="s">
        <v>39</v>
      </c>
      <c r="F35" s="100">
        <f>ROUND((SUM(BG116:BG124)),  2)</f>
        <v>0</v>
      </c>
      <c r="G35" s="26"/>
      <c r="H35" s="26"/>
      <c r="I35" s="101">
        <v>0.21</v>
      </c>
      <c r="J35" s="10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40</v>
      </c>
      <c r="F36" s="100">
        <f>ROUND((SUM(BH116:BH124)),  2)</f>
        <v>0</v>
      </c>
      <c r="G36" s="26"/>
      <c r="H36" s="26"/>
      <c r="I36" s="101">
        <v>0.15</v>
      </c>
      <c r="J36" s="10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41</v>
      </c>
      <c r="F37" s="100">
        <f>ROUND((SUM(BI116:BI124)),  2)</f>
        <v>0</v>
      </c>
      <c r="G37" s="26"/>
      <c r="H37" s="26"/>
      <c r="I37" s="101">
        <v>0</v>
      </c>
      <c r="J37" s="10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90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42</v>
      </c>
      <c r="E39" s="54"/>
      <c r="F39" s="54"/>
      <c r="G39" s="104" t="s">
        <v>43</v>
      </c>
      <c r="H39" s="105" t="s">
        <v>44</v>
      </c>
      <c r="I39" s="106"/>
      <c r="J39" s="107">
        <f>SUM(J30:J37)</f>
        <v>0</v>
      </c>
      <c r="K39" s="108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90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4"/>
      <c r="I41" s="87"/>
      <c r="L41" s="14"/>
    </row>
    <row r="42" spans="1:31" s="1" customFormat="1" ht="14.45" customHeight="1">
      <c r="B42" s="14"/>
      <c r="I42" s="87"/>
      <c r="L42" s="14"/>
    </row>
    <row r="43" spans="1:31" s="1" customFormat="1" ht="14.45" customHeight="1">
      <c r="B43" s="14"/>
      <c r="I43" s="87"/>
      <c r="L43" s="14"/>
    </row>
    <row r="44" spans="1:31" s="1" customFormat="1" ht="14.45" customHeight="1">
      <c r="B44" s="14"/>
      <c r="I44" s="87"/>
      <c r="L44" s="14"/>
    </row>
    <row r="45" spans="1:31" s="1" customFormat="1" ht="14.45" customHeight="1">
      <c r="B45" s="14"/>
      <c r="I45" s="87"/>
      <c r="L45" s="14"/>
    </row>
    <row r="46" spans="1:31" s="1" customFormat="1" ht="14.45" customHeight="1">
      <c r="B46" s="14"/>
      <c r="I46" s="87"/>
      <c r="L46" s="14"/>
    </row>
    <row r="47" spans="1:31" s="1" customFormat="1" ht="14.45" customHeight="1">
      <c r="B47" s="14"/>
      <c r="I47" s="87"/>
      <c r="L47" s="14"/>
    </row>
    <row r="48" spans="1:31" s="1" customFormat="1" ht="14.45" customHeight="1">
      <c r="B48" s="14"/>
      <c r="I48" s="87"/>
      <c r="L48" s="14"/>
    </row>
    <row r="49" spans="1:31" s="1" customFormat="1" ht="14.45" customHeight="1">
      <c r="B49" s="14"/>
      <c r="I49" s="87"/>
      <c r="L49" s="14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109"/>
      <c r="J50" s="38"/>
      <c r="K50" s="38"/>
      <c r="L50" s="36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" customFormat="1" ht="12.75">
      <c r="A61" s="26"/>
      <c r="B61" s="27"/>
      <c r="C61" s="26"/>
      <c r="D61" s="39" t="s">
        <v>47</v>
      </c>
      <c r="E61" s="29"/>
      <c r="F61" s="110" t="s">
        <v>48</v>
      </c>
      <c r="G61" s="39" t="s">
        <v>47</v>
      </c>
      <c r="H61" s="29"/>
      <c r="I61" s="111"/>
      <c r="J61" s="112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113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" customFormat="1" ht="12.75">
      <c r="A76" s="26"/>
      <c r="B76" s="27"/>
      <c r="C76" s="26"/>
      <c r="D76" s="39" t="s">
        <v>47</v>
      </c>
      <c r="E76" s="29"/>
      <c r="F76" s="110" t="s">
        <v>48</v>
      </c>
      <c r="G76" s="39" t="s">
        <v>47</v>
      </c>
      <c r="H76" s="29"/>
      <c r="I76" s="111"/>
      <c r="J76" s="112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114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115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101</v>
      </c>
      <c r="D82" s="26"/>
      <c r="E82" s="26"/>
      <c r="F82" s="26"/>
      <c r="G82" s="26"/>
      <c r="H82" s="26"/>
      <c r="I82" s="90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90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15</v>
      </c>
      <c r="D84" s="26"/>
      <c r="E84" s="26"/>
      <c r="F84" s="26"/>
      <c r="G84" s="26"/>
      <c r="H84" s="26"/>
      <c r="I84" s="90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5" t="str">
        <f>E7</f>
        <v>Oprava osvětlení v žst. Nová Ves nad Lužnicí a v  zast. Bednáreček</v>
      </c>
      <c r="F85" s="206"/>
      <c r="G85" s="206"/>
      <c r="H85" s="206"/>
      <c r="I85" s="90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99</v>
      </c>
      <c r="D86" s="26"/>
      <c r="E86" s="26"/>
      <c r="F86" s="26"/>
      <c r="G86" s="26"/>
      <c r="H86" s="26"/>
      <c r="I86" s="90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5" t="str">
        <f>E9</f>
        <v>03 - VON - žst. Nová Ves n/L</v>
      </c>
      <c r="F87" s="204"/>
      <c r="G87" s="204"/>
      <c r="H87" s="204"/>
      <c r="I87" s="90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90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18</v>
      </c>
      <c r="D89" s="26"/>
      <c r="E89" s="26"/>
      <c r="F89" s="19" t="str">
        <f>F12</f>
        <v>žst. Nová Ves nad Lužnicí, zast. Bednáreček</v>
      </c>
      <c r="G89" s="26"/>
      <c r="H89" s="26"/>
      <c r="I89" s="91" t="s">
        <v>20</v>
      </c>
      <c r="J89" s="49" t="str">
        <f>IF(J12="","",J12)</f>
        <v>6. 3. 2020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90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22</v>
      </c>
      <c r="D91" s="26"/>
      <c r="E91" s="26"/>
      <c r="F91" s="19" t="str">
        <f>E15</f>
        <v xml:space="preserve"> </v>
      </c>
      <c r="G91" s="26"/>
      <c r="H91" s="26"/>
      <c r="I91" s="91" t="s">
        <v>28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26</v>
      </c>
      <c r="D92" s="26"/>
      <c r="E92" s="26"/>
      <c r="F92" s="19" t="str">
        <f>IF(E18="","",E18)</f>
        <v>Vyplň údaj</v>
      </c>
      <c r="G92" s="26"/>
      <c r="H92" s="26"/>
      <c r="I92" s="91" t="s">
        <v>30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90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6" t="s">
        <v>102</v>
      </c>
      <c r="D94" s="102"/>
      <c r="E94" s="102"/>
      <c r="F94" s="102"/>
      <c r="G94" s="102"/>
      <c r="H94" s="102"/>
      <c r="I94" s="117"/>
      <c r="J94" s="118" t="s">
        <v>103</v>
      </c>
      <c r="K94" s="10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90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9" t="s">
        <v>104</v>
      </c>
      <c r="D96" s="26"/>
      <c r="E96" s="26"/>
      <c r="F96" s="26"/>
      <c r="G96" s="26"/>
      <c r="H96" s="26"/>
      <c r="I96" s="90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105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90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114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115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106</v>
      </c>
      <c r="D103" s="26"/>
      <c r="E103" s="26"/>
      <c r="F103" s="26"/>
      <c r="G103" s="26"/>
      <c r="H103" s="26"/>
      <c r="I103" s="90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90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15</v>
      </c>
      <c r="D105" s="26"/>
      <c r="E105" s="26"/>
      <c r="F105" s="26"/>
      <c r="G105" s="26"/>
      <c r="H105" s="26"/>
      <c r="I105" s="90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205" t="str">
        <f>E7</f>
        <v>Oprava osvětlení v žst. Nová Ves nad Lužnicí a v  zast. Bednáreček</v>
      </c>
      <c r="F106" s="206"/>
      <c r="G106" s="206"/>
      <c r="H106" s="206"/>
      <c r="I106" s="90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99</v>
      </c>
      <c r="D107" s="26"/>
      <c r="E107" s="26"/>
      <c r="F107" s="26"/>
      <c r="G107" s="26"/>
      <c r="H107" s="26"/>
      <c r="I107" s="90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95" t="str">
        <f>E9</f>
        <v>03 - VON - žst. Nová Ves n/L</v>
      </c>
      <c r="F108" s="204"/>
      <c r="G108" s="204"/>
      <c r="H108" s="204"/>
      <c r="I108" s="90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90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18</v>
      </c>
      <c r="D110" s="26"/>
      <c r="E110" s="26"/>
      <c r="F110" s="19" t="str">
        <f>F12</f>
        <v>žst. Nová Ves nad Lužnicí, zast. Bednáreček</v>
      </c>
      <c r="G110" s="26"/>
      <c r="H110" s="26"/>
      <c r="I110" s="91" t="s">
        <v>20</v>
      </c>
      <c r="J110" s="49" t="str">
        <f>IF(J12="","",J12)</f>
        <v>6. 3. 2020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90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22</v>
      </c>
      <c r="D112" s="26"/>
      <c r="E112" s="26"/>
      <c r="F112" s="19" t="str">
        <f>E15</f>
        <v xml:space="preserve"> </v>
      </c>
      <c r="G112" s="26"/>
      <c r="H112" s="26"/>
      <c r="I112" s="91" t="s">
        <v>28</v>
      </c>
      <c r="J112" s="24" t="str">
        <f>E21</f>
        <v xml:space="preserve"> 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26</v>
      </c>
      <c r="D113" s="26"/>
      <c r="E113" s="26"/>
      <c r="F113" s="19" t="str">
        <f>IF(E18="","",E18)</f>
        <v>Vyplň údaj</v>
      </c>
      <c r="G113" s="26"/>
      <c r="H113" s="26"/>
      <c r="I113" s="91" t="s">
        <v>30</v>
      </c>
      <c r="J113" s="24" t="str">
        <f>E24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90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20"/>
      <c r="B115" s="121"/>
      <c r="C115" s="122" t="s">
        <v>107</v>
      </c>
      <c r="D115" s="123" t="s">
        <v>57</v>
      </c>
      <c r="E115" s="123" t="s">
        <v>53</v>
      </c>
      <c r="F115" s="123" t="s">
        <v>54</v>
      </c>
      <c r="G115" s="123" t="s">
        <v>108</v>
      </c>
      <c r="H115" s="123" t="s">
        <v>109</v>
      </c>
      <c r="I115" s="124" t="s">
        <v>110</v>
      </c>
      <c r="J115" s="123" t="s">
        <v>103</v>
      </c>
      <c r="K115" s="125" t="s">
        <v>111</v>
      </c>
      <c r="L115" s="126"/>
      <c r="M115" s="56" t="s">
        <v>1</v>
      </c>
      <c r="N115" s="57" t="s">
        <v>36</v>
      </c>
      <c r="O115" s="57" t="s">
        <v>112</v>
      </c>
      <c r="P115" s="57" t="s">
        <v>113</v>
      </c>
      <c r="Q115" s="57" t="s">
        <v>114</v>
      </c>
      <c r="R115" s="57" t="s">
        <v>115</v>
      </c>
      <c r="S115" s="57" t="s">
        <v>116</v>
      </c>
      <c r="T115" s="58" t="s">
        <v>117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26"/>
      <c r="B116" s="27"/>
      <c r="C116" s="63" t="s">
        <v>118</v>
      </c>
      <c r="D116" s="26"/>
      <c r="E116" s="26"/>
      <c r="F116" s="26"/>
      <c r="G116" s="26"/>
      <c r="H116" s="26"/>
      <c r="I116" s="90"/>
      <c r="J116" s="127">
        <f>BK116</f>
        <v>0</v>
      </c>
      <c r="K116" s="26"/>
      <c r="L116" s="27"/>
      <c r="M116" s="59"/>
      <c r="N116" s="50"/>
      <c r="O116" s="60"/>
      <c r="P116" s="128">
        <f>SUM(P117:P124)</f>
        <v>0</v>
      </c>
      <c r="Q116" s="60"/>
      <c r="R116" s="128">
        <f>SUM(R117:R124)</f>
        <v>8.8000000000000005E-3</v>
      </c>
      <c r="S116" s="60"/>
      <c r="T116" s="129">
        <f>SUM(T117:T124)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71</v>
      </c>
      <c r="AU116" s="11" t="s">
        <v>105</v>
      </c>
      <c r="BK116" s="130">
        <f>SUM(BK117:BK124)</f>
        <v>0</v>
      </c>
    </row>
    <row r="117" spans="1:65" s="2" customFormat="1" ht="16.5" customHeight="1">
      <c r="A117" s="26"/>
      <c r="B117" s="131"/>
      <c r="C117" s="132" t="s">
        <v>80</v>
      </c>
      <c r="D117" s="132" t="s">
        <v>119</v>
      </c>
      <c r="E117" s="133" t="s">
        <v>528</v>
      </c>
      <c r="F117" s="134" t="s">
        <v>529</v>
      </c>
      <c r="G117" s="135" t="s">
        <v>530</v>
      </c>
      <c r="H117" s="164"/>
      <c r="I117" s="137"/>
      <c r="J117" s="138">
        <f t="shared" ref="J117:J124" si="0">ROUND(I117*H117,2)</f>
        <v>0</v>
      </c>
      <c r="K117" s="134" t="s">
        <v>459</v>
      </c>
      <c r="L117" s="27"/>
      <c r="M117" s="139" t="s">
        <v>1</v>
      </c>
      <c r="N117" s="140" t="s">
        <v>37</v>
      </c>
      <c r="O117" s="52"/>
      <c r="P117" s="141">
        <f t="shared" ref="P117:P124" si="1">O117*H117</f>
        <v>0</v>
      </c>
      <c r="Q117" s="141">
        <v>0</v>
      </c>
      <c r="R117" s="141">
        <f t="shared" ref="R117:R124" si="2">Q117*H117</f>
        <v>0</v>
      </c>
      <c r="S117" s="141">
        <v>0</v>
      </c>
      <c r="T117" s="142">
        <f t="shared" ref="T117:T124" si="3"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3" t="s">
        <v>531</v>
      </c>
      <c r="AT117" s="143" t="s">
        <v>119</v>
      </c>
      <c r="AU117" s="143" t="s">
        <v>72</v>
      </c>
      <c r="AY117" s="11" t="s">
        <v>125</v>
      </c>
      <c r="BE117" s="144">
        <f t="shared" ref="BE117:BE124" si="4">IF(N117="základní",J117,0)</f>
        <v>0</v>
      </c>
      <c r="BF117" s="144">
        <f t="shared" ref="BF117:BF124" si="5">IF(N117="snížená",J117,0)</f>
        <v>0</v>
      </c>
      <c r="BG117" s="144">
        <f t="shared" ref="BG117:BG124" si="6">IF(N117="zákl. přenesená",J117,0)</f>
        <v>0</v>
      </c>
      <c r="BH117" s="144">
        <f t="shared" ref="BH117:BH124" si="7">IF(N117="sníž. přenesená",J117,0)</f>
        <v>0</v>
      </c>
      <c r="BI117" s="144">
        <f t="shared" ref="BI117:BI124" si="8">IF(N117="nulová",J117,0)</f>
        <v>0</v>
      </c>
      <c r="BJ117" s="11" t="s">
        <v>80</v>
      </c>
      <c r="BK117" s="144">
        <f t="shared" ref="BK117:BK124" si="9">ROUND(I117*H117,2)</f>
        <v>0</v>
      </c>
      <c r="BL117" s="11" t="s">
        <v>531</v>
      </c>
      <c r="BM117" s="143" t="s">
        <v>532</v>
      </c>
    </row>
    <row r="118" spans="1:65" s="2" customFormat="1" ht="21.75" customHeight="1">
      <c r="A118" s="26"/>
      <c r="B118" s="131"/>
      <c r="C118" s="132" t="s">
        <v>82</v>
      </c>
      <c r="D118" s="132" t="s">
        <v>119</v>
      </c>
      <c r="E118" s="133" t="s">
        <v>533</v>
      </c>
      <c r="F118" s="134" t="s">
        <v>534</v>
      </c>
      <c r="G118" s="135" t="s">
        <v>535</v>
      </c>
      <c r="H118" s="136">
        <v>1</v>
      </c>
      <c r="I118" s="137"/>
      <c r="J118" s="138">
        <f t="shared" si="0"/>
        <v>0</v>
      </c>
      <c r="K118" s="134" t="s">
        <v>459</v>
      </c>
      <c r="L118" s="27"/>
      <c r="M118" s="139" t="s">
        <v>1</v>
      </c>
      <c r="N118" s="140" t="s">
        <v>37</v>
      </c>
      <c r="O118" s="52"/>
      <c r="P118" s="141">
        <f t="shared" si="1"/>
        <v>0</v>
      </c>
      <c r="Q118" s="141">
        <v>8.8000000000000005E-3</v>
      </c>
      <c r="R118" s="141">
        <f t="shared" si="2"/>
        <v>8.8000000000000005E-3</v>
      </c>
      <c r="S118" s="141">
        <v>0</v>
      </c>
      <c r="T118" s="142">
        <f t="shared" si="3"/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R118" s="143" t="s">
        <v>531</v>
      </c>
      <c r="AT118" s="143" t="s">
        <v>119</v>
      </c>
      <c r="AU118" s="143" t="s">
        <v>72</v>
      </c>
      <c r="AY118" s="11" t="s">
        <v>125</v>
      </c>
      <c r="BE118" s="144">
        <f t="shared" si="4"/>
        <v>0</v>
      </c>
      <c r="BF118" s="144">
        <f t="shared" si="5"/>
        <v>0</v>
      </c>
      <c r="BG118" s="144">
        <f t="shared" si="6"/>
        <v>0</v>
      </c>
      <c r="BH118" s="144">
        <f t="shared" si="7"/>
        <v>0</v>
      </c>
      <c r="BI118" s="144">
        <f t="shared" si="8"/>
        <v>0</v>
      </c>
      <c r="BJ118" s="11" t="s">
        <v>80</v>
      </c>
      <c r="BK118" s="144">
        <f t="shared" si="9"/>
        <v>0</v>
      </c>
      <c r="BL118" s="11" t="s">
        <v>531</v>
      </c>
      <c r="BM118" s="143" t="s">
        <v>536</v>
      </c>
    </row>
    <row r="119" spans="1:65" s="2" customFormat="1" ht="16.5" customHeight="1">
      <c r="A119" s="26"/>
      <c r="B119" s="131"/>
      <c r="C119" s="132" t="s">
        <v>134</v>
      </c>
      <c r="D119" s="132" t="s">
        <v>119</v>
      </c>
      <c r="E119" s="133" t="s">
        <v>537</v>
      </c>
      <c r="F119" s="134" t="s">
        <v>538</v>
      </c>
      <c r="G119" s="135" t="s">
        <v>530</v>
      </c>
      <c r="H119" s="164"/>
      <c r="I119" s="137"/>
      <c r="J119" s="138">
        <f t="shared" si="0"/>
        <v>0</v>
      </c>
      <c r="K119" s="134" t="s">
        <v>459</v>
      </c>
      <c r="L119" s="27"/>
      <c r="M119" s="139" t="s">
        <v>1</v>
      </c>
      <c r="N119" s="140" t="s">
        <v>37</v>
      </c>
      <c r="O119" s="52"/>
      <c r="P119" s="141">
        <f t="shared" si="1"/>
        <v>0</v>
      </c>
      <c r="Q119" s="141">
        <v>0</v>
      </c>
      <c r="R119" s="141">
        <f t="shared" si="2"/>
        <v>0</v>
      </c>
      <c r="S119" s="141">
        <v>0</v>
      </c>
      <c r="T119" s="142">
        <f t="shared" si="3"/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43" t="s">
        <v>531</v>
      </c>
      <c r="AT119" s="143" t="s">
        <v>119</v>
      </c>
      <c r="AU119" s="143" t="s">
        <v>72</v>
      </c>
      <c r="AY119" s="11" t="s">
        <v>125</v>
      </c>
      <c r="BE119" s="144">
        <f t="shared" si="4"/>
        <v>0</v>
      </c>
      <c r="BF119" s="144">
        <f t="shared" si="5"/>
        <v>0</v>
      </c>
      <c r="BG119" s="144">
        <f t="shared" si="6"/>
        <v>0</v>
      </c>
      <c r="BH119" s="144">
        <f t="shared" si="7"/>
        <v>0</v>
      </c>
      <c r="BI119" s="144">
        <f t="shared" si="8"/>
        <v>0</v>
      </c>
      <c r="BJ119" s="11" t="s">
        <v>80</v>
      </c>
      <c r="BK119" s="144">
        <f t="shared" si="9"/>
        <v>0</v>
      </c>
      <c r="BL119" s="11" t="s">
        <v>531</v>
      </c>
      <c r="BM119" s="143" t="s">
        <v>539</v>
      </c>
    </row>
    <row r="120" spans="1:65" s="2" customFormat="1" ht="16.5" customHeight="1">
      <c r="A120" s="26"/>
      <c r="B120" s="131"/>
      <c r="C120" s="132" t="s">
        <v>139</v>
      </c>
      <c r="D120" s="132" t="s">
        <v>119</v>
      </c>
      <c r="E120" s="133" t="s">
        <v>540</v>
      </c>
      <c r="F120" s="134" t="s">
        <v>541</v>
      </c>
      <c r="G120" s="135" t="s">
        <v>542</v>
      </c>
      <c r="H120" s="136">
        <v>1</v>
      </c>
      <c r="I120" s="137"/>
      <c r="J120" s="138">
        <f t="shared" si="0"/>
        <v>0</v>
      </c>
      <c r="K120" s="134" t="s">
        <v>459</v>
      </c>
      <c r="L120" s="27"/>
      <c r="M120" s="139" t="s">
        <v>1</v>
      </c>
      <c r="N120" s="140" t="s">
        <v>37</v>
      </c>
      <c r="O120" s="52"/>
      <c r="P120" s="141">
        <f t="shared" si="1"/>
        <v>0</v>
      </c>
      <c r="Q120" s="141">
        <v>0</v>
      </c>
      <c r="R120" s="141">
        <f t="shared" si="2"/>
        <v>0</v>
      </c>
      <c r="S120" s="141">
        <v>0</v>
      </c>
      <c r="T120" s="142">
        <f t="shared" si="3"/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43" t="s">
        <v>531</v>
      </c>
      <c r="AT120" s="143" t="s">
        <v>119</v>
      </c>
      <c r="AU120" s="143" t="s">
        <v>72</v>
      </c>
      <c r="AY120" s="11" t="s">
        <v>125</v>
      </c>
      <c r="BE120" s="144">
        <f t="shared" si="4"/>
        <v>0</v>
      </c>
      <c r="BF120" s="144">
        <f t="shared" si="5"/>
        <v>0</v>
      </c>
      <c r="BG120" s="144">
        <f t="shared" si="6"/>
        <v>0</v>
      </c>
      <c r="BH120" s="144">
        <f t="shared" si="7"/>
        <v>0</v>
      </c>
      <c r="BI120" s="144">
        <f t="shared" si="8"/>
        <v>0</v>
      </c>
      <c r="BJ120" s="11" t="s">
        <v>80</v>
      </c>
      <c r="BK120" s="144">
        <f t="shared" si="9"/>
        <v>0</v>
      </c>
      <c r="BL120" s="11" t="s">
        <v>531</v>
      </c>
      <c r="BM120" s="143" t="s">
        <v>543</v>
      </c>
    </row>
    <row r="121" spans="1:65" s="2" customFormat="1" ht="16.5" customHeight="1">
      <c r="A121" s="26"/>
      <c r="B121" s="131"/>
      <c r="C121" s="132" t="s">
        <v>143</v>
      </c>
      <c r="D121" s="132" t="s">
        <v>119</v>
      </c>
      <c r="E121" s="133" t="s">
        <v>544</v>
      </c>
      <c r="F121" s="134" t="s">
        <v>545</v>
      </c>
      <c r="G121" s="135" t="s">
        <v>542</v>
      </c>
      <c r="H121" s="136">
        <v>1</v>
      </c>
      <c r="I121" s="137"/>
      <c r="J121" s="138">
        <f t="shared" si="0"/>
        <v>0</v>
      </c>
      <c r="K121" s="134" t="s">
        <v>459</v>
      </c>
      <c r="L121" s="27"/>
      <c r="M121" s="139" t="s">
        <v>1</v>
      </c>
      <c r="N121" s="140" t="s">
        <v>37</v>
      </c>
      <c r="O121" s="52"/>
      <c r="P121" s="141">
        <f t="shared" si="1"/>
        <v>0</v>
      </c>
      <c r="Q121" s="141">
        <v>0</v>
      </c>
      <c r="R121" s="141">
        <f t="shared" si="2"/>
        <v>0</v>
      </c>
      <c r="S121" s="141">
        <v>0</v>
      </c>
      <c r="T121" s="142">
        <f t="shared" si="3"/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3" t="s">
        <v>531</v>
      </c>
      <c r="AT121" s="143" t="s">
        <v>119</v>
      </c>
      <c r="AU121" s="143" t="s">
        <v>72</v>
      </c>
      <c r="AY121" s="11" t="s">
        <v>125</v>
      </c>
      <c r="BE121" s="144">
        <f t="shared" si="4"/>
        <v>0</v>
      </c>
      <c r="BF121" s="144">
        <f t="shared" si="5"/>
        <v>0</v>
      </c>
      <c r="BG121" s="144">
        <f t="shared" si="6"/>
        <v>0</v>
      </c>
      <c r="BH121" s="144">
        <f t="shared" si="7"/>
        <v>0</v>
      </c>
      <c r="BI121" s="144">
        <f t="shared" si="8"/>
        <v>0</v>
      </c>
      <c r="BJ121" s="11" t="s">
        <v>80</v>
      </c>
      <c r="BK121" s="144">
        <f t="shared" si="9"/>
        <v>0</v>
      </c>
      <c r="BL121" s="11" t="s">
        <v>531</v>
      </c>
      <c r="BM121" s="143" t="s">
        <v>546</v>
      </c>
    </row>
    <row r="122" spans="1:65" s="2" customFormat="1" ht="16.5" customHeight="1">
      <c r="A122" s="26"/>
      <c r="B122" s="131"/>
      <c r="C122" s="132" t="s">
        <v>147</v>
      </c>
      <c r="D122" s="132" t="s">
        <v>119</v>
      </c>
      <c r="E122" s="133" t="s">
        <v>547</v>
      </c>
      <c r="F122" s="134" t="s">
        <v>548</v>
      </c>
      <c r="G122" s="135" t="s">
        <v>530</v>
      </c>
      <c r="H122" s="164"/>
      <c r="I122" s="137"/>
      <c r="J122" s="138">
        <f t="shared" si="0"/>
        <v>0</v>
      </c>
      <c r="K122" s="134" t="s">
        <v>459</v>
      </c>
      <c r="L122" s="27"/>
      <c r="M122" s="139" t="s">
        <v>1</v>
      </c>
      <c r="N122" s="140" t="s">
        <v>37</v>
      </c>
      <c r="O122" s="52"/>
      <c r="P122" s="141">
        <f t="shared" si="1"/>
        <v>0</v>
      </c>
      <c r="Q122" s="141">
        <v>0</v>
      </c>
      <c r="R122" s="141">
        <f t="shared" si="2"/>
        <v>0</v>
      </c>
      <c r="S122" s="141">
        <v>0</v>
      </c>
      <c r="T122" s="142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3" t="s">
        <v>531</v>
      </c>
      <c r="AT122" s="143" t="s">
        <v>119</v>
      </c>
      <c r="AU122" s="143" t="s">
        <v>72</v>
      </c>
      <c r="AY122" s="11" t="s">
        <v>125</v>
      </c>
      <c r="BE122" s="144">
        <f t="shared" si="4"/>
        <v>0</v>
      </c>
      <c r="BF122" s="144">
        <f t="shared" si="5"/>
        <v>0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1" t="s">
        <v>80</v>
      </c>
      <c r="BK122" s="144">
        <f t="shared" si="9"/>
        <v>0</v>
      </c>
      <c r="BL122" s="11" t="s">
        <v>531</v>
      </c>
      <c r="BM122" s="143" t="s">
        <v>549</v>
      </c>
    </row>
    <row r="123" spans="1:65" s="2" customFormat="1" ht="16.5" customHeight="1">
      <c r="A123" s="26"/>
      <c r="B123" s="131"/>
      <c r="C123" s="132" t="s">
        <v>151</v>
      </c>
      <c r="D123" s="132" t="s">
        <v>119</v>
      </c>
      <c r="E123" s="133" t="s">
        <v>550</v>
      </c>
      <c r="F123" s="134" t="s">
        <v>551</v>
      </c>
      <c r="G123" s="135" t="s">
        <v>530</v>
      </c>
      <c r="H123" s="164"/>
      <c r="I123" s="137"/>
      <c r="J123" s="138">
        <f t="shared" si="0"/>
        <v>0</v>
      </c>
      <c r="K123" s="134" t="s">
        <v>459</v>
      </c>
      <c r="L123" s="27"/>
      <c r="M123" s="139" t="s">
        <v>1</v>
      </c>
      <c r="N123" s="140" t="s">
        <v>37</v>
      </c>
      <c r="O123" s="52"/>
      <c r="P123" s="141">
        <f t="shared" si="1"/>
        <v>0</v>
      </c>
      <c r="Q123" s="141">
        <v>0</v>
      </c>
      <c r="R123" s="141">
        <f t="shared" si="2"/>
        <v>0</v>
      </c>
      <c r="S123" s="141">
        <v>0</v>
      </c>
      <c r="T123" s="142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3" t="s">
        <v>531</v>
      </c>
      <c r="AT123" s="143" t="s">
        <v>119</v>
      </c>
      <c r="AU123" s="143" t="s">
        <v>72</v>
      </c>
      <c r="AY123" s="11" t="s">
        <v>125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1" t="s">
        <v>80</v>
      </c>
      <c r="BK123" s="144">
        <f t="shared" si="9"/>
        <v>0</v>
      </c>
      <c r="BL123" s="11" t="s">
        <v>531</v>
      </c>
      <c r="BM123" s="143" t="s">
        <v>552</v>
      </c>
    </row>
    <row r="124" spans="1:65" s="2" customFormat="1" ht="16.5" customHeight="1">
      <c r="A124" s="26"/>
      <c r="B124" s="131"/>
      <c r="C124" s="132" t="s">
        <v>155</v>
      </c>
      <c r="D124" s="132" t="s">
        <v>119</v>
      </c>
      <c r="E124" s="133" t="s">
        <v>553</v>
      </c>
      <c r="F124" s="134" t="s">
        <v>554</v>
      </c>
      <c r="G124" s="135" t="s">
        <v>122</v>
      </c>
      <c r="H124" s="136">
        <v>1</v>
      </c>
      <c r="I124" s="137"/>
      <c r="J124" s="138">
        <f t="shared" si="0"/>
        <v>0</v>
      </c>
      <c r="K124" s="134" t="s">
        <v>459</v>
      </c>
      <c r="L124" s="27"/>
      <c r="M124" s="159" t="s">
        <v>1</v>
      </c>
      <c r="N124" s="160" t="s">
        <v>37</v>
      </c>
      <c r="O124" s="161"/>
      <c r="P124" s="162">
        <f t="shared" si="1"/>
        <v>0</v>
      </c>
      <c r="Q124" s="162">
        <v>0</v>
      </c>
      <c r="R124" s="162">
        <f t="shared" si="2"/>
        <v>0</v>
      </c>
      <c r="S124" s="162">
        <v>0</v>
      </c>
      <c r="T124" s="163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3" t="s">
        <v>531</v>
      </c>
      <c r="AT124" s="143" t="s">
        <v>119</v>
      </c>
      <c r="AU124" s="143" t="s">
        <v>72</v>
      </c>
      <c r="AY124" s="11" t="s">
        <v>125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1" t="s">
        <v>80</v>
      </c>
      <c r="BK124" s="144">
        <f t="shared" si="9"/>
        <v>0</v>
      </c>
      <c r="BL124" s="11" t="s">
        <v>531</v>
      </c>
      <c r="BM124" s="143" t="s">
        <v>555</v>
      </c>
    </row>
    <row r="125" spans="1:65" s="2" customFormat="1" ht="6.95" customHeight="1">
      <c r="A125" s="26"/>
      <c r="B125" s="41"/>
      <c r="C125" s="42"/>
      <c r="D125" s="42"/>
      <c r="E125" s="42"/>
      <c r="F125" s="42"/>
      <c r="G125" s="42"/>
      <c r="H125" s="42"/>
      <c r="I125" s="114"/>
      <c r="J125" s="42"/>
      <c r="K125" s="42"/>
      <c r="L125" s="27"/>
      <c r="M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</sheetData>
  <autoFilter ref="C115:K124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7"/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1" t="s">
        <v>91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88"/>
      <c r="J3" s="13"/>
      <c r="K3" s="13"/>
      <c r="L3" s="14"/>
      <c r="AT3" s="11" t="s">
        <v>82</v>
      </c>
    </row>
    <row r="4" spans="1:46" s="1" customFormat="1" ht="24.95" customHeight="1">
      <c r="B4" s="14"/>
      <c r="D4" s="15" t="s">
        <v>98</v>
      </c>
      <c r="I4" s="87"/>
      <c r="L4" s="14"/>
      <c r="M4" s="89" t="s">
        <v>10</v>
      </c>
      <c r="AT4" s="11" t="s">
        <v>3</v>
      </c>
    </row>
    <row r="5" spans="1:46" s="1" customFormat="1" ht="6.95" customHeight="1">
      <c r="B5" s="14"/>
      <c r="I5" s="87"/>
      <c r="L5" s="14"/>
    </row>
    <row r="6" spans="1:46" s="1" customFormat="1" ht="12" customHeight="1">
      <c r="B6" s="14"/>
      <c r="D6" s="21" t="s">
        <v>15</v>
      </c>
      <c r="I6" s="87"/>
      <c r="L6" s="14"/>
    </row>
    <row r="7" spans="1:46" s="1" customFormat="1" ht="16.5" customHeight="1">
      <c r="B7" s="14"/>
      <c r="E7" s="205" t="str">
        <f>'Rekapitulace stavby'!K6</f>
        <v>Oprava osvětlení v žst. Nová Ves nad Lužnicí a v  zast. Bednáreček</v>
      </c>
      <c r="F7" s="206"/>
      <c r="G7" s="206"/>
      <c r="H7" s="206"/>
      <c r="I7" s="87"/>
      <c r="L7" s="14"/>
    </row>
    <row r="8" spans="1:46" s="2" customFormat="1" ht="12" customHeight="1">
      <c r="A8" s="26"/>
      <c r="B8" s="27"/>
      <c r="C8" s="26"/>
      <c r="D8" s="21" t="s">
        <v>99</v>
      </c>
      <c r="E8" s="26"/>
      <c r="F8" s="26"/>
      <c r="G8" s="26"/>
      <c r="H8" s="26"/>
      <c r="I8" s="90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5" t="s">
        <v>556</v>
      </c>
      <c r="F9" s="204"/>
      <c r="G9" s="204"/>
      <c r="H9" s="204"/>
      <c r="I9" s="90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90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1" t="s">
        <v>16</v>
      </c>
      <c r="E11" s="26"/>
      <c r="F11" s="19" t="s">
        <v>1</v>
      </c>
      <c r="G11" s="26"/>
      <c r="H11" s="26"/>
      <c r="I11" s="91" t="s">
        <v>17</v>
      </c>
      <c r="J11" s="19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1" t="s">
        <v>18</v>
      </c>
      <c r="E12" s="26"/>
      <c r="F12" s="19" t="s">
        <v>19</v>
      </c>
      <c r="G12" s="26"/>
      <c r="H12" s="26"/>
      <c r="I12" s="91" t="s">
        <v>20</v>
      </c>
      <c r="J12" s="49" t="str">
        <f>'Rekapitulace stavby'!AN8</f>
        <v>6. 3. 2020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90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1" t="s">
        <v>22</v>
      </c>
      <c r="E14" s="26"/>
      <c r="F14" s="26"/>
      <c r="G14" s="26"/>
      <c r="H14" s="26"/>
      <c r="I14" s="91" t="s">
        <v>23</v>
      </c>
      <c r="J14" s="19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9" t="str">
        <f>IF('Rekapitulace stavby'!E11="","",'Rekapitulace stavby'!E11)</f>
        <v xml:space="preserve"> </v>
      </c>
      <c r="F15" s="26"/>
      <c r="G15" s="26"/>
      <c r="H15" s="26"/>
      <c r="I15" s="91" t="s">
        <v>25</v>
      </c>
      <c r="J15" s="19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90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1" t="s">
        <v>26</v>
      </c>
      <c r="E17" s="26"/>
      <c r="F17" s="26"/>
      <c r="G17" s="26"/>
      <c r="H17" s="26"/>
      <c r="I17" s="91" t="s">
        <v>23</v>
      </c>
      <c r="J17" s="22" t="str">
        <f>'Rekapitulace stavby'!AN13</f>
        <v>Vyplň údaj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7" t="str">
        <f>'Rekapitulace stavby'!E14</f>
        <v>Vyplň údaj</v>
      </c>
      <c r="F18" s="177"/>
      <c r="G18" s="177"/>
      <c r="H18" s="177"/>
      <c r="I18" s="91" t="s">
        <v>25</v>
      </c>
      <c r="J18" s="22" t="str">
        <f>'Rekapitulace stavby'!AN14</f>
        <v>Vyplň údaj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90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1" t="s">
        <v>28</v>
      </c>
      <c r="E20" s="26"/>
      <c r="F20" s="26"/>
      <c r="G20" s="26"/>
      <c r="H20" s="26"/>
      <c r="I20" s="91" t="s">
        <v>23</v>
      </c>
      <c r="J20" s="19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19" t="str">
        <f>IF('Rekapitulace stavby'!E17="","",'Rekapitulace stavby'!E17)</f>
        <v xml:space="preserve"> </v>
      </c>
      <c r="F21" s="26"/>
      <c r="G21" s="26"/>
      <c r="H21" s="26"/>
      <c r="I21" s="91" t="s">
        <v>25</v>
      </c>
      <c r="J21" s="19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90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1" t="s">
        <v>30</v>
      </c>
      <c r="E23" s="26"/>
      <c r="F23" s="26"/>
      <c r="G23" s="26"/>
      <c r="H23" s="26"/>
      <c r="I23" s="91" t="s">
        <v>23</v>
      </c>
      <c r="J23" s="19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19" t="str">
        <f>IF('Rekapitulace stavby'!E20="","",'Rekapitulace stavby'!E20)</f>
        <v xml:space="preserve"> </v>
      </c>
      <c r="F24" s="26"/>
      <c r="G24" s="26"/>
      <c r="H24" s="26"/>
      <c r="I24" s="91" t="s">
        <v>25</v>
      </c>
      <c r="J24" s="19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90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1" t="s">
        <v>31</v>
      </c>
      <c r="E26" s="26"/>
      <c r="F26" s="26"/>
      <c r="G26" s="26"/>
      <c r="H26" s="26"/>
      <c r="I26" s="90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81" t="s">
        <v>1</v>
      </c>
      <c r="F27" s="181"/>
      <c r="G27" s="181"/>
      <c r="H27" s="181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90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96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7" t="s">
        <v>32</v>
      </c>
      <c r="E30" s="26"/>
      <c r="F30" s="26"/>
      <c r="G30" s="26"/>
      <c r="H30" s="26"/>
      <c r="I30" s="90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96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98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9" t="s">
        <v>36</v>
      </c>
      <c r="E33" s="21" t="s">
        <v>37</v>
      </c>
      <c r="F33" s="100">
        <f>ROUND((SUM(BE116:BE163)),  2)</f>
        <v>0</v>
      </c>
      <c r="G33" s="26"/>
      <c r="H33" s="26"/>
      <c r="I33" s="101">
        <v>0.21</v>
      </c>
      <c r="J33" s="100">
        <f>ROUND(((SUM(BE116:BE163))*I33),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1" t="s">
        <v>38</v>
      </c>
      <c r="F34" s="100">
        <f>ROUND((SUM(BF116:BF163)),  2)</f>
        <v>0</v>
      </c>
      <c r="G34" s="26"/>
      <c r="H34" s="26"/>
      <c r="I34" s="101">
        <v>0.15</v>
      </c>
      <c r="J34" s="100">
        <f>ROUND(((SUM(BF116:BF163))*I34),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1" t="s">
        <v>39</v>
      </c>
      <c r="F35" s="100">
        <f>ROUND((SUM(BG116:BG163)),  2)</f>
        <v>0</v>
      </c>
      <c r="G35" s="26"/>
      <c r="H35" s="26"/>
      <c r="I35" s="101">
        <v>0.21</v>
      </c>
      <c r="J35" s="10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40</v>
      </c>
      <c r="F36" s="100">
        <f>ROUND((SUM(BH116:BH163)),  2)</f>
        <v>0</v>
      </c>
      <c r="G36" s="26"/>
      <c r="H36" s="26"/>
      <c r="I36" s="101">
        <v>0.15</v>
      </c>
      <c r="J36" s="10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41</v>
      </c>
      <c r="F37" s="100">
        <f>ROUND((SUM(BI116:BI163)),  2)</f>
        <v>0</v>
      </c>
      <c r="G37" s="26"/>
      <c r="H37" s="26"/>
      <c r="I37" s="101">
        <v>0</v>
      </c>
      <c r="J37" s="10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90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42</v>
      </c>
      <c r="E39" s="54"/>
      <c r="F39" s="54"/>
      <c r="G39" s="104" t="s">
        <v>43</v>
      </c>
      <c r="H39" s="105" t="s">
        <v>44</v>
      </c>
      <c r="I39" s="106"/>
      <c r="J39" s="107">
        <f>SUM(J30:J37)</f>
        <v>0</v>
      </c>
      <c r="K39" s="108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90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4"/>
      <c r="I41" s="87"/>
      <c r="L41" s="14"/>
    </row>
    <row r="42" spans="1:31" s="1" customFormat="1" ht="14.45" customHeight="1">
      <c r="B42" s="14"/>
      <c r="I42" s="87"/>
      <c r="L42" s="14"/>
    </row>
    <row r="43" spans="1:31" s="1" customFormat="1" ht="14.45" customHeight="1">
      <c r="B43" s="14"/>
      <c r="I43" s="87"/>
      <c r="L43" s="14"/>
    </row>
    <row r="44" spans="1:31" s="1" customFormat="1" ht="14.45" customHeight="1">
      <c r="B44" s="14"/>
      <c r="I44" s="87"/>
      <c r="L44" s="14"/>
    </row>
    <row r="45" spans="1:31" s="1" customFormat="1" ht="14.45" customHeight="1">
      <c r="B45" s="14"/>
      <c r="I45" s="87"/>
      <c r="L45" s="14"/>
    </row>
    <row r="46" spans="1:31" s="1" customFormat="1" ht="14.45" customHeight="1">
      <c r="B46" s="14"/>
      <c r="I46" s="87"/>
      <c r="L46" s="14"/>
    </row>
    <row r="47" spans="1:31" s="1" customFormat="1" ht="14.45" customHeight="1">
      <c r="B47" s="14"/>
      <c r="I47" s="87"/>
      <c r="L47" s="14"/>
    </row>
    <row r="48" spans="1:31" s="1" customFormat="1" ht="14.45" customHeight="1">
      <c r="B48" s="14"/>
      <c r="I48" s="87"/>
      <c r="L48" s="14"/>
    </row>
    <row r="49" spans="1:31" s="1" customFormat="1" ht="14.45" customHeight="1">
      <c r="B49" s="14"/>
      <c r="I49" s="87"/>
      <c r="L49" s="14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109"/>
      <c r="J50" s="38"/>
      <c r="K50" s="38"/>
      <c r="L50" s="36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" customFormat="1" ht="12.75">
      <c r="A61" s="26"/>
      <c r="B61" s="27"/>
      <c r="C61" s="26"/>
      <c r="D61" s="39" t="s">
        <v>47</v>
      </c>
      <c r="E61" s="29"/>
      <c r="F61" s="110" t="s">
        <v>48</v>
      </c>
      <c r="G61" s="39" t="s">
        <v>47</v>
      </c>
      <c r="H61" s="29"/>
      <c r="I61" s="111"/>
      <c r="J61" s="112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113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" customFormat="1" ht="12.75">
      <c r="A76" s="26"/>
      <c r="B76" s="27"/>
      <c r="C76" s="26"/>
      <c r="D76" s="39" t="s">
        <v>47</v>
      </c>
      <c r="E76" s="29"/>
      <c r="F76" s="110" t="s">
        <v>48</v>
      </c>
      <c r="G76" s="39" t="s">
        <v>47</v>
      </c>
      <c r="H76" s="29"/>
      <c r="I76" s="111"/>
      <c r="J76" s="112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114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115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101</v>
      </c>
      <c r="D82" s="26"/>
      <c r="E82" s="26"/>
      <c r="F82" s="26"/>
      <c r="G82" s="26"/>
      <c r="H82" s="26"/>
      <c r="I82" s="90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90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15</v>
      </c>
      <c r="D84" s="26"/>
      <c r="E84" s="26"/>
      <c r="F84" s="26"/>
      <c r="G84" s="26"/>
      <c r="H84" s="26"/>
      <c r="I84" s="90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5" t="str">
        <f>E7</f>
        <v>Oprava osvětlení v žst. Nová Ves nad Lužnicí a v  zast. Bednáreček</v>
      </c>
      <c r="F85" s="206"/>
      <c r="G85" s="206"/>
      <c r="H85" s="206"/>
      <c r="I85" s="90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99</v>
      </c>
      <c r="D86" s="26"/>
      <c r="E86" s="26"/>
      <c r="F86" s="26"/>
      <c r="G86" s="26"/>
      <c r="H86" s="26"/>
      <c r="I86" s="90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5" t="str">
        <f>E9</f>
        <v>04 - Elektromontáže - zast. Bednáreček</v>
      </c>
      <c r="F87" s="204"/>
      <c r="G87" s="204"/>
      <c r="H87" s="204"/>
      <c r="I87" s="90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90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18</v>
      </c>
      <c r="D89" s="26"/>
      <c r="E89" s="26"/>
      <c r="F89" s="19" t="str">
        <f>F12</f>
        <v>žst. Nová Ves nad Lužnicí, zast. Bednáreček</v>
      </c>
      <c r="G89" s="26"/>
      <c r="H89" s="26"/>
      <c r="I89" s="91" t="s">
        <v>20</v>
      </c>
      <c r="J89" s="49" t="str">
        <f>IF(J12="","",J12)</f>
        <v>6. 3. 2020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90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22</v>
      </c>
      <c r="D91" s="26"/>
      <c r="E91" s="26"/>
      <c r="F91" s="19" t="str">
        <f>E15</f>
        <v xml:space="preserve"> </v>
      </c>
      <c r="G91" s="26"/>
      <c r="H91" s="26"/>
      <c r="I91" s="91" t="s">
        <v>28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26</v>
      </c>
      <c r="D92" s="26"/>
      <c r="E92" s="26"/>
      <c r="F92" s="19" t="str">
        <f>IF(E18="","",E18)</f>
        <v>Vyplň údaj</v>
      </c>
      <c r="G92" s="26"/>
      <c r="H92" s="26"/>
      <c r="I92" s="91" t="s">
        <v>30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90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6" t="s">
        <v>102</v>
      </c>
      <c r="D94" s="102"/>
      <c r="E94" s="102"/>
      <c r="F94" s="102"/>
      <c r="G94" s="102"/>
      <c r="H94" s="102"/>
      <c r="I94" s="117"/>
      <c r="J94" s="118" t="s">
        <v>103</v>
      </c>
      <c r="K94" s="10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90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9" t="s">
        <v>104</v>
      </c>
      <c r="D96" s="26"/>
      <c r="E96" s="26"/>
      <c r="F96" s="26"/>
      <c r="G96" s="26"/>
      <c r="H96" s="26"/>
      <c r="I96" s="90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105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90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114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115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106</v>
      </c>
      <c r="D103" s="26"/>
      <c r="E103" s="26"/>
      <c r="F103" s="26"/>
      <c r="G103" s="26"/>
      <c r="H103" s="26"/>
      <c r="I103" s="90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90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15</v>
      </c>
      <c r="D105" s="26"/>
      <c r="E105" s="26"/>
      <c r="F105" s="26"/>
      <c r="G105" s="26"/>
      <c r="H105" s="26"/>
      <c r="I105" s="90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205" t="str">
        <f>E7</f>
        <v>Oprava osvětlení v žst. Nová Ves nad Lužnicí a v  zast. Bednáreček</v>
      </c>
      <c r="F106" s="206"/>
      <c r="G106" s="206"/>
      <c r="H106" s="206"/>
      <c r="I106" s="90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99</v>
      </c>
      <c r="D107" s="26"/>
      <c r="E107" s="26"/>
      <c r="F107" s="26"/>
      <c r="G107" s="26"/>
      <c r="H107" s="26"/>
      <c r="I107" s="90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95" t="str">
        <f>E9</f>
        <v>04 - Elektromontáže - zast. Bednáreček</v>
      </c>
      <c r="F108" s="204"/>
      <c r="G108" s="204"/>
      <c r="H108" s="204"/>
      <c r="I108" s="90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90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18</v>
      </c>
      <c r="D110" s="26"/>
      <c r="E110" s="26"/>
      <c r="F110" s="19" t="str">
        <f>F12</f>
        <v>žst. Nová Ves nad Lužnicí, zast. Bednáreček</v>
      </c>
      <c r="G110" s="26"/>
      <c r="H110" s="26"/>
      <c r="I110" s="91" t="s">
        <v>20</v>
      </c>
      <c r="J110" s="49" t="str">
        <f>IF(J12="","",J12)</f>
        <v>6. 3. 2020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90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22</v>
      </c>
      <c r="D112" s="26"/>
      <c r="E112" s="26"/>
      <c r="F112" s="19" t="str">
        <f>E15</f>
        <v xml:space="preserve"> </v>
      </c>
      <c r="G112" s="26"/>
      <c r="H112" s="26"/>
      <c r="I112" s="91" t="s">
        <v>28</v>
      </c>
      <c r="J112" s="24" t="str">
        <f>E21</f>
        <v xml:space="preserve"> 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26</v>
      </c>
      <c r="D113" s="26"/>
      <c r="E113" s="26"/>
      <c r="F113" s="19" t="str">
        <f>IF(E18="","",E18)</f>
        <v>Vyplň údaj</v>
      </c>
      <c r="G113" s="26"/>
      <c r="H113" s="26"/>
      <c r="I113" s="91" t="s">
        <v>30</v>
      </c>
      <c r="J113" s="24" t="str">
        <f>E24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90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20"/>
      <c r="B115" s="121"/>
      <c r="C115" s="122" t="s">
        <v>107</v>
      </c>
      <c r="D115" s="123" t="s">
        <v>57</v>
      </c>
      <c r="E115" s="123" t="s">
        <v>53</v>
      </c>
      <c r="F115" s="123" t="s">
        <v>54</v>
      </c>
      <c r="G115" s="123" t="s">
        <v>108</v>
      </c>
      <c r="H115" s="123" t="s">
        <v>109</v>
      </c>
      <c r="I115" s="124" t="s">
        <v>110</v>
      </c>
      <c r="J115" s="123" t="s">
        <v>103</v>
      </c>
      <c r="K115" s="125" t="s">
        <v>111</v>
      </c>
      <c r="L115" s="126"/>
      <c r="M115" s="56" t="s">
        <v>1</v>
      </c>
      <c r="N115" s="57" t="s">
        <v>36</v>
      </c>
      <c r="O115" s="57" t="s">
        <v>112</v>
      </c>
      <c r="P115" s="57" t="s">
        <v>113</v>
      </c>
      <c r="Q115" s="57" t="s">
        <v>114</v>
      </c>
      <c r="R115" s="57" t="s">
        <v>115</v>
      </c>
      <c r="S115" s="57" t="s">
        <v>116</v>
      </c>
      <c r="T115" s="58" t="s">
        <v>117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26"/>
      <c r="B116" s="27"/>
      <c r="C116" s="63" t="s">
        <v>118</v>
      </c>
      <c r="D116" s="26"/>
      <c r="E116" s="26"/>
      <c r="F116" s="26"/>
      <c r="G116" s="26"/>
      <c r="H116" s="26"/>
      <c r="I116" s="90"/>
      <c r="J116" s="127">
        <f>BK116</f>
        <v>0</v>
      </c>
      <c r="K116" s="26"/>
      <c r="L116" s="27"/>
      <c r="M116" s="59"/>
      <c r="N116" s="50"/>
      <c r="O116" s="60"/>
      <c r="P116" s="128">
        <f>SUM(P117:P163)</f>
        <v>0</v>
      </c>
      <c r="Q116" s="60"/>
      <c r="R116" s="128">
        <f>SUM(R117:R163)</f>
        <v>0</v>
      </c>
      <c r="S116" s="60"/>
      <c r="T116" s="129">
        <f>SUM(T117:T163)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71</v>
      </c>
      <c r="AU116" s="11" t="s">
        <v>105</v>
      </c>
      <c r="BK116" s="130">
        <f>SUM(BK117:BK163)</f>
        <v>0</v>
      </c>
    </row>
    <row r="117" spans="1:65" s="2" customFormat="1" ht="33" customHeight="1">
      <c r="A117" s="26"/>
      <c r="B117" s="131"/>
      <c r="C117" s="132" t="s">
        <v>80</v>
      </c>
      <c r="D117" s="132" t="s">
        <v>119</v>
      </c>
      <c r="E117" s="133" t="s">
        <v>557</v>
      </c>
      <c r="F117" s="134" t="s">
        <v>558</v>
      </c>
      <c r="G117" s="135" t="s">
        <v>122</v>
      </c>
      <c r="H117" s="136">
        <v>5</v>
      </c>
      <c r="I117" s="137"/>
      <c r="J117" s="138">
        <f t="shared" ref="J117:J152" si="0">ROUND(I117*H117,2)</f>
        <v>0</v>
      </c>
      <c r="K117" s="134" t="s">
        <v>123</v>
      </c>
      <c r="L117" s="27"/>
      <c r="M117" s="139" t="s">
        <v>1</v>
      </c>
      <c r="N117" s="140" t="s">
        <v>37</v>
      </c>
      <c r="O117" s="52"/>
      <c r="P117" s="141">
        <f t="shared" ref="P117:P152" si="1">O117*H117</f>
        <v>0</v>
      </c>
      <c r="Q117" s="141">
        <v>0</v>
      </c>
      <c r="R117" s="141">
        <f t="shared" ref="R117:R152" si="2">Q117*H117</f>
        <v>0</v>
      </c>
      <c r="S117" s="141">
        <v>0</v>
      </c>
      <c r="T117" s="142">
        <f t="shared" ref="T117:T152" si="3"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3" t="s">
        <v>323</v>
      </c>
      <c r="AT117" s="143" t="s">
        <v>119</v>
      </c>
      <c r="AU117" s="143" t="s">
        <v>72</v>
      </c>
      <c r="AY117" s="11" t="s">
        <v>125</v>
      </c>
      <c r="BE117" s="144">
        <f t="shared" ref="BE117:BE152" si="4">IF(N117="základní",J117,0)</f>
        <v>0</v>
      </c>
      <c r="BF117" s="144">
        <f t="shared" ref="BF117:BF152" si="5">IF(N117="snížená",J117,0)</f>
        <v>0</v>
      </c>
      <c r="BG117" s="144">
        <f t="shared" ref="BG117:BG152" si="6">IF(N117="zákl. přenesená",J117,0)</f>
        <v>0</v>
      </c>
      <c r="BH117" s="144">
        <f t="shared" ref="BH117:BH152" si="7">IF(N117="sníž. přenesená",J117,0)</f>
        <v>0</v>
      </c>
      <c r="BI117" s="144">
        <f t="shared" ref="BI117:BI152" si="8">IF(N117="nulová",J117,0)</f>
        <v>0</v>
      </c>
      <c r="BJ117" s="11" t="s">
        <v>80</v>
      </c>
      <c r="BK117" s="144">
        <f t="shared" ref="BK117:BK152" si="9">ROUND(I117*H117,2)</f>
        <v>0</v>
      </c>
      <c r="BL117" s="11" t="s">
        <v>323</v>
      </c>
      <c r="BM117" s="143" t="s">
        <v>559</v>
      </c>
    </row>
    <row r="118" spans="1:65" s="2" customFormat="1" ht="44.25" customHeight="1">
      <c r="A118" s="26"/>
      <c r="B118" s="131"/>
      <c r="C118" s="149" t="s">
        <v>82</v>
      </c>
      <c r="D118" s="149" t="s">
        <v>129</v>
      </c>
      <c r="E118" s="150" t="s">
        <v>560</v>
      </c>
      <c r="F118" s="151" t="s">
        <v>561</v>
      </c>
      <c r="G118" s="152" t="s">
        <v>122</v>
      </c>
      <c r="H118" s="153">
        <v>5</v>
      </c>
      <c r="I118" s="154"/>
      <c r="J118" s="155">
        <f t="shared" si="0"/>
        <v>0</v>
      </c>
      <c r="K118" s="151" t="s">
        <v>123</v>
      </c>
      <c r="L118" s="156"/>
      <c r="M118" s="157" t="s">
        <v>1</v>
      </c>
      <c r="N118" s="158" t="s">
        <v>37</v>
      </c>
      <c r="O118" s="52"/>
      <c r="P118" s="141">
        <f t="shared" si="1"/>
        <v>0</v>
      </c>
      <c r="Q118" s="141">
        <v>0</v>
      </c>
      <c r="R118" s="141">
        <f t="shared" si="2"/>
        <v>0</v>
      </c>
      <c r="S118" s="141">
        <v>0</v>
      </c>
      <c r="T118" s="142">
        <f t="shared" si="3"/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R118" s="143" t="s">
        <v>132</v>
      </c>
      <c r="AT118" s="143" t="s">
        <v>129</v>
      </c>
      <c r="AU118" s="143" t="s">
        <v>72</v>
      </c>
      <c r="AY118" s="11" t="s">
        <v>125</v>
      </c>
      <c r="BE118" s="144">
        <f t="shared" si="4"/>
        <v>0</v>
      </c>
      <c r="BF118" s="144">
        <f t="shared" si="5"/>
        <v>0</v>
      </c>
      <c r="BG118" s="144">
        <f t="shared" si="6"/>
        <v>0</v>
      </c>
      <c r="BH118" s="144">
        <f t="shared" si="7"/>
        <v>0</v>
      </c>
      <c r="BI118" s="144">
        <f t="shared" si="8"/>
        <v>0</v>
      </c>
      <c r="BJ118" s="11" t="s">
        <v>80</v>
      </c>
      <c r="BK118" s="144">
        <f t="shared" si="9"/>
        <v>0</v>
      </c>
      <c r="BL118" s="11" t="s">
        <v>132</v>
      </c>
      <c r="BM118" s="143" t="s">
        <v>562</v>
      </c>
    </row>
    <row r="119" spans="1:65" s="2" customFormat="1" ht="21.75" customHeight="1">
      <c r="A119" s="26"/>
      <c r="B119" s="131"/>
      <c r="C119" s="132" t="s">
        <v>134</v>
      </c>
      <c r="D119" s="132" t="s">
        <v>119</v>
      </c>
      <c r="E119" s="133" t="s">
        <v>187</v>
      </c>
      <c r="F119" s="134" t="s">
        <v>188</v>
      </c>
      <c r="G119" s="135" t="s">
        <v>122</v>
      </c>
      <c r="H119" s="136">
        <v>13</v>
      </c>
      <c r="I119" s="137"/>
      <c r="J119" s="138">
        <f t="shared" si="0"/>
        <v>0</v>
      </c>
      <c r="K119" s="134" t="s">
        <v>123</v>
      </c>
      <c r="L119" s="27"/>
      <c r="M119" s="139" t="s">
        <v>1</v>
      </c>
      <c r="N119" s="140" t="s">
        <v>37</v>
      </c>
      <c r="O119" s="52"/>
      <c r="P119" s="141">
        <f t="shared" si="1"/>
        <v>0</v>
      </c>
      <c r="Q119" s="141">
        <v>0</v>
      </c>
      <c r="R119" s="141">
        <f t="shared" si="2"/>
        <v>0</v>
      </c>
      <c r="S119" s="141">
        <v>0</v>
      </c>
      <c r="T119" s="142">
        <f t="shared" si="3"/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43" t="s">
        <v>124</v>
      </c>
      <c r="AT119" s="143" t="s">
        <v>119</v>
      </c>
      <c r="AU119" s="143" t="s">
        <v>72</v>
      </c>
      <c r="AY119" s="11" t="s">
        <v>125</v>
      </c>
      <c r="BE119" s="144">
        <f t="shared" si="4"/>
        <v>0</v>
      </c>
      <c r="BF119" s="144">
        <f t="shared" si="5"/>
        <v>0</v>
      </c>
      <c r="BG119" s="144">
        <f t="shared" si="6"/>
        <v>0</v>
      </c>
      <c r="BH119" s="144">
        <f t="shared" si="7"/>
        <v>0</v>
      </c>
      <c r="BI119" s="144">
        <f t="shared" si="8"/>
        <v>0</v>
      </c>
      <c r="BJ119" s="11" t="s">
        <v>80</v>
      </c>
      <c r="BK119" s="144">
        <f t="shared" si="9"/>
        <v>0</v>
      </c>
      <c r="BL119" s="11" t="s">
        <v>124</v>
      </c>
      <c r="BM119" s="143" t="s">
        <v>563</v>
      </c>
    </row>
    <row r="120" spans="1:65" s="2" customFormat="1" ht="33" customHeight="1">
      <c r="A120" s="26"/>
      <c r="B120" s="131"/>
      <c r="C120" s="149" t="s">
        <v>139</v>
      </c>
      <c r="D120" s="149" t="s">
        <v>129</v>
      </c>
      <c r="E120" s="150" t="s">
        <v>564</v>
      </c>
      <c r="F120" s="151" t="s">
        <v>565</v>
      </c>
      <c r="G120" s="152" t="s">
        <v>122</v>
      </c>
      <c r="H120" s="153">
        <v>3</v>
      </c>
      <c r="I120" s="154"/>
      <c r="J120" s="155">
        <f t="shared" si="0"/>
        <v>0</v>
      </c>
      <c r="K120" s="151" t="s">
        <v>123</v>
      </c>
      <c r="L120" s="156"/>
      <c r="M120" s="157" t="s">
        <v>1</v>
      </c>
      <c r="N120" s="158" t="s">
        <v>37</v>
      </c>
      <c r="O120" s="52"/>
      <c r="P120" s="141">
        <f t="shared" si="1"/>
        <v>0</v>
      </c>
      <c r="Q120" s="141">
        <v>0</v>
      </c>
      <c r="R120" s="141">
        <f t="shared" si="2"/>
        <v>0</v>
      </c>
      <c r="S120" s="141">
        <v>0</v>
      </c>
      <c r="T120" s="142">
        <f t="shared" si="3"/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43" t="s">
        <v>132</v>
      </c>
      <c r="AT120" s="143" t="s">
        <v>129</v>
      </c>
      <c r="AU120" s="143" t="s">
        <v>72</v>
      </c>
      <c r="AY120" s="11" t="s">
        <v>125</v>
      </c>
      <c r="BE120" s="144">
        <f t="shared" si="4"/>
        <v>0</v>
      </c>
      <c r="BF120" s="144">
        <f t="shared" si="5"/>
        <v>0</v>
      </c>
      <c r="BG120" s="144">
        <f t="shared" si="6"/>
        <v>0</v>
      </c>
      <c r="BH120" s="144">
        <f t="shared" si="7"/>
        <v>0</v>
      </c>
      <c r="BI120" s="144">
        <f t="shared" si="8"/>
        <v>0</v>
      </c>
      <c r="BJ120" s="11" t="s">
        <v>80</v>
      </c>
      <c r="BK120" s="144">
        <f t="shared" si="9"/>
        <v>0</v>
      </c>
      <c r="BL120" s="11" t="s">
        <v>132</v>
      </c>
      <c r="BM120" s="143" t="s">
        <v>566</v>
      </c>
    </row>
    <row r="121" spans="1:65" s="2" customFormat="1" ht="33" customHeight="1">
      <c r="A121" s="26"/>
      <c r="B121" s="131"/>
      <c r="C121" s="149" t="s">
        <v>143</v>
      </c>
      <c r="D121" s="149" t="s">
        <v>129</v>
      </c>
      <c r="E121" s="150" t="s">
        <v>567</v>
      </c>
      <c r="F121" s="151" t="s">
        <v>568</v>
      </c>
      <c r="G121" s="152" t="s">
        <v>122</v>
      </c>
      <c r="H121" s="153">
        <v>10</v>
      </c>
      <c r="I121" s="154"/>
      <c r="J121" s="155">
        <f t="shared" si="0"/>
        <v>0</v>
      </c>
      <c r="K121" s="151" t="s">
        <v>123</v>
      </c>
      <c r="L121" s="156"/>
      <c r="M121" s="157" t="s">
        <v>1</v>
      </c>
      <c r="N121" s="158" t="s">
        <v>37</v>
      </c>
      <c r="O121" s="52"/>
      <c r="P121" s="141">
        <f t="shared" si="1"/>
        <v>0</v>
      </c>
      <c r="Q121" s="141">
        <v>0</v>
      </c>
      <c r="R121" s="141">
        <f t="shared" si="2"/>
        <v>0</v>
      </c>
      <c r="S121" s="141">
        <v>0</v>
      </c>
      <c r="T121" s="142">
        <f t="shared" si="3"/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3" t="s">
        <v>323</v>
      </c>
      <c r="AT121" s="143" t="s">
        <v>129</v>
      </c>
      <c r="AU121" s="143" t="s">
        <v>72</v>
      </c>
      <c r="AY121" s="11" t="s">
        <v>125</v>
      </c>
      <c r="BE121" s="144">
        <f t="shared" si="4"/>
        <v>0</v>
      </c>
      <c r="BF121" s="144">
        <f t="shared" si="5"/>
        <v>0</v>
      </c>
      <c r="BG121" s="144">
        <f t="shared" si="6"/>
        <v>0</v>
      </c>
      <c r="BH121" s="144">
        <f t="shared" si="7"/>
        <v>0</v>
      </c>
      <c r="BI121" s="144">
        <f t="shared" si="8"/>
        <v>0</v>
      </c>
      <c r="BJ121" s="11" t="s">
        <v>80</v>
      </c>
      <c r="BK121" s="144">
        <f t="shared" si="9"/>
        <v>0</v>
      </c>
      <c r="BL121" s="11" t="s">
        <v>323</v>
      </c>
      <c r="BM121" s="143" t="s">
        <v>569</v>
      </c>
    </row>
    <row r="122" spans="1:65" s="2" customFormat="1" ht="21.75" customHeight="1">
      <c r="A122" s="26"/>
      <c r="B122" s="131"/>
      <c r="C122" s="132" t="s">
        <v>147</v>
      </c>
      <c r="D122" s="132" t="s">
        <v>119</v>
      </c>
      <c r="E122" s="133" t="s">
        <v>199</v>
      </c>
      <c r="F122" s="134" t="s">
        <v>200</v>
      </c>
      <c r="G122" s="135" t="s">
        <v>122</v>
      </c>
      <c r="H122" s="136">
        <v>3</v>
      </c>
      <c r="I122" s="137"/>
      <c r="J122" s="138">
        <f t="shared" si="0"/>
        <v>0</v>
      </c>
      <c r="K122" s="134" t="s">
        <v>123</v>
      </c>
      <c r="L122" s="27"/>
      <c r="M122" s="139" t="s">
        <v>1</v>
      </c>
      <c r="N122" s="140" t="s">
        <v>37</v>
      </c>
      <c r="O122" s="52"/>
      <c r="P122" s="141">
        <f t="shared" si="1"/>
        <v>0</v>
      </c>
      <c r="Q122" s="141">
        <v>0</v>
      </c>
      <c r="R122" s="141">
        <f t="shared" si="2"/>
        <v>0</v>
      </c>
      <c r="S122" s="141">
        <v>0</v>
      </c>
      <c r="T122" s="142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3" t="s">
        <v>323</v>
      </c>
      <c r="AT122" s="143" t="s">
        <v>119</v>
      </c>
      <c r="AU122" s="143" t="s">
        <v>72</v>
      </c>
      <c r="AY122" s="11" t="s">
        <v>125</v>
      </c>
      <c r="BE122" s="144">
        <f t="shared" si="4"/>
        <v>0</v>
      </c>
      <c r="BF122" s="144">
        <f t="shared" si="5"/>
        <v>0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1" t="s">
        <v>80</v>
      </c>
      <c r="BK122" s="144">
        <f t="shared" si="9"/>
        <v>0</v>
      </c>
      <c r="BL122" s="11" t="s">
        <v>323</v>
      </c>
      <c r="BM122" s="143" t="s">
        <v>570</v>
      </c>
    </row>
    <row r="123" spans="1:65" s="2" customFormat="1" ht="33" customHeight="1">
      <c r="A123" s="26"/>
      <c r="B123" s="131"/>
      <c r="C123" s="149" t="s">
        <v>151</v>
      </c>
      <c r="D123" s="149" t="s">
        <v>129</v>
      </c>
      <c r="E123" s="150" t="s">
        <v>203</v>
      </c>
      <c r="F123" s="151" t="s">
        <v>204</v>
      </c>
      <c r="G123" s="152" t="s">
        <v>122</v>
      </c>
      <c r="H123" s="153">
        <v>3</v>
      </c>
      <c r="I123" s="154"/>
      <c r="J123" s="155">
        <f t="shared" si="0"/>
        <v>0</v>
      </c>
      <c r="K123" s="151" t="s">
        <v>123</v>
      </c>
      <c r="L123" s="156"/>
      <c r="M123" s="157" t="s">
        <v>1</v>
      </c>
      <c r="N123" s="158" t="s">
        <v>37</v>
      </c>
      <c r="O123" s="52"/>
      <c r="P123" s="141">
        <f t="shared" si="1"/>
        <v>0</v>
      </c>
      <c r="Q123" s="141">
        <v>0</v>
      </c>
      <c r="R123" s="141">
        <f t="shared" si="2"/>
        <v>0</v>
      </c>
      <c r="S123" s="141">
        <v>0</v>
      </c>
      <c r="T123" s="142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3" t="s">
        <v>323</v>
      </c>
      <c r="AT123" s="143" t="s">
        <v>129</v>
      </c>
      <c r="AU123" s="143" t="s">
        <v>72</v>
      </c>
      <c r="AY123" s="11" t="s">
        <v>125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1" t="s">
        <v>80</v>
      </c>
      <c r="BK123" s="144">
        <f t="shared" si="9"/>
        <v>0</v>
      </c>
      <c r="BL123" s="11" t="s">
        <v>323</v>
      </c>
      <c r="BM123" s="143" t="s">
        <v>571</v>
      </c>
    </row>
    <row r="124" spans="1:65" s="2" customFormat="1" ht="21.75" customHeight="1">
      <c r="A124" s="26"/>
      <c r="B124" s="131"/>
      <c r="C124" s="132" t="s">
        <v>155</v>
      </c>
      <c r="D124" s="132" t="s">
        <v>119</v>
      </c>
      <c r="E124" s="133" t="s">
        <v>572</v>
      </c>
      <c r="F124" s="134" t="s">
        <v>573</v>
      </c>
      <c r="G124" s="135" t="s">
        <v>122</v>
      </c>
      <c r="H124" s="136">
        <v>3</v>
      </c>
      <c r="I124" s="137"/>
      <c r="J124" s="138">
        <f t="shared" si="0"/>
        <v>0</v>
      </c>
      <c r="K124" s="134" t="s">
        <v>123</v>
      </c>
      <c r="L124" s="27"/>
      <c r="M124" s="139" t="s">
        <v>1</v>
      </c>
      <c r="N124" s="140" t="s">
        <v>37</v>
      </c>
      <c r="O124" s="52"/>
      <c r="P124" s="141">
        <f t="shared" si="1"/>
        <v>0</v>
      </c>
      <c r="Q124" s="141">
        <v>0</v>
      </c>
      <c r="R124" s="141">
        <f t="shared" si="2"/>
        <v>0</v>
      </c>
      <c r="S124" s="141">
        <v>0</v>
      </c>
      <c r="T124" s="142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3" t="s">
        <v>323</v>
      </c>
      <c r="AT124" s="143" t="s">
        <v>119</v>
      </c>
      <c r="AU124" s="143" t="s">
        <v>72</v>
      </c>
      <c r="AY124" s="11" t="s">
        <v>125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1" t="s">
        <v>80</v>
      </c>
      <c r="BK124" s="144">
        <f t="shared" si="9"/>
        <v>0</v>
      </c>
      <c r="BL124" s="11" t="s">
        <v>323</v>
      </c>
      <c r="BM124" s="143" t="s">
        <v>574</v>
      </c>
    </row>
    <row r="125" spans="1:65" s="2" customFormat="1" ht="21.75" customHeight="1">
      <c r="A125" s="26"/>
      <c r="B125" s="131"/>
      <c r="C125" s="149" t="s">
        <v>159</v>
      </c>
      <c r="D125" s="149" t="s">
        <v>129</v>
      </c>
      <c r="E125" s="150" t="s">
        <v>575</v>
      </c>
      <c r="F125" s="151" t="s">
        <v>576</v>
      </c>
      <c r="G125" s="152" t="s">
        <v>122</v>
      </c>
      <c r="H125" s="153">
        <v>3</v>
      </c>
      <c r="I125" s="154"/>
      <c r="J125" s="155">
        <f t="shared" si="0"/>
        <v>0</v>
      </c>
      <c r="K125" s="151" t="s">
        <v>123</v>
      </c>
      <c r="L125" s="156"/>
      <c r="M125" s="157" t="s">
        <v>1</v>
      </c>
      <c r="N125" s="158" t="s">
        <v>37</v>
      </c>
      <c r="O125" s="52"/>
      <c r="P125" s="141">
        <f t="shared" si="1"/>
        <v>0</v>
      </c>
      <c r="Q125" s="141">
        <v>0</v>
      </c>
      <c r="R125" s="141">
        <f t="shared" si="2"/>
        <v>0</v>
      </c>
      <c r="S125" s="141">
        <v>0</v>
      </c>
      <c r="T125" s="142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3" t="s">
        <v>132</v>
      </c>
      <c r="AT125" s="143" t="s">
        <v>129</v>
      </c>
      <c r="AU125" s="143" t="s">
        <v>72</v>
      </c>
      <c r="AY125" s="11" t="s">
        <v>125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1" t="s">
        <v>80</v>
      </c>
      <c r="BK125" s="144">
        <f t="shared" si="9"/>
        <v>0</v>
      </c>
      <c r="BL125" s="11" t="s">
        <v>132</v>
      </c>
      <c r="BM125" s="143" t="s">
        <v>577</v>
      </c>
    </row>
    <row r="126" spans="1:65" s="2" customFormat="1" ht="21.75" customHeight="1">
      <c r="A126" s="26"/>
      <c r="B126" s="131"/>
      <c r="C126" s="132" t="s">
        <v>163</v>
      </c>
      <c r="D126" s="132" t="s">
        <v>119</v>
      </c>
      <c r="E126" s="133" t="s">
        <v>356</v>
      </c>
      <c r="F126" s="134" t="s">
        <v>357</v>
      </c>
      <c r="G126" s="135" t="s">
        <v>281</v>
      </c>
      <c r="H126" s="136">
        <v>120</v>
      </c>
      <c r="I126" s="137"/>
      <c r="J126" s="138">
        <f t="shared" si="0"/>
        <v>0</v>
      </c>
      <c r="K126" s="134" t="s">
        <v>123</v>
      </c>
      <c r="L126" s="27"/>
      <c r="M126" s="139" t="s">
        <v>1</v>
      </c>
      <c r="N126" s="140" t="s">
        <v>37</v>
      </c>
      <c r="O126" s="52"/>
      <c r="P126" s="141">
        <f t="shared" si="1"/>
        <v>0</v>
      </c>
      <c r="Q126" s="141">
        <v>0</v>
      </c>
      <c r="R126" s="141">
        <f t="shared" si="2"/>
        <v>0</v>
      </c>
      <c r="S126" s="141">
        <v>0</v>
      </c>
      <c r="T126" s="142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3" t="s">
        <v>323</v>
      </c>
      <c r="AT126" s="143" t="s">
        <v>119</v>
      </c>
      <c r="AU126" s="143" t="s">
        <v>72</v>
      </c>
      <c r="AY126" s="11" t="s">
        <v>125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1" t="s">
        <v>80</v>
      </c>
      <c r="BK126" s="144">
        <f t="shared" si="9"/>
        <v>0</v>
      </c>
      <c r="BL126" s="11" t="s">
        <v>323</v>
      </c>
      <c r="BM126" s="143" t="s">
        <v>578</v>
      </c>
    </row>
    <row r="127" spans="1:65" s="2" customFormat="1" ht="21.75" customHeight="1">
      <c r="A127" s="26"/>
      <c r="B127" s="131"/>
      <c r="C127" s="132" t="s">
        <v>167</v>
      </c>
      <c r="D127" s="132" t="s">
        <v>119</v>
      </c>
      <c r="E127" s="133" t="s">
        <v>215</v>
      </c>
      <c r="F127" s="134" t="s">
        <v>216</v>
      </c>
      <c r="G127" s="135" t="s">
        <v>122</v>
      </c>
      <c r="H127" s="136">
        <v>2</v>
      </c>
      <c r="I127" s="137"/>
      <c r="J127" s="138">
        <f t="shared" si="0"/>
        <v>0</v>
      </c>
      <c r="K127" s="134" t="s">
        <v>123</v>
      </c>
      <c r="L127" s="27"/>
      <c r="M127" s="139" t="s">
        <v>1</v>
      </c>
      <c r="N127" s="140" t="s">
        <v>37</v>
      </c>
      <c r="O127" s="52"/>
      <c r="P127" s="141">
        <f t="shared" si="1"/>
        <v>0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3" t="s">
        <v>323</v>
      </c>
      <c r="AT127" s="143" t="s">
        <v>119</v>
      </c>
      <c r="AU127" s="143" t="s">
        <v>72</v>
      </c>
      <c r="AY127" s="11" t="s">
        <v>125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1" t="s">
        <v>80</v>
      </c>
      <c r="BK127" s="144">
        <f t="shared" si="9"/>
        <v>0</v>
      </c>
      <c r="BL127" s="11" t="s">
        <v>323</v>
      </c>
      <c r="BM127" s="143" t="s">
        <v>579</v>
      </c>
    </row>
    <row r="128" spans="1:65" s="2" customFormat="1" ht="44.25" customHeight="1">
      <c r="A128" s="26"/>
      <c r="B128" s="131"/>
      <c r="C128" s="149" t="s">
        <v>171</v>
      </c>
      <c r="D128" s="149" t="s">
        <v>129</v>
      </c>
      <c r="E128" s="150" t="s">
        <v>580</v>
      </c>
      <c r="F128" s="151" t="s">
        <v>581</v>
      </c>
      <c r="G128" s="152" t="s">
        <v>122</v>
      </c>
      <c r="H128" s="153">
        <v>2</v>
      </c>
      <c r="I128" s="154"/>
      <c r="J128" s="155">
        <f t="shared" si="0"/>
        <v>0</v>
      </c>
      <c r="K128" s="151" t="s">
        <v>123</v>
      </c>
      <c r="L128" s="156"/>
      <c r="M128" s="157" t="s">
        <v>1</v>
      </c>
      <c r="N128" s="158" t="s">
        <v>37</v>
      </c>
      <c r="O128" s="52"/>
      <c r="P128" s="141">
        <f t="shared" si="1"/>
        <v>0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3" t="s">
        <v>132</v>
      </c>
      <c r="AT128" s="143" t="s">
        <v>129</v>
      </c>
      <c r="AU128" s="143" t="s">
        <v>72</v>
      </c>
      <c r="AY128" s="11" t="s">
        <v>125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1" t="s">
        <v>80</v>
      </c>
      <c r="BK128" s="144">
        <f t="shared" si="9"/>
        <v>0</v>
      </c>
      <c r="BL128" s="11" t="s">
        <v>132</v>
      </c>
      <c r="BM128" s="143" t="s">
        <v>582</v>
      </c>
    </row>
    <row r="129" spans="1:65" s="2" customFormat="1" ht="21.75" customHeight="1">
      <c r="A129" s="26"/>
      <c r="B129" s="131"/>
      <c r="C129" s="132" t="s">
        <v>175</v>
      </c>
      <c r="D129" s="132" t="s">
        <v>119</v>
      </c>
      <c r="E129" s="133" t="s">
        <v>583</v>
      </c>
      <c r="F129" s="134" t="s">
        <v>584</v>
      </c>
      <c r="G129" s="135" t="s">
        <v>122</v>
      </c>
      <c r="H129" s="136">
        <v>1</v>
      </c>
      <c r="I129" s="137"/>
      <c r="J129" s="138">
        <f t="shared" si="0"/>
        <v>0</v>
      </c>
      <c r="K129" s="134" t="s">
        <v>123</v>
      </c>
      <c r="L129" s="27"/>
      <c r="M129" s="139" t="s">
        <v>1</v>
      </c>
      <c r="N129" s="140" t="s">
        <v>37</v>
      </c>
      <c r="O129" s="52"/>
      <c r="P129" s="141">
        <f t="shared" si="1"/>
        <v>0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3" t="s">
        <v>124</v>
      </c>
      <c r="AT129" s="143" t="s">
        <v>119</v>
      </c>
      <c r="AU129" s="143" t="s">
        <v>72</v>
      </c>
      <c r="AY129" s="11" t="s">
        <v>125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1" t="s">
        <v>80</v>
      </c>
      <c r="BK129" s="144">
        <f t="shared" si="9"/>
        <v>0</v>
      </c>
      <c r="BL129" s="11" t="s">
        <v>124</v>
      </c>
      <c r="BM129" s="143" t="s">
        <v>585</v>
      </c>
    </row>
    <row r="130" spans="1:65" s="2" customFormat="1" ht="33" customHeight="1">
      <c r="A130" s="26"/>
      <c r="B130" s="131"/>
      <c r="C130" s="149" t="s">
        <v>179</v>
      </c>
      <c r="D130" s="149" t="s">
        <v>129</v>
      </c>
      <c r="E130" s="150" t="s">
        <v>586</v>
      </c>
      <c r="F130" s="151" t="s">
        <v>587</v>
      </c>
      <c r="G130" s="152" t="s">
        <v>122</v>
      </c>
      <c r="H130" s="153">
        <v>1</v>
      </c>
      <c r="I130" s="154"/>
      <c r="J130" s="155">
        <f t="shared" si="0"/>
        <v>0</v>
      </c>
      <c r="K130" s="151" t="s">
        <v>123</v>
      </c>
      <c r="L130" s="156"/>
      <c r="M130" s="157" t="s">
        <v>1</v>
      </c>
      <c r="N130" s="158" t="s">
        <v>37</v>
      </c>
      <c r="O130" s="52"/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3" t="s">
        <v>132</v>
      </c>
      <c r="AT130" s="143" t="s">
        <v>129</v>
      </c>
      <c r="AU130" s="143" t="s">
        <v>72</v>
      </c>
      <c r="AY130" s="11" t="s">
        <v>125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1" t="s">
        <v>80</v>
      </c>
      <c r="BK130" s="144">
        <f t="shared" si="9"/>
        <v>0</v>
      </c>
      <c r="BL130" s="11" t="s">
        <v>132</v>
      </c>
      <c r="BM130" s="143" t="s">
        <v>588</v>
      </c>
    </row>
    <row r="131" spans="1:65" s="2" customFormat="1" ht="21.75" customHeight="1">
      <c r="A131" s="26"/>
      <c r="B131" s="131"/>
      <c r="C131" s="132" t="s">
        <v>8</v>
      </c>
      <c r="D131" s="132" t="s">
        <v>119</v>
      </c>
      <c r="E131" s="133" t="s">
        <v>243</v>
      </c>
      <c r="F131" s="134" t="s">
        <v>244</v>
      </c>
      <c r="G131" s="135" t="s">
        <v>122</v>
      </c>
      <c r="H131" s="136">
        <v>1</v>
      </c>
      <c r="I131" s="137"/>
      <c r="J131" s="138">
        <f t="shared" si="0"/>
        <v>0</v>
      </c>
      <c r="K131" s="134" t="s">
        <v>123</v>
      </c>
      <c r="L131" s="27"/>
      <c r="M131" s="139" t="s">
        <v>1</v>
      </c>
      <c r="N131" s="140" t="s">
        <v>37</v>
      </c>
      <c r="O131" s="52"/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3" t="s">
        <v>124</v>
      </c>
      <c r="AT131" s="143" t="s">
        <v>119</v>
      </c>
      <c r="AU131" s="143" t="s">
        <v>72</v>
      </c>
      <c r="AY131" s="11" t="s">
        <v>125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1" t="s">
        <v>80</v>
      </c>
      <c r="BK131" s="144">
        <f t="shared" si="9"/>
        <v>0</v>
      </c>
      <c r="BL131" s="11" t="s">
        <v>124</v>
      </c>
      <c r="BM131" s="143" t="s">
        <v>589</v>
      </c>
    </row>
    <row r="132" spans="1:65" s="2" customFormat="1" ht="55.5" customHeight="1">
      <c r="A132" s="26"/>
      <c r="B132" s="131"/>
      <c r="C132" s="149" t="s">
        <v>186</v>
      </c>
      <c r="D132" s="149" t="s">
        <v>129</v>
      </c>
      <c r="E132" s="150" t="s">
        <v>590</v>
      </c>
      <c r="F132" s="151" t="s">
        <v>591</v>
      </c>
      <c r="G132" s="152" t="s">
        <v>122</v>
      </c>
      <c r="H132" s="153">
        <v>1</v>
      </c>
      <c r="I132" s="154"/>
      <c r="J132" s="155">
        <f t="shared" si="0"/>
        <v>0</v>
      </c>
      <c r="K132" s="151" t="s">
        <v>123</v>
      </c>
      <c r="L132" s="156"/>
      <c r="M132" s="157" t="s">
        <v>1</v>
      </c>
      <c r="N132" s="158" t="s">
        <v>37</v>
      </c>
      <c r="O132" s="52"/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3" t="s">
        <v>132</v>
      </c>
      <c r="AT132" s="143" t="s">
        <v>129</v>
      </c>
      <c r="AU132" s="143" t="s">
        <v>72</v>
      </c>
      <c r="AY132" s="11" t="s">
        <v>125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1" t="s">
        <v>80</v>
      </c>
      <c r="BK132" s="144">
        <f t="shared" si="9"/>
        <v>0</v>
      </c>
      <c r="BL132" s="11" t="s">
        <v>132</v>
      </c>
      <c r="BM132" s="143" t="s">
        <v>592</v>
      </c>
    </row>
    <row r="133" spans="1:65" s="2" customFormat="1" ht="21.75" customHeight="1">
      <c r="A133" s="26"/>
      <c r="B133" s="131"/>
      <c r="C133" s="132" t="s">
        <v>190</v>
      </c>
      <c r="D133" s="132" t="s">
        <v>119</v>
      </c>
      <c r="E133" s="133" t="s">
        <v>271</v>
      </c>
      <c r="F133" s="134" t="s">
        <v>272</v>
      </c>
      <c r="G133" s="135" t="s">
        <v>122</v>
      </c>
      <c r="H133" s="136">
        <v>20</v>
      </c>
      <c r="I133" s="137"/>
      <c r="J133" s="138">
        <f t="shared" si="0"/>
        <v>0</v>
      </c>
      <c r="K133" s="134" t="s">
        <v>123</v>
      </c>
      <c r="L133" s="27"/>
      <c r="M133" s="139" t="s">
        <v>1</v>
      </c>
      <c r="N133" s="140" t="s">
        <v>37</v>
      </c>
      <c r="O133" s="52"/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3" t="s">
        <v>124</v>
      </c>
      <c r="AT133" s="143" t="s">
        <v>119</v>
      </c>
      <c r="AU133" s="143" t="s">
        <v>72</v>
      </c>
      <c r="AY133" s="11" t="s">
        <v>125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1" t="s">
        <v>80</v>
      </c>
      <c r="BK133" s="144">
        <f t="shared" si="9"/>
        <v>0</v>
      </c>
      <c r="BL133" s="11" t="s">
        <v>124</v>
      </c>
      <c r="BM133" s="143" t="s">
        <v>593</v>
      </c>
    </row>
    <row r="134" spans="1:65" s="2" customFormat="1" ht="21.75" customHeight="1">
      <c r="A134" s="26"/>
      <c r="B134" s="131"/>
      <c r="C134" s="149" t="s">
        <v>194</v>
      </c>
      <c r="D134" s="149" t="s">
        <v>129</v>
      </c>
      <c r="E134" s="150" t="s">
        <v>275</v>
      </c>
      <c r="F134" s="151" t="s">
        <v>276</v>
      </c>
      <c r="G134" s="152" t="s">
        <v>122</v>
      </c>
      <c r="H134" s="153">
        <v>20</v>
      </c>
      <c r="I134" s="154"/>
      <c r="J134" s="155">
        <f t="shared" si="0"/>
        <v>0</v>
      </c>
      <c r="K134" s="151" t="s">
        <v>123</v>
      </c>
      <c r="L134" s="156"/>
      <c r="M134" s="157" t="s">
        <v>1</v>
      </c>
      <c r="N134" s="158" t="s">
        <v>37</v>
      </c>
      <c r="O134" s="52"/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3" t="s">
        <v>132</v>
      </c>
      <c r="AT134" s="143" t="s">
        <v>129</v>
      </c>
      <c r="AU134" s="143" t="s">
        <v>72</v>
      </c>
      <c r="AY134" s="11" t="s">
        <v>125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1" t="s">
        <v>80</v>
      </c>
      <c r="BK134" s="144">
        <f t="shared" si="9"/>
        <v>0</v>
      </c>
      <c r="BL134" s="11" t="s">
        <v>132</v>
      </c>
      <c r="BM134" s="143" t="s">
        <v>594</v>
      </c>
    </row>
    <row r="135" spans="1:65" s="2" customFormat="1" ht="21.75" customHeight="1">
      <c r="A135" s="26"/>
      <c r="B135" s="131"/>
      <c r="C135" s="132" t="s">
        <v>198</v>
      </c>
      <c r="D135" s="132" t="s">
        <v>119</v>
      </c>
      <c r="E135" s="133" t="s">
        <v>595</v>
      </c>
      <c r="F135" s="134" t="s">
        <v>596</v>
      </c>
      <c r="G135" s="135" t="s">
        <v>122</v>
      </c>
      <c r="H135" s="136">
        <v>15</v>
      </c>
      <c r="I135" s="137"/>
      <c r="J135" s="138">
        <f t="shared" si="0"/>
        <v>0</v>
      </c>
      <c r="K135" s="134" t="s">
        <v>123</v>
      </c>
      <c r="L135" s="27"/>
      <c r="M135" s="139" t="s">
        <v>1</v>
      </c>
      <c r="N135" s="140" t="s">
        <v>37</v>
      </c>
      <c r="O135" s="52"/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3" t="s">
        <v>124</v>
      </c>
      <c r="AT135" s="143" t="s">
        <v>119</v>
      </c>
      <c r="AU135" s="143" t="s">
        <v>72</v>
      </c>
      <c r="AY135" s="11" t="s">
        <v>125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1" t="s">
        <v>80</v>
      </c>
      <c r="BK135" s="144">
        <f t="shared" si="9"/>
        <v>0</v>
      </c>
      <c r="BL135" s="11" t="s">
        <v>124</v>
      </c>
      <c r="BM135" s="143" t="s">
        <v>597</v>
      </c>
    </row>
    <row r="136" spans="1:65" s="2" customFormat="1" ht="33" customHeight="1">
      <c r="A136" s="26"/>
      <c r="B136" s="131"/>
      <c r="C136" s="149" t="s">
        <v>202</v>
      </c>
      <c r="D136" s="149" t="s">
        <v>129</v>
      </c>
      <c r="E136" s="150" t="s">
        <v>598</v>
      </c>
      <c r="F136" s="151" t="s">
        <v>599</v>
      </c>
      <c r="G136" s="152" t="s">
        <v>122</v>
      </c>
      <c r="H136" s="153">
        <v>15</v>
      </c>
      <c r="I136" s="154"/>
      <c r="J136" s="155">
        <f t="shared" si="0"/>
        <v>0</v>
      </c>
      <c r="K136" s="151" t="s">
        <v>123</v>
      </c>
      <c r="L136" s="156"/>
      <c r="M136" s="157" t="s">
        <v>1</v>
      </c>
      <c r="N136" s="158" t="s">
        <v>37</v>
      </c>
      <c r="O136" s="52"/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3" t="s">
        <v>132</v>
      </c>
      <c r="AT136" s="143" t="s">
        <v>129</v>
      </c>
      <c r="AU136" s="143" t="s">
        <v>72</v>
      </c>
      <c r="AY136" s="11" t="s">
        <v>125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1" t="s">
        <v>80</v>
      </c>
      <c r="BK136" s="144">
        <f t="shared" si="9"/>
        <v>0</v>
      </c>
      <c r="BL136" s="11" t="s">
        <v>132</v>
      </c>
      <c r="BM136" s="143" t="s">
        <v>600</v>
      </c>
    </row>
    <row r="137" spans="1:65" s="2" customFormat="1" ht="21.75" customHeight="1">
      <c r="A137" s="26"/>
      <c r="B137" s="131"/>
      <c r="C137" s="132" t="s">
        <v>7</v>
      </c>
      <c r="D137" s="132" t="s">
        <v>119</v>
      </c>
      <c r="E137" s="133" t="s">
        <v>135</v>
      </c>
      <c r="F137" s="134" t="s">
        <v>136</v>
      </c>
      <c r="G137" s="135" t="s">
        <v>122</v>
      </c>
      <c r="H137" s="136">
        <v>1</v>
      </c>
      <c r="I137" s="137"/>
      <c r="J137" s="138">
        <f t="shared" si="0"/>
        <v>0</v>
      </c>
      <c r="K137" s="134" t="s">
        <v>123</v>
      </c>
      <c r="L137" s="27"/>
      <c r="M137" s="139" t="s">
        <v>1</v>
      </c>
      <c r="N137" s="140" t="s">
        <v>37</v>
      </c>
      <c r="O137" s="52"/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3" t="s">
        <v>124</v>
      </c>
      <c r="AT137" s="143" t="s">
        <v>119</v>
      </c>
      <c r="AU137" s="143" t="s">
        <v>72</v>
      </c>
      <c r="AY137" s="11" t="s">
        <v>125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1" t="s">
        <v>80</v>
      </c>
      <c r="BK137" s="144">
        <f t="shared" si="9"/>
        <v>0</v>
      </c>
      <c r="BL137" s="11" t="s">
        <v>124</v>
      </c>
      <c r="BM137" s="143" t="s">
        <v>601</v>
      </c>
    </row>
    <row r="138" spans="1:65" s="2" customFormat="1" ht="21.75" customHeight="1">
      <c r="A138" s="26"/>
      <c r="B138" s="131"/>
      <c r="C138" s="149" t="s">
        <v>210</v>
      </c>
      <c r="D138" s="149" t="s">
        <v>129</v>
      </c>
      <c r="E138" s="150" t="s">
        <v>140</v>
      </c>
      <c r="F138" s="151" t="s">
        <v>141</v>
      </c>
      <c r="G138" s="152" t="s">
        <v>122</v>
      </c>
      <c r="H138" s="153">
        <v>1</v>
      </c>
      <c r="I138" s="154"/>
      <c r="J138" s="155">
        <f t="shared" si="0"/>
        <v>0</v>
      </c>
      <c r="K138" s="151" t="s">
        <v>123</v>
      </c>
      <c r="L138" s="156"/>
      <c r="M138" s="157" t="s">
        <v>1</v>
      </c>
      <c r="N138" s="158" t="s">
        <v>37</v>
      </c>
      <c r="O138" s="52"/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3" t="s">
        <v>132</v>
      </c>
      <c r="AT138" s="143" t="s">
        <v>129</v>
      </c>
      <c r="AU138" s="143" t="s">
        <v>72</v>
      </c>
      <c r="AY138" s="11" t="s">
        <v>125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1" t="s">
        <v>80</v>
      </c>
      <c r="BK138" s="144">
        <f t="shared" si="9"/>
        <v>0</v>
      </c>
      <c r="BL138" s="11" t="s">
        <v>132</v>
      </c>
      <c r="BM138" s="143" t="s">
        <v>602</v>
      </c>
    </row>
    <row r="139" spans="1:65" s="2" customFormat="1" ht="21.75" customHeight="1">
      <c r="A139" s="26"/>
      <c r="B139" s="131"/>
      <c r="C139" s="132" t="s">
        <v>214</v>
      </c>
      <c r="D139" s="132" t="s">
        <v>119</v>
      </c>
      <c r="E139" s="133" t="s">
        <v>603</v>
      </c>
      <c r="F139" s="134" t="s">
        <v>604</v>
      </c>
      <c r="G139" s="135" t="s">
        <v>122</v>
      </c>
      <c r="H139" s="136">
        <v>1</v>
      </c>
      <c r="I139" s="137"/>
      <c r="J139" s="138">
        <f t="shared" si="0"/>
        <v>0</v>
      </c>
      <c r="K139" s="134" t="s">
        <v>123</v>
      </c>
      <c r="L139" s="27"/>
      <c r="M139" s="139" t="s">
        <v>1</v>
      </c>
      <c r="N139" s="140" t="s">
        <v>37</v>
      </c>
      <c r="O139" s="52"/>
      <c r="P139" s="141">
        <f t="shared" si="1"/>
        <v>0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3" t="s">
        <v>124</v>
      </c>
      <c r="AT139" s="143" t="s">
        <v>119</v>
      </c>
      <c r="AU139" s="143" t="s">
        <v>72</v>
      </c>
      <c r="AY139" s="11" t="s">
        <v>125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1" t="s">
        <v>80</v>
      </c>
      <c r="BK139" s="144">
        <f t="shared" si="9"/>
        <v>0</v>
      </c>
      <c r="BL139" s="11" t="s">
        <v>124</v>
      </c>
      <c r="BM139" s="143" t="s">
        <v>605</v>
      </c>
    </row>
    <row r="140" spans="1:65" s="2" customFormat="1" ht="21.75" customHeight="1">
      <c r="A140" s="26"/>
      <c r="B140" s="131"/>
      <c r="C140" s="149" t="s">
        <v>218</v>
      </c>
      <c r="D140" s="149" t="s">
        <v>129</v>
      </c>
      <c r="E140" s="150" t="s">
        <v>606</v>
      </c>
      <c r="F140" s="151" t="s">
        <v>607</v>
      </c>
      <c r="G140" s="152" t="s">
        <v>122</v>
      </c>
      <c r="H140" s="153">
        <v>1</v>
      </c>
      <c r="I140" s="154"/>
      <c r="J140" s="155">
        <f t="shared" si="0"/>
        <v>0</v>
      </c>
      <c r="K140" s="151" t="s">
        <v>123</v>
      </c>
      <c r="L140" s="156"/>
      <c r="M140" s="157" t="s">
        <v>1</v>
      </c>
      <c r="N140" s="158" t="s">
        <v>37</v>
      </c>
      <c r="O140" s="52"/>
      <c r="P140" s="141">
        <f t="shared" si="1"/>
        <v>0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3" t="s">
        <v>132</v>
      </c>
      <c r="AT140" s="143" t="s">
        <v>129</v>
      </c>
      <c r="AU140" s="143" t="s">
        <v>72</v>
      </c>
      <c r="AY140" s="11" t="s">
        <v>125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1" t="s">
        <v>80</v>
      </c>
      <c r="BK140" s="144">
        <f t="shared" si="9"/>
        <v>0</v>
      </c>
      <c r="BL140" s="11" t="s">
        <v>132</v>
      </c>
      <c r="BM140" s="143" t="s">
        <v>608</v>
      </c>
    </row>
    <row r="141" spans="1:65" s="2" customFormat="1" ht="21.75" customHeight="1">
      <c r="A141" s="26"/>
      <c r="B141" s="131"/>
      <c r="C141" s="132" t="s">
        <v>222</v>
      </c>
      <c r="D141" s="132" t="s">
        <v>119</v>
      </c>
      <c r="E141" s="133" t="s">
        <v>609</v>
      </c>
      <c r="F141" s="134" t="s">
        <v>610</v>
      </c>
      <c r="G141" s="135" t="s">
        <v>122</v>
      </c>
      <c r="H141" s="136">
        <v>1</v>
      </c>
      <c r="I141" s="137"/>
      <c r="J141" s="138">
        <f t="shared" si="0"/>
        <v>0</v>
      </c>
      <c r="K141" s="134" t="s">
        <v>123</v>
      </c>
      <c r="L141" s="27"/>
      <c r="M141" s="139" t="s">
        <v>1</v>
      </c>
      <c r="N141" s="140" t="s">
        <v>37</v>
      </c>
      <c r="O141" s="52"/>
      <c r="P141" s="141">
        <f t="shared" si="1"/>
        <v>0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3" t="s">
        <v>124</v>
      </c>
      <c r="AT141" s="143" t="s">
        <v>119</v>
      </c>
      <c r="AU141" s="143" t="s">
        <v>72</v>
      </c>
      <c r="AY141" s="11" t="s">
        <v>125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1" t="s">
        <v>80</v>
      </c>
      <c r="BK141" s="144">
        <f t="shared" si="9"/>
        <v>0</v>
      </c>
      <c r="BL141" s="11" t="s">
        <v>124</v>
      </c>
      <c r="BM141" s="143" t="s">
        <v>611</v>
      </c>
    </row>
    <row r="142" spans="1:65" s="2" customFormat="1" ht="21.75" customHeight="1">
      <c r="A142" s="26"/>
      <c r="B142" s="131"/>
      <c r="C142" s="149" t="s">
        <v>226</v>
      </c>
      <c r="D142" s="149" t="s">
        <v>129</v>
      </c>
      <c r="E142" s="150" t="s">
        <v>612</v>
      </c>
      <c r="F142" s="151" t="s">
        <v>613</v>
      </c>
      <c r="G142" s="152" t="s">
        <v>122</v>
      </c>
      <c r="H142" s="153">
        <v>1</v>
      </c>
      <c r="I142" s="154"/>
      <c r="J142" s="155">
        <f t="shared" si="0"/>
        <v>0</v>
      </c>
      <c r="K142" s="151" t="s">
        <v>123</v>
      </c>
      <c r="L142" s="156"/>
      <c r="M142" s="157" t="s">
        <v>1</v>
      </c>
      <c r="N142" s="158" t="s">
        <v>37</v>
      </c>
      <c r="O142" s="52"/>
      <c r="P142" s="141">
        <f t="shared" si="1"/>
        <v>0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3" t="s">
        <v>132</v>
      </c>
      <c r="AT142" s="143" t="s">
        <v>129</v>
      </c>
      <c r="AU142" s="143" t="s">
        <v>72</v>
      </c>
      <c r="AY142" s="11" t="s">
        <v>125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1" t="s">
        <v>80</v>
      </c>
      <c r="BK142" s="144">
        <f t="shared" si="9"/>
        <v>0</v>
      </c>
      <c r="BL142" s="11" t="s">
        <v>132</v>
      </c>
      <c r="BM142" s="143" t="s">
        <v>614</v>
      </c>
    </row>
    <row r="143" spans="1:65" s="2" customFormat="1" ht="21.75" customHeight="1">
      <c r="A143" s="26"/>
      <c r="B143" s="131"/>
      <c r="C143" s="132" t="s">
        <v>230</v>
      </c>
      <c r="D143" s="132" t="s">
        <v>119</v>
      </c>
      <c r="E143" s="133" t="s">
        <v>313</v>
      </c>
      <c r="F143" s="134" t="s">
        <v>314</v>
      </c>
      <c r="G143" s="135" t="s">
        <v>122</v>
      </c>
      <c r="H143" s="136">
        <v>7</v>
      </c>
      <c r="I143" s="137"/>
      <c r="J143" s="138">
        <f t="shared" si="0"/>
        <v>0</v>
      </c>
      <c r="K143" s="134" t="s">
        <v>123</v>
      </c>
      <c r="L143" s="27"/>
      <c r="M143" s="139" t="s">
        <v>1</v>
      </c>
      <c r="N143" s="140" t="s">
        <v>37</v>
      </c>
      <c r="O143" s="52"/>
      <c r="P143" s="141">
        <f t="shared" si="1"/>
        <v>0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3" t="s">
        <v>323</v>
      </c>
      <c r="AT143" s="143" t="s">
        <v>119</v>
      </c>
      <c r="AU143" s="143" t="s">
        <v>72</v>
      </c>
      <c r="AY143" s="11" t="s">
        <v>125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1" t="s">
        <v>80</v>
      </c>
      <c r="BK143" s="144">
        <f t="shared" si="9"/>
        <v>0</v>
      </c>
      <c r="BL143" s="11" t="s">
        <v>323</v>
      </c>
      <c r="BM143" s="143" t="s">
        <v>615</v>
      </c>
    </row>
    <row r="144" spans="1:65" s="2" customFormat="1" ht="21.75" customHeight="1">
      <c r="A144" s="26"/>
      <c r="B144" s="131"/>
      <c r="C144" s="132" t="s">
        <v>234</v>
      </c>
      <c r="D144" s="132" t="s">
        <v>119</v>
      </c>
      <c r="E144" s="133" t="s">
        <v>616</v>
      </c>
      <c r="F144" s="134" t="s">
        <v>617</v>
      </c>
      <c r="G144" s="135" t="s">
        <v>122</v>
      </c>
      <c r="H144" s="136">
        <v>7</v>
      </c>
      <c r="I144" s="137"/>
      <c r="J144" s="138">
        <f t="shared" si="0"/>
        <v>0</v>
      </c>
      <c r="K144" s="134" t="s">
        <v>123</v>
      </c>
      <c r="L144" s="27"/>
      <c r="M144" s="139" t="s">
        <v>1</v>
      </c>
      <c r="N144" s="140" t="s">
        <v>37</v>
      </c>
      <c r="O144" s="52"/>
      <c r="P144" s="141">
        <f t="shared" si="1"/>
        <v>0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3" t="s">
        <v>323</v>
      </c>
      <c r="AT144" s="143" t="s">
        <v>119</v>
      </c>
      <c r="AU144" s="143" t="s">
        <v>72</v>
      </c>
      <c r="AY144" s="11" t="s">
        <v>125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1" t="s">
        <v>80</v>
      </c>
      <c r="BK144" s="144">
        <f t="shared" si="9"/>
        <v>0</v>
      </c>
      <c r="BL144" s="11" t="s">
        <v>323</v>
      </c>
      <c r="BM144" s="143" t="s">
        <v>618</v>
      </c>
    </row>
    <row r="145" spans="1:65" s="2" customFormat="1" ht="21.75" customHeight="1">
      <c r="A145" s="26"/>
      <c r="B145" s="131"/>
      <c r="C145" s="132" t="s">
        <v>238</v>
      </c>
      <c r="D145" s="132" t="s">
        <v>119</v>
      </c>
      <c r="E145" s="133" t="s">
        <v>619</v>
      </c>
      <c r="F145" s="134" t="s">
        <v>620</v>
      </c>
      <c r="G145" s="135" t="s">
        <v>122</v>
      </c>
      <c r="H145" s="136">
        <v>8</v>
      </c>
      <c r="I145" s="137"/>
      <c r="J145" s="138">
        <f t="shared" si="0"/>
        <v>0</v>
      </c>
      <c r="K145" s="134" t="s">
        <v>123</v>
      </c>
      <c r="L145" s="27"/>
      <c r="M145" s="139" t="s">
        <v>1</v>
      </c>
      <c r="N145" s="140" t="s">
        <v>37</v>
      </c>
      <c r="O145" s="52"/>
      <c r="P145" s="141">
        <f t="shared" si="1"/>
        <v>0</v>
      </c>
      <c r="Q145" s="141">
        <v>0</v>
      </c>
      <c r="R145" s="141">
        <f t="shared" si="2"/>
        <v>0</v>
      </c>
      <c r="S145" s="141">
        <v>0</v>
      </c>
      <c r="T145" s="142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3" t="s">
        <v>124</v>
      </c>
      <c r="AT145" s="143" t="s">
        <v>119</v>
      </c>
      <c r="AU145" s="143" t="s">
        <v>72</v>
      </c>
      <c r="AY145" s="11" t="s">
        <v>125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1" t="s">
        <v>80</v>
      </c>
      <c r="BK145" s="144">
        <f t="shared" si="9"/>
        <v>0</v>
      </c>
      <c r="BL145" s="11" t="s">
        <v>124</v>
      </c>
      <c r="BM145" s="143" t="s">
        <v>621</v>
      </c>
    </row>
    <row r="146" spans="1:65" s="2" customFormat="1" ht="21.75" customHeight="1">
      <c r="A146" s="26"/>
      <c r="B146" s="131"/>
      <c r="C146" s="132" t="s">
        <v>242</v>
      </c>
      <c r="D146" s="132" t="s">
        <v>119</v>
      </c>
      <c r="E146" s="133" t="s">
        <v>398</v>
      </c>
      <c r="F146" s="134" t="s">
        <v>399</v>
      </c>
      <c r="G146" s="135" t="s">
        <v>281</v>
      </c>
      <c r="H146" s="136">
        <v>155</v>
      </c>
      <c r="I146" s="137"/>
      <c r="J146" s="138">
        <f t="shared" si="0"/>
        <v>0</v>
      </c>
      <c r="K146" s="134" t="s">
        <v>123</v>
      </c>
      <c r="L146" s="27"/>
      <c r="M146" s="139" t="s">
        <v>1</v>
      </c>
      <c r="N146" s="140" t="s">
        <v>37</v>
      </c>
      <c r="O146" s="52"/>
      <c r="P146" s="141">
        <f t="shared" si="1"/>
        <v>0</v>
      </c>
      <c r="Q146" s="141">
        <v>0</v>
      </c>
      <c r="R146" s="141">
        <f t="shared" si="2"/>
        <v>0</v>
      </c>
      <c r="S146" s="141">
        <v>0</v>
      </c>
      <c r="T146" s="142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3" t="s">
        <v>323</v>
      </c>
      <c r="AT146" s="143" t="s">
        <v>119</v>
      </c>
      <c r="AU146" s="143" t="s">
        <v>72</v>
      </c>
      <c r="AY146" s="11" t="s">
        <v>125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1" t="s">
        <v>80</v>
      </c>
      <c r="BK146" s="144">
        <f t="shared" si="9"/>
        <v>0</v>
      </c>
      <c r="BL146" s="11" t="s">
        <v>323</v>
      </c>
      <c r="BM146" s="143" t="s">
        <v>622</v>
      </c>
    </row>
    <row r="147" spans="1:65" s="2" customFormat="1" ht="21.75" customHeight="1">
      <c r="A147" s="26"/>
      <c r="B147" s="131"/>
      <c r="C147" s="149" t="s">
        <v>247</v>
      </c>
      <c r="D147" s="149" t="s">
        <v>129</v>
      </c>
      <c r="E147" s="150" t="s">
        <v>623</v>
      </c>
      <c r="F147" s="151" t="s">
        <v>624</v>
      </c>
      <c r="G147" s="152" t="s">
        <v>281</v>
      </c>
      <c r="H147" s="153">
        <v>155</v>
      </c>
      <c r="I147" s="154"/>
      <c r="J147" s="155">
        <f t="shared" si="0"/>
        <v>0</v>
      </c>
      <c r="K147" s="151" t="s">
        <v>123</v>
      </c>
      <c r="L147" s="156"/>
      <c r="M147" s="157" t="s">
        <v>1</v>
      </c>
      <c r="N147" s="158" t="s">
        <v>37</v>
      </c>
      <c r="O147" s="52"/>
      <c r="P147" s="141">
        <f t="shared" si="1"/>
        <v>0</v>
      </c>
      <c r="Q147" s="141">
        <v>0</v>
      </c>
      <c r="R147" s="141">
        <f t="shared" si="2"/>
        <v>0</v>
      </c>
      <c r="S147" s="141">
        <v>0</v>
      </c>
      <c r="T147" s="142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3" t="s">
        <v>132</v>
      </c>
      <c r="AT147" s="143" t="s">
        <v>129</v>
      </c>
      <c r="AU147" s="143" t="s">
        <v>72</v>
      </c>
      <c r="AY147" s="11" t="s">
        <v>125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1" t="s">
        <v>80</v>
      </c>
      <c r="BK147" s="144">
        <f t="shared" si="9"/>
        <v>0</v>
      </c>
      <c r="BL147" s="11" t="s">
        <v>132</v>
      </c>
      <c r="BM147" s="143" t="s">
        <v>625</v>
      </c>
    </row>
    <row r="148" spans="1:65" s="2" customFormat="1" ht="33" customHeight="1">
      <c r="A148" s="26"/>
      <c r="B148" s="131"/>
      <c r="C148" s="132" t="s">
        <v>251</v>
      </c>
      <c r="D148" s="132" t="s">
        <v>119</v>
      </c>
      <c r="E148" s="133" t="s">
        <v>385</v>
      </c>
      <c r="F148" s="134" t="s">
        <v>386</v>
      </c>
      <c r="G148" s="135" t="s">
        <v>122</v>
      </c>
      <c r="H148" s="136">
        <v>20</v>
      </c>
      <c r="I148" s="137"/>
      <c r="J148" s="138">
        <f t="shared" si="0"/>
        <v>0</v>
      </c>
      <c r="K148" s="134" t="s">
        <v>123</v>
      </c>
      <c r="L148" s="27"/>
      <c r="M148" s="139" t="s">
        <v>1</v>
      </c>
      <c r="N148" s="140" t="s">
        <v>37</v>
      </c>
      <c r="O148" s="52"/>
      <c r="P148" s="141">
        <f t="shared" si="1"/>
        <v>0</v>
      </c>
      <c r="Q148" s="141">
        <v>0</v>
      </c>
      <c r="R148" s="141">
        <f t="shared" si="2"/>
        <v>0</v>
      </c>
      <c r="S148" s="141">
        <v>0</v>
      </c>
      <c r="T148" s="142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3" t="s">
        <v>124</v>
      </c>
      <c r="AT148" s="143" t="s">
        <v>119</v>
      </c>
      <c r="AU148" s="143" t="s">
        <v>72</v>
      </c>
      <c r="AY148" s="11" t="s">
        <v>125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1" t="s">
        <v>80</v>
      </c>
      <c r="BK148" s="144">
        <f t="shared" si="9"/>
        <v>0</v>
      </c>
      <c r="BL148" s="11" t="s">
        <v>124</v>
      </c>
      <c r="BM148" s="143" t="s">
        <v>626</v>
      </c>
    </row>
    <row r="149" spans="1:65" s="2" customFormat="1" ht="21.75" customHeight="1">
      <c r="A149" s="26"/>
      <c r="B149" s="131"/>
      <c r="C149" s="149" t="s">
        <v>256</v>
      </c>
      <c r="D149" s="149" t="s">
        <v>129</v>
      </c>
      <c r="E149" s="150" t="s">
        <v>393</v>
      </c>
      <c r="F149" s="151" t="s">
        <v>394</v>
      </c>
      <c r="G149" s="152" t="s">
        <v>281</v>
      </c>
      <c r="H149" s="153">
        <v>6</v>
      </c>
      <c r="I149" s="154"/>
      <c r="J149" s="155">
        <f t="shared" si="0"/>
        <v>0</v>
      </c>
      <c r="K149" s="151" t="s">
        <v>123</v>
      </c>
      <c r="L149" s="156"/>
      <c r="M149" s="157" t="s">
        <v>1</v>
      </c>
      <c r="N149" s="158" t="s">
        <v>37</v>
      </c>
      <c r="O149" s="52"/>
      <c r="P149" s="141">
        <f t="shared" si="1"/>
        <v>0</v>
      </c>
      <c r="Q149" s="141">
        <v>0</v>
      </c>
      <c r="R149" s="141">
        <f t="shared" si="2"/>
        <v>0</v>
      </c>
      <c r="S149" s="141">
        <v>0</v>
      </c>
      <c r="T149" s="142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3" t="s">
        <v>132</v>
      </c>
      <c r="AT149" s="143" t="s">
        <v>129</v>
      </c>
      <c r="AU149" s="143" t="s">
        <v>72</v>
      </c>
      <c r="AY149" s="11" t="s">
        <v>125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11" t="s">
        <v>80</v>
      </c>
      <c r="BK149" s="144">
        <f t="shared" si="9"/>
        <v>0</v>
      </c>
      <c r="BL149" s="11" t="s">
        <v>132</v>
      </c>
      <c r="BM149" s="143" t="s">
        <v>627</v>
      </c>
    </row>
    <row r="150" spans="1:65" s="2" customFormat="1" ht="21.75" customHeight="1">
      <c r="A150" s="26"/>
      <c r="B150" s="131"/>
      <c r="C150" s="149" t="s">
        <v>261</v>
      </c>
      <c r="D150" s="149" t="s">
        <v>129</v>
      </c>
      <c r="E150" s="150" t="s">
        <v>628</v>
      </c>
      <c r="F150" s="151" t="s">
        <v>629</v>
      </c>
      <c r="G150" s="152" t="s">
        <v>281</v>
      </c>
      <c r="H150" s="153">
        <v>120</v>
      </c>
      <c r="I150" s="154"/>
      <c r="J150" s="155">
        <f t="shared" si="0"/>
        <v>0</v>
      </c>
      <c r="K150" s="151" t="s">
        <v>123</v>
      </c>
      <c r="L150" s="156"/>
      <c r="M150" s="157" t="s">
        <v>1</v>
      </c>
      <c r="N150" s="158" t="s">
        <v>37</v>
      </c>
      <c r="O150" s="52"/>
      <c r="P150" s="141">
        <f t="shared" si="1"/>
        <v>0</v>
      </c>
      <c r="Q150" s="141">
        <v>0</v>
      </c>
      <c r="R150" s="141">
        <f t="shared" si="2"/>
        <v>0</v>
      </c>
      <c r="S150" s="141">
        <v>0</v>
      </c>
      <c r="T150" s="142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3" t="s">
        <v>132</v>
      </c>
      <c r="AT150" s="143" t="s">
        <v>129</v>
      </c>
      <c r="AU150" s="143" t="s">
        <v>72</v>
      </c>
      <c r="AY150" s="11" t="s">
        <v>125</v>
      </c>
      <c r="BE150" s="144">
        <f t="shared" si="4"/>
        <v>0</v>
      </c>
      <c r="BF150" s="144">
        <f t="shared" si="5"/>
        <v>0</v>
      </c>
      <c r="BG150" s="144">
        <f t="shared" si="6"/>
        <v>0</v>
      </c>
      <c r="BH150" s="144">
        <f t="shared" si="7"/>
        <v>0</v>
      </c>
      <c r="BI150" s="144">
        <f t="shared" si="8"/>
        <v>0</v>
      </c>
      <c r="BJ150" s="11" t="s">
        <v>80</v>
      </c>
      <c r="BK150" s="144">
        <f t="shared" si="9"/>
        <v>0</v>
      </c>
      <c r="BL150" s="11" t="s">
        <v>132</v>
      </c>
      <c r="BM150" s="143" t="s">
        <v>630</v>
      </c>
    </row>
    <row r="151" spans="1:65" s="2" customFormat="1" ht="21.75" customHeight="1">
      <c r="A151" s="26"/>
      <c r="B151" s="131"/>
      <c r="C151" s="132" t="s">
        <v>266</v>
      </c>
      <c r="D151" s="132" t="s">
        <v>119</v>
      </c>
      <c r="E151" s="133" t="s">
        <v>326</v>
      </c>
      <c r="F151" s="134" t="s">
        <v>327</v>
      </c>
      <c r="G151" s="135" t="s">
        <v>122</v>
      </c>
      <c r="H151" s="136">
        <v>6</v>
      </c>
      <c r="I151" s="137"/>
      <c r="J151" s="138">
        <f t="shared" si="0"/>
        <v>0</v>
      </c>
      <c r="K151" s="134" t="s">
        <v>123</v>
      </c>
      <c r="L151" s="27"/>
      <c r="M151" s="139" t="s">
        <v>1</v>
      </c>
      <c r="N151" s="140" t="s">
        <v>37</v>
      </c>
      <c r="O151" s="52"/>
      <c r="P151" s="141">
        <f t="shared" si="1"/>
        <v>0</v>
      </c>
      <c r="Q151" s="141">
        <v>0</v>
      </c>
      <c r="R151" s="141">
        <f t="shared" si="2"/>
        <v>0</v>
      </c>
      <c r="S151" s="141">
        <v>0</v>
      </c>
      <c r="T151" s="142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3" t="s">
        <v>124</v>
      </c>
      <c r="AT151" s="143" t="s">
        <v>119</v>
      </c>
      <c r="AU151" s="143" t="s">
        <v>72</v>
      </c>
      <c r="AY151" s="11" t="s">
        <v>125</v>
      </c>
      <c r="BE151" s="144">
        <f t="shared" si="4"/>
        <v>0</v>
      </c>
      <c r="BF151" s="144">
        <f t="shared" si="5"/>
        <v>0</v>
      </c>
      <c r="BG151" s="144">
        <f t="shared" si="6"/>
        <v>0</v>
      </c>
      <c r="BH151" s="144">
        <f t="shared" si="7"/>
        <v>0</v>
      </c>
      <c r="BI151" s="144">
        <f t="shared" si="8"/>
        <v>0</v>
      </c>
      <c r="BJ151" s="11" t="s">
        <v>80</v>
      </c>
      <c r="BK151" s="144">
        <f t="shared" si="9"/>
        <v>0</v>
      </c>
      <c r="BL151" s="11" t="s">
        <v>124</v>
      </c>
      <c r="BM151" s="143" t="s">
        <v>631</v>
      </c>
    </row>
    <row r="152" spans="1:65" s="2" customFormat="1" ht="33" customHeight="1">
      <c r="A152" s="26"/>
      <c r="B152" s="131"/>
      <c r="C152" s="149" t="s">
        <v>270</v>
      </c>
      <c r="D152" s="149" t="s">
        <v>129</v>
      </c>
      <c r="E152" s="150" t="s">
        <v>335</v>
      </c>
      <c r="F152" s="151" t="s">
        <v>336</v>
      </c>
      <c r="G152" s="152" t="s">
        <v>122</v>
      </c>
      <c r="H152" s="153">
        <v>6</v>
      </c>
      <c r="I152" s="154"/>
      <c r="J152" s="155">
        <f t="shared" si="0"/>
        <v>0</v>
      </c>
      <c r="K152" s="151" t="s">
        <v>123</v>
      </c>
      <c r="L152" s="156"/>
      <c r="M152" s="157" t="s">
        <v>1</v>
      </c>
      <c r="N152" s="158" t="s">
        <v>37</v>
      </c>
      <c r="O152" s="52"/>
      <c r="P152" s="141">
        <f t="shared" si="1"/>
        <v>0</v>
      </c>
      <c r="Q152" s="141">
        <v>0</v>
      </c>
      <c r="R152" s="141">
        <f t="shared" si="2"/>
        <v>0</v>
      </c>
      <c r="S152" s="141">
        <v>0</v>
      </c>
      <c r="T152" s="142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3" t="s">
        <v>132</v>
      </c>
      <c r="AT152" s="143" t="s">
        <v>129</v>
      </c>
      <c r="AU152" s="143" t="s">
        <v>72</v>
      </c>
      <c r="AY152" s="11" t="s">
        <v>125</v>
      </c>
      <c r="BE152" s="144">
        <f t="shared" si="4"/>
        <v>0</v>
      </c>
      <c r="BF152" s="144">
        <f t="shared" si="5"/>
        <v>0</v>
      </c>
      <c r="BG152" s="144">
        <f t="shared" si="6"/>
        <v>0</v>
      </c>
      <c r="BH152" s="144">
        <f t="shared" si="7"/>
        <v>0</v>
      </c>
      <c r="BI152" s="144">
        <f t="shared" si="8"/>
        <v>0</v>
      </c>
      <c r="BJ152" s="11" t="s">
        <v>80</v>
      </c>
      <c r="BK152" s="144">
        <f t="shared" si="9"/>
        <v>0</v>
      </c>
      <c r="BL152" s="11" t="s">
        <v>132</v>
      </c>
      <c r="BM152" s="143" t="s">
        <v>632</v>
      </c>
    </row>
    <row r="153" spans="1:65" s="2" customFormat="1" ht="29.25">
      <c r="A153" s="26"/>
      <c r="B153" s="27"/>
      <c r="C153" s="26"/>
      <c r="D153" s="145" t="s">
        <v>127</v>
      </c>
      <c r="E153" s="26"/>
      <c r="F153" s="146" t="s">
        <v>333</v>
      </c>
      <c r="G153" s="26"/>
      <c r="H153" s="26"/>
      <c r="I153" s="90"/>
      <c r="J153" s="26"/>
      <c r="K153" s="26"/>
      <c r="L153" s="27"/>
      <c r="M153" s="147"/>
      <c r="N153" s="148"/>
      <c r="O153" s="52"/>
      <c r="P153" s="52"/>
      <c r="Q153" s="52"/>
      <c r="R153" s="52"/>
      <c r="S153" s="52"/>
      <c r="T153" s="53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T153" s="11" t="s">
        <v>127</v>
      </c>
      <c r="AU153" s="11" t="s">
        <v>72</v>
      </c>
    </row>
    <row r="154" spans="1:65" s="2" customFormat="1" ht="21.75" customHeight="1">
      <c r="A154" s="26"/>
      <c r="B154" s="131"/>
      <c r="C154" s="132" t="s">
        <v>274</v>
      </c>
      <c r="D154" s="132" t="s">
        <v>119</v>
      </c>
      <c r="E154" s="133" t="s">
        <v>339</v>
      </c>
      <c r="F154" s="134" t="s">
        <v>340</v>
      </c>
      <c r="G154" s="135" t="s">
        <v>122</v>
      </c>
      <c r="H154" s="136">
        <v>6</v>
      </c>
      <c r="I154" s="137"/>
      <c r="J154" s="138">
        <f>ROUND(I154*H154,2)</f>
        <v>0</v>
      </c>
      <c r="K154" s="134" t="s">
        <v>123</v>
      </c>
      <c r="L154" s="27"/>
      <c r="M154" s="139" t="s">
        <v>1</v>
      </c>
      <c r="N154" s="140" t="s">
        <v>37</v>
      </c>
      <c r="O154" s="52"/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3" t="s">
        <v>124</v>
      </c>
      <c r="AT154" s="143" t="s">
        <v>119</v>
      </c>
      <c r="AU154" s="143" t="s">
        <v>72</v>
      </c>
      <c r="AY154" s="11" t="s">
        <v>125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1" t="s">
        <v>80</v>
      </c>
      <c r="BK154" s="144">
        <f>ROUND(I154*H154,2)</f>
        <v>0</v>
      </c>
      <c r="BL154" s="11" t="s">
        <v>124</v>
      </c>
      <c r="BM154" s="143" t="s">
        <v>633</v>
      </c>
    </row>
    <row r="155" spans="1:65" s="2" customFormat="1" ht="44.25" customHeight="1">
      <c r="A155" s="26"/>
      <c r="B155" s="131"/>
      <c r="C155" s="149" t="s">
        <v>278</v>
      </c>
      <c r="D155" s="149" t="s">
        <v>129</v>
      </c>
      <c r="E155" s="150" t="s">
        <v>343</v>
      </c>
      <c r="F155" s="151" t="s">
        <v>344</v>
      </c>
      <c r="G155" s="152" t="s">
        <v>122</v>
      </c>
      <c r="H155" s="153">
        <v>6</v>
      </c>
      <c r="I155" s="154"/>
      <c r="J155" s="155">
        <f>ROUND(I155*H155,2)</f>
        <v>0</v>
      </c>
      <c r="K155" s="151" t="s">
        <v>123</v>
      </c>
      <c r="L155" s="156"/>
      <c r="M155" s="157" t="s">
        <v>1</v>
      </c>
      <c r="N155" s="158" t="s">
        <v>37</v>
      </c>
      <c r="O155" s="52"/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3" t="s">
        <v>132</v>
      </c>
      <c r="AT155" s="143" t="s">
        <v>129</v>
      </c>
      <c r="AU155" s="143" t="s">
        <v>72</v>
      </c>
      <c r="AY155" s="11" t="s">
        <v>125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1" t="s">
        <v>80</v>
      </c>
      <c r="BK155" s="144">
        <f>ROUND(I155*H155,2)</f>
        <v>0</v>
      </c>
      <c r="BL155" s="11" t="s">
        <v>132</v>
      </c>
      <c r="BM155" s="143" t="s">
        <v>634</v>
      </c>
    </row>
    <row r="156" spans="1:65" s="2" customFormat="1" ht="78">
      <c r="A156" s="26"/>
      <c r="B156" s="27"/>
      <c r="C156" s="26"/>
      <c r="D156" s="145" t="s">
        <v>127</v>
      </c>
      <c r="E156" s="26"/>
      <c r="F156" s="146" t="s">
        <v>346</v>
      </c>
      <c r="G156" s="26"/>
      <c r="H156" s="26"/>
      <c r="I156" s="90"/>
      <c r="J156" s="26"/>
      <c r="K156" s="26"/>
      <c r="L156" s="27"/>
      <c r="M156" s="147"/>
      <c r="N156" s="148"/>
      <c r="O156" s="52"/>
      <c r="P156" s="52"/>
      <c r="Q156" s="52"/>
      <c r="R156" s="52"/>
      <c r="S156" s="52"/>
      <c r="T156" s="53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T156" s="11" t="s">
        <v>127</v>
      </c>
      <c r="AU156" s="11" t="s">
        <v>72</v>
      </c>
    </row>
    <row r="157" spans="1:65" s="2" customFormat="1" ht="21.75" customHeight="1">
      <c r="A157" s="26"/>
      <c r="B157" s="131"/>
      <c r="C157" s="132" t="s">
        <v>284</v>
      </c>
      <c r="D157" s="132" t="s">
        <v>119</v>
      </c>
      <c r="E157" s="133" t="s">
        <v>252</v>
      </c>
      <c r="F157" s="134" t="s">
        <v>253</v>
      </c>
      <c r="G157" s="135" t="s">
        <v>122</v>
      </c>
      <c r="H157" s="136">
        <v>1</v>
      </c>
      <c r="I157" s="137"/>
      <c r="J157" s="138">
        <f t="shared" ref="J157:J163" si="10">ROUND(I157*H157,2)</f>
        <v>0</v>
      </c>
      <c r="K157" s="134" t="s">
        <v>123</v>
      </c>
      <c r="L157" s="27"/>
      <c r="M157" s="139" t="s">
        <v>1</v>
      </c>
      <c r="N157" s="140" t="s">
        <v>37</v>
      </c>
      <c r="O157" s="52"/>
      <c r="P157" s="141">
        <f t="shared" ref="P157:P163" si="11">O157*H157</f>
        <v>0</v>
      </c>
      <c r="Q157" s="141">
        <v>0</v>
      </c>
      <c r="R157" s="141">
        <f t="shared" ref="R157:R163" si="12">Q157*H157</f>
        <v>0</v>
      </c>
      <c r="S157" s="141">
        <v>0</v>
      </c>
      <c r="T157" s="142">
        <f t="shared" ref="T157:T163" si="13"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3" t="s">
        <v>124</v>
      </c>
      <c r="AT157" s="143" t="s">
        <v>119</v>
      </c>
      <c r="AU157" s="143" t="s">
        <v>72</v>
      </c>
      <c r="AY157" s="11" t="s">
        <v>125</v>
      </c>
      <c r="BE157" s="144">
        <f t="shared" ref="BE157:BE163" si="14">IF(N157="základní",J157,0)</f>
        <v>0</v>
      </c>
      <c r="BF157" s="144">
        <f t="shared" ref="BF157:BF163" si="15">IF(N157="snížená",J157,0)</f>
        <v>0</v>
      </c>
      <c r="BG157" s="144">
        <f t="shared" ref="BG157:BG163" si="16">IF(N157="zákl. přenesená",J157,0)</f>
        <v>0</v>
      </c>
      <c r="BH157" s="144">
        <f t="shared" ref="BH157:BH163" si="17">IF(N157="sníž. přenesená",J157,0)</f>
        <v>0</v>
      </c>
      <c r="BI157" s="144">
        <f t="shared" ref="BI157:BI163" si="18">IF(N157="nulová",J157,0)</f>
        <v>0</v>
      </c>
      <c r="BJ157" s="11" t="s">
        <v>80</v>
      </c>
      <c r="BK157" s="144">
        <f t="shared" ref="BK157:BK163" si="19">ROUND(I157*H157,2)</f>
        <v>0</v>
      </c>
      <c r="BL157" s="11" t="s">
        <v>124</v>
      </c>
      <c r="BM157" s="143" t="s">
        <v>635</v>
      </c>
    </row>
    <row r="158" spans="1:65" s="2" customFormat="1" ht="33" customHeight="1">
      <c r="A158" s="26"/>
      <c r="B158" s="131"/>
      <c r="C158" s="149" t="s">
        <v>288</v>
      </c>
      <c r="D158" s="149" t="s">
        <v>129</v>
      </c>
      <c r="E158" s="150" t="s">
        <v>257</v>
      </c>
      <c r="F158" s="151" t="s">
        <v>258</v>
      </c>
      <c r="G158" s="152" t="s">
        <v>122</v>
      </c>
      <c r="H158" s="153">
        <v>1</v>
      </c>
      <c r="I158" s="154"/>
      <c r="J158" s="155">
        <f t="shared" si="10"/>
        <v>0</v>
      </c>
      <c r="K158" s="151" t="s">
        <v>123</v>
      </c>
      <c r="L158" s="156"/>
      <c r="M158" s="157" t="s">
        <v>1</v>
      </c>
      <c r="N158" s="158" t="s">
        <v>37</v>
      </c>
      <c r="O158" s="52"/>
      <c r="P158" s="141">
        <f t="shared" si="11"/>
        <v>0</v>
      </c>
      <c r="Q158" s="141">
        <v>0</v>
      </c>
      <c r="R158" s="141">
        <f t="shared" si="12"/>
        <v>0</v>
      </c>
      <c r="S158" s="141">
        <v>0</v>
      </c>
      <c r="T158" s="142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3" t="s">
        <v>132</v>
      </c>
      <c r="AT158" s="143" t="s">
        <v>129</v>
      </c>
      <c r="AU158" s="143" t="s">
        <v>72</v>
      </c>
      <c r="AY158" s="11" t="s">
        <v>125</v>
      </c>
      <c r="BE158" s="144">
        <f t="shared" si="14"/>
        <v>0</v>
      </c>
      <c r="BF158" s="144">
        <f t="shared" si="15"/>
        <v>0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11" t="s">
        <v>80</v>
      </c>
      <c r="BK158" s="144">
        <f t="shared" si="19"/>
        <v>0</v>
      </c>
      <c r="BL158" s="11" t="s">
        <v>132</v>
      </c>
      <c r="BM158" s="143" t="s">
        <v>636</v>
      </c>
    </row>
    <row r="159" spans="1:65" s="2" customFormat="1" ht="21.75" customHeight="1">
      <c r="A159" s="26"/>
      <c r="B159" s="131"/>
      <c r="C159" s="132" t="s">
        <v>292</v>
      </c>
      <c r="D159" s="132" t="s">
        <v>119</v>
      </c>
      <c r="E159" s="133" t="s">
        <v>637</v>
      </c>
      <c r="F159" s="134" t="s">
        <v>638</v>
      </c>
      <c r="G159" s="135" t="s">
        <v>122</v>
      </c>
      <c r="H159" s="136">
        <v>6</v>
      </c>
      <c r="I159" s="137"/>
      <c r="J159" s="138">
        <f t="shared" si="10"/>
        <v>0</v>
      </c>
      <c r="K159" s="134" t="s">
        <v>123</v>
      </c>
      <c r="L159" s="27"/>
      <c r="M159" s="139" t="s">
        <v>1</v>
      </c>
      <c r="N159" s="140" t="s">
        <v>37</v>
      </c>
      <c r="O159" s="52"/>
      <c r="P159" s="141">
        <f t="shared" si="11"/>
        <v>0</v>
      </c>
      <c r="Q159" s="141">
        <v>0</v>
      </c>
      <c r="R159" s="141">
        <f t="shared" si="12"/>
        <v>0</v>
      </c>
      <c r="S159" s="141">
        <v>0</v>
      </c>
      <c r="T159" s="142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3" t="s">
        <v>124</v>
      </c>
      <c r="AT159" s="143" t="s">
        <v>119</v>
      </c>
      <c r="AU159" s="143" t="s">
        <v>72</v>
      </c>
      <c r="AY159" s="11" t="s">
        <v>125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11" t="s">
        <v>80</v>
      </c>
      <c r="BK159" s="144">
        <f t="shared" si="19"/>
        <v>0</v>
      </c>
      <c r="BL159" s="11" t="s">
        <v>124</v>
      </c>
      <c r="BM159" s="143" t="s">
        <v>639</v>
      </c>
    </row>
    <row r="160" spans="1:65" s="2" customFormat="1" ht="33" customHeight="1">
      <c r="A160" s="26"/>
      <c r="B160" s="131"/>
      <c r="C160" s="132" t="s">
        <v>296</v>
      </c>
      <c r="D160" s="132" t="s">
        <v>119</v>
      </c>
      <c r="E160" s="133" t="s">
        <v>433</v>
      </c>
      <c r="F160" s="134" t="s">
        <v>434</v>
      </c>
      <c r="G160" s="135" t="s">
        <v>122</v>
      </c>
      <c r="H160" s="136">
        <v>1</v>
      </c>
      <c r="I160" s="137"/>
      <c r="J160" s="138">
        <f t="shared" si="10"/>
        <v>0</v>
      </c>
      <c r="K160" s="134" t="s">
        <v>123</v>
      </c>
      <c r="L160" s="27"/>
      <c r="M160" s="139" t="s">
        <v>1</v>
      </c>
      <c r="N160" s="140" t="s">
        <v>37</v>
      </c>
      <c r="O160" s="52"/>
      <c r="P160" s="141">
        <f t="shared" si="11"/>
        <v>0</v>
      </c>
      <c r="Q160" s="141">
        <v>0</v>
      </c>
      <c r="R160" s="141">
        <f t="shared" si="12"/>
        <v>0</v>
      </c>
      <c r="S160" s="141">
        <v>0</v>
      </c>
      <c r="T160" s="142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3" t="s">
        <v>124</v>
      </c>
      <c r="AT160" s="143" t="s">
        <v>119</v>
      </c>
      <c r="AU160" s="143" t="s">
        <v>72</v>
      </c>
      <c r="AY160" s="11" t="s">
        <v>125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11" t="s">
        <v>80</v>
      </c>
      <c r="BK160" s="144">
        <f t="shared" si="19"/>
        <v>0</v>
      </c>
      <c r="BL160" s="11" t="s">
        <v>124</v>
      </c>
      <c r="BM160" s="143" t="s">
        <v>640</v>
      </c>
    </row>
    <row r="161" spans="1:65" s="2" customFormat="1" ht="44.25" customHeight="1">
      <c r="A161" s="26"/>
      <c r="B161" s="131"/>
      <c r="C161" s="132" t="s">
        <v>300</v>
      </c>
      <c r="D161" s="132" t="s">
        <v>119</v>
      </c>
      <c r="E161" s="133" t="s">
        <v>441</v>
      </c>
      <c r="F161" s="134" t="s">
        <v>442</v>
      </c>
      <c r="G161" s="135" t="s">
        <v>122</v>
      </c>
      <c r="H161" s="136">
        <v>1</v>
      </c>
      <c r="I161" s="137"/>
      <c r="J161" s="138">
        <f t="shared" si="10"/>
        <v>0</v>
      </c>
      <c r="K161" s="134" t="s">
        <v>123</v>
      </c>
      <c r="L161" s="27"/>
      <c r="M161" s="139" t="s">
        <v>1</v>
      </c>
      <c r="N161" s="140" t="s">
        <v>37</v>
      </c>
      <c r="O161" s="52"/>
      <c r="P161" s="141">
        <f t="shared" si="11"/>
        <v>0</v>
      </c>
      <c r="Q161" s="141">
        <v>0</v>
      </c>
      <c r="R161" s="141">
        <f t="shared" si="12"/>
        <v>0</v>
      </c>
      <c r="S161" s="141">
        <v>0</v>
      </c>
      <c r="T161" s="142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3" t="s">
        <v>124</v>
      </c>
      <c r="AT161" s="143" t="s">
        <v>119</v>
      </c>
      <c r="AU161" s="143" t="s">
        <v>72</v>
      </c>
      <c r="AY161" s="11" t="s">
        <v>125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1" t="s">
        <v>80</v>
      </c>
      <c r="BK161" s="144">
        <f t="shared" si="19"/>
        <v>0</v>
      </c>
      <c r="BL161" s="11" t="s">
        <v>124</v>
      </c>
      <c r="BM161" s="143" t="s">
        <v>641</v>
      </c>
    </row>
    <row r="162" spans="1:65" s="2" customFormat="1" ht="21.75" customHeight="1">
      <c r="A162" s="26"/>
      <c r="B162" s="131"/>
      <c r="C162" s="132" t="s">
        <v>304</v>
      </c>
      <c r="D162" s="132" t="s">
        <v>119</v>
      </c>
      <c r="E162" s="133" t="s">
        <v>449</v>
      </c>
      <c r="F162" s="134" t="s">
        <v>450</v>
      </c>
      <c r="G162" s="135" t="s">
        <v>122</v>
      </c>
      <c r="H162" s="136">
        <v>1</v>
      </c>
      <c r="I162" s="137"/>
      <c r="J162" s="138">
        <f t="shared" si="10"/>
        <v>0</v>
      </c>
      <c r="K162" s="134" t="s">
        <v>123</v>
      </c>
      <c r="L162" s="27"/>
      <c r="M162" s="139" t="s">
        <v>1</v>
      </c>
      <c r="N162" s="140" t="s">
        <v>37</v>
      </c>
      <c r="O162" s="52"/>
      <c r="P162" s="141">
        <f t="shared" si="11"/>
        <v>0</v>
      </c>
      <c r="Q162" s="141">
        <v>0</v>
      </c>
      <c r="R162" s="141">
        <f t="shared" si="12"/>
        <v>0</v>
      </c>
      <c r="S162" s="141">
        <v>0</v>
      </c>
      <c r="T162" s="142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3" t="s">
        <v>124</v>
      </c>
      <c r="AT162" s="143" t="s">
        <v>119</v>
      </c>
      <c r="AU162" s="143" t="s">
        <v>72</v>
      </c>
      <c r="AY162" s="11" t="s">
        <v>125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1" t="s">
        <v>80</v>
      </c>
      <c r="BK162" s="144">
        <f t="shared" si="19"/>
        <v>0</v>
      </c>
      <c r="BL162" s="11" t="s">
        <v>124</v>
      </c>
      <c r="BM162" s="143" t="s">
        <v>642</v>
      </c>
    </row>
    <row r="163" spans="1:65" s="2" customFormat="1" ht="21.75" customHeight="1">
      <c r="A163" s="26"/>
      <c r="B163" s="131"/>
      <c r="C163" s="132" t="s">
        <v>308</v>
      </c>
      <c r="D163" s="132" t="s">
        <v>119</v>
      </c>
      <c r="E163" s="133" t="s">
        <v>453</v>
      </c>
      <c r="F163" s="134" t="s">
        <v>454</v>
      </c>
      <c r="G163" s="135" t="s">
        <v>122</v>
      </c>
      <c r="H163" s="136">
        <v>1</v>
      </c>
      <c r="I163" s="137"/>
      <c r="J163" s="138">
        <f t="shared" si="10"/>
        <v>0</v>
      </c>
      <c r="K163" s="134" t="s">
        <v>123</v>
      </c>
      <c r="L163" s="27"/>
      <c r="M163" s="159" t="s">
        <v>1</v>
      </c>
      <c r="N163" s="160" t="s">
        <v>37</v>
      </c>
      <c r="O163" s="161"/>
      <c r="P163" s="162">
        <f t="shared" si="11"/>
        <v>0</v>
      </c>
      <c r="Q163" s="162">
        <v>0</v>
      </c>
      <c r="R163" s="162">
        <f t="shared" si="12"/>
        <v>0</v>
      </c>
      <c r="S163" s="162">
        <v>0</v>
      </c>
      <c r="T163" s="163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3" t="s">
        <v>124</v>
      </c>
      <c r="AT163" s="143" t="s">
        <v>119</v>
      </c>
      <c r="AU163" s="143" t="s">
        <v>72</v>
      </c>
      <c r="AY163" s="11" t="s">
        <v>125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11" t="s">
        <v>80</v>
      </c>
      <c r="BK163" s="144">
        <f t="shared" si="19"/>
        <v>0</v>
      </c>
      <c r="BL163" s="11" t="s">
        <v>124</v>
      </c>
      <c r="BM163" s="143" t="s">
        <v>643</v>
      </c>
    </row>
    <row r="164" spans="1:65" s="2" customFormat="1" ht="6.95" customHeight="1">
      <c r="A164" s="26"/>
      <c r="B164" s="41"/>
      <c r="C164" s="42"/>
      <c r="D164" s="42"/>
      <c r="E164" s="42"/>
      <c r="F164" s="42"/>
      <c r="G164" s="42"/>
      <c r="H164" s="42"/>
      <c r="I164" s="114"/>
      <c r="J164" s="42"/>
      <c r="K164" s="42"/>
      <c r="L164" s="27"/>
      <c r="M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</row>
  </sheetData>
  <autoFilter ref="C115:K163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7"/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1" t="s">
        <v>94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88"/>
      <c r="J3" s="13"/>
      <c r="K3" s="13"/>
      <c r="L3" s="14"/>
      <c r="AT3" s="11" t="s">
        <v>82</v>
      </c>
    </row>
    <row r="4" spans="1:46" s="1" customFormat="1" ht="24.95" customHeight="1">
      <c r="B4" s="14"/>
      <c r="D4" s="15" t="s">
        <v>98</v>
      </c>
      <c r="I4" s="87"/>
      <c r="L4" s="14"/>
      <c r="M4" s="89" t="s">
        <v>10</v>
      </c>
      <c r="AT4" s="11" t="s">
        <v>3</v>
      </c>
    </row>
    <row r="5" spans="1:46" s="1" customFormat="1" ht="6.95" customHeight="1">
      <c r="B5" s="14"/>
      <c r="I5" s="87"/>
      <c r="L5" s="14"/>
    </row>
    <row r="6" spans="1:46" s="1" customFormat="1" ht="12" customHeight="1">
      <c r="B6" s="14"/>
      <c r="D6" s="21" t="s">
        <v>15</v>
      </c>
      <c r="I6" s="87"/>
      <c r="L6" s="14"/>
    </row>
    <row r="7" spans="1:46" s="1" customFormat="1" ht="16.5" customHeight="1">
      <c r="B7" s="14"/>
      <c r="E7" s="205" t="str">
        <f>'Rekapitulace stavby'!K6</f>
        <v>Oprava osvětlení v žst. Nová Ves nad Lužnicí a v  zast. Bednáreček</v>
      </c>
      <c r="F7" s="206"/>
      <c r="G7" s="206"/>
      <c r="H7" s="206"/>
      <c r="I7" s="87"/>
      <c r="L7" s="14"/>
    </row>
    <row r="8" spans="1:46" s="2" customFormat="1" ht="12" customHeight="1">
      <c r="A8" s="26"/>
      <c r="B8" s="27"/>
      <c r="C8" s="26"/>
      <c r="D8" s="21" t="s">
        <v>99</v>
      </c>
      <c r="E8" s="26"/>
      <c r="F8" s="26"/>
      <c r="G8" s="26"/>
      <c r="H8" s="26"/>
      <c r="I8" s="90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5" t="s">
        <v>644</v>
      </c>
      <c r="F9" s="204"/>
      <c r="G9" s="204"/>
      <c r="H9" s="204"/>
      <c r="I9" s="90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90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1" t="s">
        <v>16</v>
      </c>
      <c r="E11" s="26"/>
      <c r="F11" s="19" t="s">
        <v>1</v>
      </c>
      <c r="G11" s="26"/>
      <c r="H11" s="26"/>
      <c r="I11" s="91" t="s">
        <v>17</v>
      </c>
      <c r="J11" s="19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1" t="s">
        <v>18</v>
      </c>
      <c r="E12" s="26"/>
      <c r="F12" s="19" t="s">
        <v>19</v>
      </c>
      <c r="G12" s="26"/>
      <c r="H12" s="26"/>
      <c r="I12" s="91" t="s">
        <v>20</v>
      </c>
      <c r="J12" s="49" t="str">
        <f>'Rekapitulace stavby'!AN8</f>
        <v>6. 3. 2020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90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1" t="s">
        <v>22</v>
      </c>
      <c r="E14" s="26"/>
      <c r="F14" s="26"/>
      <c r="G14" s="26"/>
      <c r="H14" s="26"/>
      <c r="I14" s="91" t="s">
        <v>23</v>
      </c>
      <c r="J14" s="19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9" t="str">
        <f>IF('Rekapitulace stavby'!E11="","",'Rekapitulace stavby'!E11)</f>
        <v xml:space="preserve"> </v>
      </c>
      <c r="F15" s="26"/>
      <c r="G15" s="26"/>
      <c r="H15" s="26"/>
      <c r="I15" s="91" t="s">
        <v>25</v>
      </c>
      <c r="J15" s="19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90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1" t="s">
        <v>26</v>
      </c>
      <c r="E17" s="26"/>
      <c r="F17" s="26"/>
      <c r="G17" s="26"/>
      <c r="H17" s="26"/>
      <c r="I17" s="91" t="s">
        <v>23</v>
      </c>
      <c r="J17" s="22" t="str">
        <f>'Rekapitulace stavby'!AN13</f>
        <v>Vyplň údaj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7" t="str">
        <f>'Rekapitulace stavby'!E14</f>
        <v>Vyplň údaj</v>
      </c>
      <c r="F18" s="177"/>
      <c r="G18" s="177"/>
      <c r="H18" s="177"/>
      <c r="I18" s="91" t="s">
        <v>25</v>
      </c>
      <c r="J18" s="22" t="str">
        <f>'Rekapitulace stavby'!AN14</f>
        <v>Vyplň údaj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90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1" t="s">
        <v>28</v>
      </c>
      <c r="E20" s="26"/>
      <c r="F20" s="26"/>
      <c r="G20" s="26"/>
      <c r="H20" s="26"/>
      <c r="I20" s="91" t="s">
        <v>23</v>
      </c>
      <c r="J20" s="19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19" t="str">
        <f>IF('Rekapitulace stavby'!E17="","",'Rekapitulace stavby'!E17)</f>
        <v xml:space="preserve"> </v>
      </c>
      <c r="F21" s="26"/>
      <c r="G21" s="26"/>
      <c r="H21" s="26"/>
      <c r="I21" s="91" t="s">
        <v>25</v>
      </c>
      <c r="J21" s="19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90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1" t="s">
        <v>30</v>
      </c>
      <c r="E23" s="26"/>
      <c r="F23" s="26"/>
      <c r="G23" s="26"/>
      <c r="H23" s="26"/>
      <c r="I23" s="91" t="s">
        <v>23</v>
      </c>
      <c r="J23" s="19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19" t="str">
        <f>IF('Rekapitulace stavby'!E20="","",'Rekapitulace stavby'!E20)</f>
        <v xml:space="preserve"> </v>
      </c>
      <c r="F24" s="26"/>
      <c r="G24" s="26"/>
      <c r="H24" s="26"/>
      <c r="I24" s="91" t="s">
        <v>25</v>
      </c>
      <c r="J24" s="19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90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1" t="s">
        <v>31</v>
      </c>
      <c r="E26" s="26"/>
      <c r="F26" s="26"/>
      <c r="G26" s="26"/>
      <c r="H26" s="26"/>
      <c r="I26" s="90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81" t="s">
        <v>1</v>
      </c>
      <c r="F27" s="181"/>
      <c r="G27" s="181"/>
      <c r="H27" s="181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90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96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7" t="s">
        <v>32</v>
      </c>
      <c r="E30" s="26"/>
      <c r="F30" s="26"/>
      <c r="G30" s="26"/>
      <c r="H30" s="26"/>
      <c r="I30" s="90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96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98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9" t="s">
        <v>36</v>
      </c>
      <c r="E33" s="21" t="s">
        <v>37</v>
      </c>
      <c r="F33" s="100">
        <f>ROUND((SUM(BE116:BE133)),  2)</f>
        <v>0</v>
      </c>
      <c r="G33" s="26"/>
      <c r="H33" s="26"/>
      <c r="I33" s="101">
        <v>0.21</v>
      </c>
      <c r="J33" s="100">
        <f>ROUND(((SUM(BE116:BE133))*I33),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1" t="s">
        <v>38</v>
      </c>
      <c r="F34" s="100">
        <f>ROUND((SUM(BF116:BF133)),  2)</f>
        <v>0</v>
      </c>
      <c r="G34" s="26"/>
      <c r="H34" s="26"/>
      <c r="I34" s="101">
        <v>0.15</v>
      </c>
      <c r="J34" s="100">
        <f>ROUND(((SUM(BF116:BF133))*I34),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1" t="s">
        <v>39</v>
      </c>
      <c r="F35" s="100">
        <f>ROUND((SUM(BG116:BG133)),  2)</f>
        <v>0</v>
      </c>
      <c r="G35" s="26"/>
      <c r="H35" s="26"/>
      <c r="I35" s="101">
        <v>0.21</v>
      </c>
      <c r="J35" s="10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40</v>
      </c>
      <c r="F36" s="100">
        <f>ROUND((SUM(BH116:BH133)),  2)</f>
        <v>0</v>
      </c>
      <c r="G36" s="26"/>
      <c r="H36" s="26"/>
      <c r="I36" s="101">
        <v>0.15</v>
      </c>
      <c r="J36" s="10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41</v>
      </c>
      <c r="F37" s="100">
        <f>ROUND((SUM(BI116:BI133)),  2)</f>
        <v>0</v>
      </c>
      <c r="G37" s="26"/>
      <c r="H37" s="26"/>
      <c r="I37" s="101">
        <v>0</v>
      </c>
      <c r="J37" s="10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90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42</v>
      </c>
      <c r="E39" s="54"/>
      <c r="F39" s="54"/>
      <c r="G39" s="104" t="s">
        <v>43</v>
      </c>
      <c r="H39" s="105" t="s">
        <v>44</v>
      </c>
      <c r="I39" s="106"/>
      <c r="J39" s="107">
        <f>SUM(J30:J37)</f>
        <v>0</v>
      </c>
      <c r="K39" s="108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90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4"/>
      <c r="I41" s="87"/>
      <c r="L41" s="14"/>
    </row>
    <row r="42" spans="1:31" s="1" customFormat="1" ht="14.45" customHeight="1">
      <c r="B42" s="14"/>
      <c r="I42" s="87"/>
      <c r="L42" s="14"/>
    </row>
    <row r="43" spans="1:31" s="1" customFormat="1" ht="14.45" customHeight="1">
      <c r="B43" s="14"/>
      <c r="I43" s="87"/>
      <c r="L43" s="14"/>
    </row>
    <row r="44" spans="1:31" s="1" customFormat="1" ht="14.45" customHeight="1">
      <c r="B44" s="14"/>
      <c r="I44" s="87"/>
      <c r="L44" s="14"/>
    </row>
    <row r="45" spans="1:31" s="1" customFormat="1" ht="14.45" customHeight="1">
      <c r="B45" s="14"/>
      <c r="I45" s="87"/>
      <c r="L45" s="14"/>
    </row>
    <row r="46" spans="1:31" s="1" customFormat="1" ht="14.45" customHeight="1">
      <c r="B46" s="14"/>
      <c r="I46" s="87"/>
      <c r="L46" s="14"/>
    </row>
    <row r="47" spans="1:31" s="1" customFormat="1" ht="14.45" customHeight="1">
      <c r="B47" s="14"/>
      <c r="I47" s="87"/>
      <c r="L47" s="14"/>
    </row>
    <row r="48" spans="1:31" s="1" customFormat="1" ht="14.45" customHeight="1">
      <c r="B48" s="14"/>
      <c r="I48" s="87"/>
      <c r="L48" s="14"/>
    </row>
    <row r="49" spans="1:31" s="1" customFormat="1" ht="14.45" customHeight="1">
      <c r="B49" s="14"/>
      <c r="I49" s="87"/>
      <c r="L49" s="14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109"/>
      <c r="J50" s="38"/>
      <c r="K50" s="38"/>
      <c r="L50" s="36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" customFormat="1" ht="12.75">
      <c r="A61" s="26"/>
      <c r="B61" s="27"/>
      <c r="C61" s="26"/>
      <c r="D61" s="39" t="s">
        <v>47</v>
      </c>
      <c r="E61" s="29"/>
      <c r="F61" s="110" t="s">
        <v>48</v>
      </c>
      <c r="G61" s="39" t="s">
        <v>47</v>
      </c>
      <c r="H61" s="29"/>
      <c r="I61" s="111"/>
      <c r="J61" s="112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113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" customFormat="1" ht="12.75">
      <c r="A76" s="26"/>
      <c r="B76" s="27"/>
      <c r="C76" s="26"/>
      <c r="D76" s="39" t="s">
        <v>47</v>
      </c>
      <c r="E76" s="29"/>
      <c r="F76" s="110" t="s">
        <v>48</v>
      </c>
      <c r="G76" s="39" t="s">
        <v>47</v>
      </c>
      <c r="H76" s="29"/>
      <c r="I76" s="111"/>
      <c r="J76" s="112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114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115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101</v>
      </c>
      <c r="D82" s="26"/>
      <c r="E82" s="26"/>
      <c r="F82" s="26"/>
      <c r="G82" s="26"/>
      <c r="H82" s="26"/>
      <c r="I82" s="90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90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15</v>
      </c>
      <c r="D84" s="26"/>
      <c r="E84" s="26"/>
      <c r="F84" s="26"/>
      <c r="G84" s="26"/>
      <c r="H84" s="26"/>
      <c r="I84" s="90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5" t="str">
        <f>E7</f>
        <v>Oprava osvětlení v žst. Nová Ves nad Lužnicí a v  zast. Bednáreček</v>
      </c>
      <c r="F85" s="206"/>
      <c r="G85" s="206"/>
      <c r="H85" s="206"/>
      <c r="I85" s="90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99</v>
      </c>
      <c r="D86" s="26"/>
      <c r="E86" s="26"/>
      <c r="F86" s="26"/>
      <c r="G86" s="26"/>
      <c r="H86" s="26"/>
      <c r="I86" s="90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5" t="str">
        <f>E9</f>
        <v xml:space="preserve">05 - Zemní práce - zast. Bednáreček </v>
      </c>
      <c r="F87" s="204"/>
      <c r="G87" s="204"/>
      <c r="H87" s="204"/>
      <c r="I87" s="90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90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18</v>
      </c>
      <c r="D89" s="26"/>
      <c r="E89" s="26"/>
      <c r="F89" s="19" t="str">
        <f>F12</f>
        <v>žst. Nová Ves nad Lužnicí, zast. Bednáreček</v>
      </c>
      <c r="G89" s="26"/>
      <c r="H89" s="26"/>
      <c r="I89" s="91" t="s">
        <v>20</v>
      </c>
      <c r="J89" s="49" t="str">
        <f>IF(J12="","",J12)</f>
        <v>6. 3. 2020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90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22</v>
      </c>
      <c r="D91" s="26"/>
      <c r="E91" s="26"/>
      <c r="F91" s="19" t="str">
        <f>E15</f>
        <v xml:space="preserve"> </v>
      </c>
      <c r="G91" s="26"/>
      <c r="H91" s="26"/>
      <c r="I91" s="91" t="s">
        <v>28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26</v>
      </c>
      <c r="D92" s="26"/>
      <c r="E92" s="26"/>
      <c r="F92" s="19" t="str">
        <f>IF(E18="","",E18)</f>
        <v>Vyplň údaj</v>
      </c>
      <c r="G92" s="26"/>
      <c r="H92" s="26"/>
      <c r="I92" s="91" t="s">
        <v>30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90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6" t="s">
        <v>102</v>
      </c>
      <c r="D94" s="102"/>
      <c r="E94" s="102"/>
      <c r="F94" s="102"/>
      <c r="G94" s="102"/>
      <c r="H94" s="102"/>
      <c r="I94" s="117"/>
      <c r="J94" s="118" t="s">
        <v>103</v>
      </c>
      <c r="K94" s="10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90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9" t="s">
        <v>104</v>
      </c>
      <c r="D96" s="26"/>
      <c r="E96" s="26"/>
      <c r="F96" s="26"/>
      <c r="G96" s="26"/>
      <c r="H96" s="26"/>
      <c r="I96" s="90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105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90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114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115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106</v>
      </c>
      <c r="D103" s="26"/>
      <c r="E103" s="26"/>
      <c r="F103" s="26"/>
      <c r="G103" s="26"/>
      <c r="H103" s="26"/>
      <c r="I103" s="90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90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15</v>
      </c>
      <c r="D105" s="26"/>
      <c r="E105" s="26"/>
      <c r="F105" s="26"/>
      <c r="G105" s="26"/>
      <c r="H105" s="26"/>
      <c r="I105" s="90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205" t="str">
        <f>E7</f>
        <v>Oprava osvětlení v žst. Nová Ves nad Lužnicí a v  zast. Bednáreček</v>
      </c>
      <c r="F106" s="206"/>
      <c r="G106" s="206"/>
      <c r="H106" s="206"/>
      <c r="I106" s="90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99</v>
      </c>
      <c r="D107" s="26"/>
      <c r="E107" s="26"/>
      <c r="F107" s="26"/>
      <c r="G107" s="26"/>
      <c r="H107" s="26"/>
      <c r="I107" s="90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95" t="str">
        <f>E9</f>
        <v xml:space="preserve">05 - Zemní práce - zast. Bednáreček </v>
      </c>
      <c r="F108" s="204"/>
      <c r="G108" s="204"/>
      <c r="H108" s="204"/>
      <c r="I108" s="90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90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18</v>
      </c>
      <c r="D110" s="26"/>
      <c r="E110" s="26"/>
      <c r="F110" s="19" t="str">
        <f>F12</f>
        <v>žst. Nová Ves nad Lužnicí, zast. Bednáreček</v>
      </c>
      <c r="G110" s="26"/>
      <c r="H110" s="26"/>
      <c r="I110" s="91" t="s">
        <v>20</v>
      </c>
      <c r="J110" s="49" t="str">
        <f>IF(J12="","",J12)</f>
        <v>6. 3. 2020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90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22</v>
      </c>
      <c r="D112" s="26"/>
      <c r="E112" s="26"/>
      <c r="F112" s="19" t="str">
        <f>E15</f>
        <v xml:space="preserve"> </v>
      </c>
      <c r="G112" s="26"/>
      <c r="H112" s="26"/>
      <c r="I112" s="91" t="s">
        <v>28</v>
      </c>
      <c r="J112" s="24" t="str">
        <f>E21</f>
        <v xml:space="preserve"> 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26</v>
      </c>
      <c r="D113" s="26"/>
      <c r="E113" s="26"/>
      <c r="F113" s="19" t="str">
        <f>IF(E18="","",E18)</f>
        <v>Vyplň údaj</v>
      </c>
      <c r="G113" s="26"/>
      <c r="H113" s="26"/>
      <c r="I113" s="91" t="s">
        <v>30</v>
      </c>
      <c r="J113" s="24" t="str">
        <f>E24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90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20"/>
      <c r="B115" s="121"/>
      <c r="C115" s="122" t="s">
        <v>107</v>
      </c>
      <c r="D115" s="123" t="s">
        <v>57</v>
      </c>
      <c r="E115" s="123" t="s">
        <v>53</v>
      </c>
      <c r="F115" s="123" t="s">
        <v>54</v>
      </c>
      <c r="G115" s="123" t="s">
        <v>108</v>
      </c>
      <c r="H115" s="123" t="s">
        <v>109</v>
      </c>
      <c r="I115" s="124" t="s">
        <v>110</v>
      </c>
      <c r="J115" s="123" t="s">
        <v>103</v>
      </c>
      <c r="K115" s="125" t="s">
        <v>111</v>
      </c>
      <c r="L115" s="126"/>
      <c r="M115" s="56" t="s">
        <v>1</v>
      </c>
      <c r="N115" s="57" t="s">
        <v>36</v>
      </c>
      <c r="O115" s="57" t="s">
        <v>112</v>
      </c>
      <c r="P115" s="57" t="s">
        <v>113</v>
      </c>
      <c r="Q115" s="57" t="s">
        <v>114</v>
      </c>
      <c r="R115" s="57" t="s">
        <v>115</v>
      </c>
      <c r="S115" s="57" t="s">
        <v>116</v>
      </c>
      <c r="T115" s="58" t="s">
        <v>117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26"/>
      <c r="B116" s="27"/>
      <c r="C116" s="63" t="s">
        <v>118</v>
      </c>
      <c r="D116" s="26"/>
      <c r="E116" s="26"/>
      <c r="F116" s="26"/>
      <c r="G116" s="26"/>
      <c r="H116" s="26"/>
      <c r="I116" s="90"/>
      <c r="J116" s="127">
        <f>BK116</f>
        <v>0</v>
      </c>
      <c r="K116" s="26"/>
      <c r="L116" s="27"/>
      <c r="M116" s="59"/>
      <c r="N116" s="50"/>
      <c r="O116" s="60"/>
      <c r="P116" s="128">
        <f>SUM(P117:P133)</f>
        <v>0</v>
      </c>
      <c r="Q116" s="60"/>
      <c r="R116" s="128">
        <f>SUM(R117:R133)</f>
        <v>92.414740000000009</v>
      </c>
      <c r="S116" s="60"/>
      <c r="T116" s="129">
        <f>SUM(T117:T133)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71</v>
      </c>
      <c r="AU116" s="11" t="s">
        <v>105</v>
      </c>
      <c r="BK116" s="130">
        <f>SUM(BK117:BK133)</f>
        <v>0</v>
      </c>
    </row>
    <row r="117" spans="1:65" s="2" customFormat="1" ht="21.75" customHeight="1">
      <c r="A117" s="26"/>
      <c r="B117" s="131"/>
      <c r="C117" s="132" t="s">
        <v>80</v>
      </c>
      <c r="D117" s="132" t="s">
        <v>119</v>
      </c>
      <c r="E117" s="133" t="s">
        <v>457</v>
      </c>
      <c r="F117" s="134" t="s">
        <v>458</v>
      </c>
      <c r="G117" s="135" t="s">
        <v>281</v>
      </c>
      <c r="H117" s="136">
        <v>120</v>
      </c>
      <c r="I117" s="137"/>
      <c r="J117" s="138">
        <f t="shared" ref="J117:J133" si="0">ROUND(I117*H117,2)</f>
        <v>0</v>
      </c>
      <c r="K117" s="134" t="s">
        <v>459</v>
      </c>
      <c r="L117" s="27"/>
      <c r="M117" s="139" t="s">
        <v>1</v>
      </c>
      <c r="N117" s="140" t="s">
        <v>37</v>
      </c>
      <c r="O117" s="52"/>
      <c r="P117" s="141">
        <f t="shared" ref="P117:P133" si="1">O117*H117</f>
        <v>0</v>
      </c>
      <c r="Q117" s="141">
        <v>0</v>
      </c>
      <c r="R117" s="141">
        <f t="shared" ref="R117:R133" si="2">Q117*H117</f>
        <v>0</v>
      </c>
      <c r="S117" s="141">
        <v>0</v>
      </c>
      <c r="T117" s="142">
        <f t="shared" ref="T117:T133" si="3"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3" t="s">
        <v>124</v>
      </c>
      <c r="AT117" s="143" t="s">
        <v>119</v>
      </c>
      <c r="AU117" s="143" t="s">
        <v>72</v>
      </c>
      <c r="AY117" s="11" t="s">
        <v>125</v>
      </c>
      <c r="BE117" s="144">
        <f t="shared" ref="BE117:BE133" si="4">IF(N117="základní",J117,0)</f>
        <v>0</v>
      </c>
      <c r="BF117" s="144">
        <f t="shared" ref="BF117:BF133" si="5">IF(N117="snížená",J117,0)</f>
        <v>0</v>
      </c>
      <c r="BG117" s="144">
        <f t="shared" ref="BG117:BG133" si="6">IF(N117="zákl. přenesená",J117,0)</f>
        <v>0</v>
      </c>
      <c r="BH117" s="144">
        <f t="shared" ref="BH117:BH133" si="7">IF(N117="sníž. přenesená",J117,0)</f>
        <v>0</v>
      </c>
      <c r="BI117" s="144">
        <f t="shared" ref="BI117:BI133" si="8">IF(N117="nulová",J117,0)</f>
        <v>0</v>
      </c>
      <c r="BJ117" s="11" t="s">
        <v>80</v>
      </c>
      <c r="BK117" s="144">
        <f t="shared" ref="BK117:BK133" si="9">ROUND(I117*H117,2)</f>
        <v>0</v>
      </c>
      <c r="BL117" s="11" t="s">
        <v>124</v>
      </c>
      <c r="BM117" s="143" t="s">
        <v>645</v>
      </c>
    </row>
    <row r="118" spans="1:65" s="2" customFormat="1" ht="21.75" customHeight="1">
      <c r="A118" s="26"/>
      <c r="B118" s="131"/>
      <c r="C118" s="132" t="s">
        <v>82</v>
      </c>
      <c r="D118" s="132" t="s">
        <v>119</v>
      </c>
      <c r="E118" s="133" t="s">
        <v>466</v>
      </c>
      <c r="F118" s="134" t="s">
        <v>467</v>
      </c>
      <c r="G118" s="135" t="s">
        <v>122</v>
      </c>
      <c r="H118" s="136">
        <v>6</v>
      </c>
      <c r="I118" s="137"/>
      <c r="J118" s="138">
        <f t="shared" si="0"/>
        <v>0</v>
      </c>
      <c r="K118" s="134" t="s">
        <v>459</v>
      </c>
      <c r="L118" s="27"/>
      <c r="M118" s="139" t="s">
        <v>1</v>
      </c>
      <c r="N118" s="140" t="s">
        <v>37</v>
      </c>
      <c r="O118" s="52"/>
      <c r="P118" s="141">
        <f t="shared" si="1"/>
        <v>0</v>
      </c>
      <c r="Q118" s="141">
        <v>0</v>
      </c>
      <c r="R118" s="141">
        <f t="shared" si="2"/>
        <v>0</v>
      </c>
      <c r="S118" s="141">
        <v>0</v>
      </c>
      <c r="T118" s="142">
        <f t="shared" si="3"/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R118" s="143" t="s">
        <v>124</v>
      </c>
      <c r="AT118" s="143" t="s">
        <v>119</v>
      </c>
      <c r="AU118" s="143" t="s">
        <v>72</v>
      </c>
      <c r="AY118" s="11" t="s">
        <v>125</v>
      </c>
      <c r="BE118" s="144">
        <f t="shared" si="4"/>
        <v>0</v>
      </c>
      <c r="BF118" s="144">
        <f t="shared" si="5"/>
        <v>0</v>
      </c>
      <c r="BG118" s="144">
        <f t="shared" si="6"/>
        <v>0</v>
      </c>
      <c r="BH118" s="144">
        <f t="shared" si="7"/>
        <v>0</v>
      </c>
      <c r="BI118" s="144">
        <f t="shared" si="8"/>
        <v>0</v>
      </c>
      <c r="BJ118" s="11" t="s">
        <v>80</v>
      </c>
      <c r="BK118" s="144">
        <f t="shared" si="9"/>
        <v>0</v>
      </c>
      <c r="BL118" s="11" t="s">
        <v>124</v>
      </c>
      <c r="BM118" s="143" t="s">
        <v>646</v>
      </c>
    </row>
    <row r="119" spans="1:65" s="2" customFormat="1" ht="16.5" customHeight="1">
      <c r="A119" s="26"/>
      <c r="B119" s="131"/>
      <c r="C119" s="132" t="s">
        <v>134</v>
      </c>
      <c r="D119" s="132" t="s">
        <v>119</v>
      </c>
      <c r="E119" s="133" t="s">
        <v>470</v>
      </c>
      <c r="F119" s="134" t="s">
        <v>471</v>
      </c>
      <c r="G119" s="135" t="s">
        <v>281</v>
      </c>
      <c r="H119" s="136">
        <v>120</v>
      </c>
      <c r="I119" s="137"/>
      <c r="J119" s="138">
        <f t="shared" si="0"/>
        <v>0</v>
      </c>
      <c r="K119" s="134" t="s">
        <v>459</v>
      </c>
      <c r="L119" s="27"/>
      <c r="M119" s="139" t="s">
        <v>1</v>
      </c>
      <c r="N119" s="140" t="s">
        <v>37</v>
      </c>
      <c r="O119" s="52"/>
      <c r="P119" s="141">
        <f t="shared" si="1"/>
        <v>0</v>
      </c>
      <c r="Q119" s="141">
        <v>0</v>
      </c>
      <c r="R119" s="141">
        <f t="shared" si="2"/>
        <v>0</v>
      </c>
      <c r="S119" s="141">
        <v>0</v>
      </c>
      <c r="T119" s="142">
        <f t="shared" si="3"/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43" t="s">
        <v>124</v>
      </c>
      <c r="AT119" s="143" t="s">
        <v>119</v>
      </c>
      <c r="AU119" s="143" t="s">
        <v>72</v>
      </c>
      <c r="AY119" s="11" t="s">
        <v>125</v>
      </c>
      <c r="BE119" s="144">
        <f t="shared" si="4"/>
        <v>0</v>
      </c>
      <c r="BF119" s="144">
        <f t="shared" si="5"/>
        <v>0</v>
      </c>
      <c r="BG119" s="144">
        <f t="shared" si="6"/>
        <v>0</v>
      </c>
      <c r="BH119" s="144">
        <f t="shared" si="7"/>
        <v>0</v>
      </c>
      <c r="BI119" s="144">
        <f t="shared" si="8"/>
        <v>0</v>
      </c>
      <c r="BJ119" s="11" t="s">
        <v>80</v>
      </c>
      <c r="BK119" s="144">
        <f t="shared" si="9"/>
        <v>0</v>
      </c>
      <c r="BL119" s="11" t="s">
        <v>124</v>
      </c>
      <c r="BM119" s="143" t="s">
        <v>647</v>
      </c>
    </row>
    <row r="120" spans="1:65" s="2" customFormat="1" ht="21.75" customHeight="1">
      <c r="A120" s="26"/>
      <c r="B120" s="131"/>
      <c r="C120" s="149" t="s">
        <v>139</v>
      </c>
      <c r="D120" s="149" t="s">
        <v>129</v>
      </c>
      <c r="E120" s="150" t="s">
        <v>474</v>
      </c>
      <c r="F120" s="151" t="s">
        <v>475</v>
      </c>
      <c r="G120" s="152" t="s">
        <v>281</v>
      </c>
      <c r="H120" s="153">
        <v>120</v>
      </c>
      <c r="I120" s="154"/>
      <c r="J120" s="155">
        <f t="shared" si="0"/>
        <v>0</v>
      </c>
      <c r="K120" s="151" t="s">
        <v>459</v>
      </c>
      <c r="L120" s="156"/>
      <c r="M120" s="157" t="s">
        <v>1</v>
      </c>
      <c r="N120" s="158" t="s">
        <v>37</v>
      </c>
      <c r="O120" s="52"/>
      <c r="P120" s="141">
        <f t="shared" si="1"/>
        <v>0</v>
      </c>
      <c r="Q120" s="141">
        <v>6.8999999999999997E-4</v>
      </c>
      <c r="R120" s="141">
        <f t="shared" si="2"/>
        <v>8.2799999999999999E-2</v>
      </c>
      <c r="S120" s="141">
        <v>0</v>
      </c>
      <c r="T120" s="142">
        <f t="shared" si="3"/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43" t="s">
        <v>132</v>
      </c>
      <c r="AT120" s="143" t="s">
        <v>129</v>
      </c>
      <c r="AU120" s="143" t="s">
        <v>72</v>
      </c>
      <c r="AY120" s="11" t="s">
        <v>125</v>
      </c>
      <c r="BE120" s="144">
        <f t="shared" si="4"/>
        <v>0</v>
      </c>
      <c r="BF120" s="144">
        <f t="shared" si="5"/>
        <v>0</v>
      </c>
      <c r="BG120" s="144">
        <f t="shared" si="6"/>
        <v>0</v>
      </c>
      <c r="BH120" s="144">
        <f t="shared" si="7"/>
        <v>0</v>
      </c>
      <c r="BI120" s="144">
        <f t="shared" si="8"/>
        <v>0</v>
      </c>
      <c r="BJ120" s="11" t="s">
        <v>80</v>
      </c>
      <c r="BK120" s="144">
        <f t="shared" si="9"/>
        <v>0</v>
      </c>
      <c r="BL120" s="11" t="s">
        <v>132</v>
      </c>
      <c r="BM120" s="143" t="s">
        <v>648</v>
      </c>
    </row>
    <row r="121" spans="1:65" s="2" customFormat="1" ht="16.5" customHeight="1">
      <c r="A121" s="26"/>
      <c r="B121" s="131"/>
      <c r="C121" s="132" t="s">
        <v>143</v>
      </c>
      <c r="D121" s="132" t="s">
        <v>119</v>
      </c>
      <c r="E121" s="133" t="s">
        <v>478</v>
      </c>
      <c r="F121" s="134" t="s">
        <v>479</v>
      </c>
      <c r="G121" s="135" t="s">
        <v>281</v>
      </c>
      <c r="H121" s="136">
        <v>120</v>
      </c>
      <c r="I121" s="137"/>
      <c r="J121" s="138">
        <f t="shared" si="0"/>
        <v>0</v>
      </c>
      <c r="K121" s="134" t="s">
        <v>459</v>
      </c>
      <c r="L121" s="27"/>
      <c r="M121" s="139" t="s">
        <v>1</v>
      </c>
      <c r="N121" s="140" t="s">
        <v>37</v>
      </c>
      <c r="O121" s="52"/>
      <c r="P121" s="141">
        <f t="shared" si="1"/>
        <v>0</v>
      </c>
      <c r="Q121" s="141">
        <v>1.2E-4</v>
      </c>
      <c r="R121" s="141">
        <f t="shared" si="2"/>
        <v>1.44E-2</v>
      </c>
      <c r="S121" s="141">
        <v>0</v>
      </c>
      <c r="T121" s="142">
        <f t="shared" si="3"/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3" t="s">
        <v>124</v>
      </c>
      <c r="AT121" s="143" t="s">
        <v>119</v>
      </c>
      <c r="AU121" s="143" t="s">
        <v>72</v>
      </c>
      <c r="AY121" s="11" t="s">
        <v>125</v>
      </c>
      <c r="BE121" s="144">
        <f t="shared" si="4"/>
        <v>0</v>
      </c>
      <c r="BF121" s="144">
        <f t="shared" si="5"/>
        <v>0</v>
      </c>
      <c r="BG121" s="144">
        <f t="shared" si="6"/>
        <v>0</v>
      </c>
      <c r="BH121" s="144">
        <f t="shared" si="7"/>
        <v>0</v>
      </c>
      <c r="BI121" s="144">
        <f t="shared" si="8"/>
        <v>0</v>
      </c>
      <c r="BJ121" s="11" t="s">
        <v>80</v>
      </c>
      <c r="BK121" s="144">
        <f t="shared" si="9"/>
        <v>0</v>
      </c>
      <c r="BL121" s="11" t="s">
        <v>124</v>
      </c>
      <c r="BM121" s="143" t="s">
        <v>649</v>
      </c>
    </row>
    <row r="122" spans="1:65" s="2" customFormat="1" ht="16.5" customHeight="1">
      <c r="A122" s="26"/>
      <c r="B122" s="131"/>
      <c r="C122" s="132" t="s">
        <v>147</v>
      </c>
      <c r="D122" s="132" t="s">
        <v>119</v>
      </c>
      <c r="E122" s="133" t="s">
        <v>481</v>
      </c>
      <c r="F122" s="134" t="s">
        <v>482</v>
      </c>
      <c r="G122" s="135" t="s">
        <v>483</v>
      </c>
      <c r="H122" s="136">
        <v>10</v>
      </c>
      <c r="I122" s="137"/>
      <c r="J122" s="138">
        <f t="shared" si="0"/>
        <v>0</v>
      </c>
      <c r="K122" s="134" t="s">
        <v>459</v>
      </c>
      <c r="L122" s="27"/>
      <c r="M122" s="139" t="s">
        <v>1</v>
      </c>
      <c r="N122" s="140" t="s">
        <v>37</v>
      </c>
      <c r="O122" s="52"/>
      <c r="P122" s="141">
        <f t="shared" si="1"/>
        <v>0</v>
      </c>
      <c r="Q122" s="141">
        <v>2.2563399999999998</v>
      </c>
      <c r="R122" s="141">
        <f t="shared" si="2"/>
        <v>22.563399999999998</v>
      </c>
      <c r="S122" s="141">
        <v>0</v>
      </c>
      <c r="T122" s="142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3" t="s">
        <v>124</v>
      </c>
      <c r="AT122" s="143" t="s">
        <v>119</v>
      </c>
      <c r="AU122" s="143" t="s">
        <v>72</v>
      </c>
      <c r="AY122" s="11" t="s">
        <v>125</v>
      </c>
      <c r="BE122" s="144">
        <f t="shared" si="4"/>
        <v>0</v>
      </c>
      <c r="BF122" s="144">
        <f t="shared" si="5"/>
        <v>0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1" t="s">
        <v>80</v>
      </c>
      <c r="BK122" s="144">
        <f t="shared" si="9"/>
        <v>0</v>
      </c>
      <c r="BL122" s="11" t="s">
        <v>124</v>
      </c>
      <c r="BM122" s="143" t="s">
        <v>650</v>
      </c>
    </row>
    <row r="123" spans="1:65" s="2" customFormat="1" ht="16.5" customHeight="1">
      <c r="A123" s="26"/>
      <c r="B123" s="131"/>
      <c r="C123" s="149" t="s">
        <v>151</v>
      </c>
      <c r="D123" s="149" t="s">
        <v>129</v>
      </c>
      <c r="E123" s="150" t="s">
        <v>485</v>
      </c>
      <c r="F123" s="151" t="s">
        <v>486</v>
      </c>
      <c r="G123" s="152" t="s">
        <v>483</v>
      </c>
      <c r="H123" s="153">
        <v>10</v>
      </c>
      <c r="I123" s="154"/>
      <c r="J123" s="155">
        <f t="shared" si="0"/>
        <v>0</v>
      </c>
      <c r="K123" s="151" t="s">
        <v>459</v>
      </c>
      <c r="L123" s="156"/>
      <c r="M123" s="157" t="s">
        <v>1</v>
      </c>
      <c r="N123" s="158" t="s">
        <v>37</v>
      </c>
      <c r="O123" s="52"/>
      <c r="P123" s="141">
        <f t="shared" si="1"/>
        <v>0</v>
      </c>
      <c r="Q123" s="141">
        <v>2.234</v>
      </c>
      <c r="R123" s="141">
        <f t="shared" si="2"/>
        <v>22.34</v>
      </c>
      <c r="S123" s="141">
        <v>0</v>
      </c>
      <c r="T123" s="142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3" t="s">
        <v>132</v>
      </c>
      <c r="AT123" s="143" t="s">
        <v>129</v>
      </c>
      <c r="AU123" s="143" t="s">
        <v>72</v>
      </c>
      <c r="AY123" s="11" t="s">
        <v>125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1" t="s">
        <v>80</v>
      </c>
      <c r="BK123" s="144">
        <f t="shared" si="9"/>
        <v>0</v>
      </c>
      <c r="BL123" s="11" t="s">
        <v>132</v>
      </c>
      <c r="BM123" s="143" t="s">
        <v>651</v>
      </c>
    </row>
    <row r="124" spans="1:65" s="2" customFormat="1" ht="21.75" customHeight="1">
      <c r="A124" s="26"/>
      <c r="B124" s="131"/>
      <c r="C124" s="132" t="s">
        <v>155</v>
      </c>
      <c r="D124" s="132" t="s">
        <v>119</v>
      </c>
      <c r="E124" s="133" t="s">
        <v>652</v>
      </c>
      <c r="F124" s="134" t="s">
        <v>653</v>
      </c>
      <c r="G124" s="135" t="s">
        <v>281</v>
      </c>
      <c r="H124" s="136">
        <v>10</v>
      </c>
      <c r="I124" s="137"/>
      <c r="J124" s="138">
        <f t="shared" si="0"/>
        <v>0</v>
      </c>
      <c r="K124" s="134" t="s">
        <v>459</v>
      </c>
      <c r="L124" s="27"/>
      <c r="M124" s="139" t="s">
        <v>1</v>
      </c>
      <c r="N124" s="140" t="s">
        <v>37</v>
      </c>
      <c r="O124" s="52"/>
      <c r="P124" s="141">
        <f t="shared" si="1"/>
        <v>0</v>
      </c>
      <c r="Q124" s="141">
        <v>0.22563</v>
      </c>
      <c r="R124" s="141">
        <f t="shared" si="2"/>
        <v>2.2563</v>
      </c>
      <c r="S124" s="141">
        <v>0</v>
      </c>
      <c r="T124" s="142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3" t="s">
        <v>124</v>
      </c>
      <c r="AT124" s="143" t="s">
        <v>119</v>
      </c>
      <c r="AU124" s="143" t="s">
        <v>72</v>
      </c>
      <c r="AY124" s="11" t="s">
        <v>125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1" t="s">
        <v>80</v>
      </c>
      <c r="BK124" s="144">
        <f t="shared" si="9"/>
        <v>0</v>
      </c>
      <c r="BL124" s="11" t="s">
        <v>124</v>
      </c>
      <c r="BM124" s="143" t="s">
        <v>654</v>
      </c>
    </row>
    <row r="125" spans="1:65" s="2" customFormat="1" ht="21.75" customHeight="1">
      <c r="A125" s="26"/>
      <c r="B125" s="131"/>
      <c r="C125" s="149" t="s">
        <v>159</v>
      </c>
      <c r="D125" s="149" t="s">
        <v>129</v>
      </c>
      <c r="E125" s="150" t="s">
        <v>655</v>
      </c>
      <c r="F125" s="151" t="s">
        <v>656</v>
      </c>
      <c r="G125" s="152" t="s">
        <v>281</v>
      </c>
      <c r="H125" s="153">
        <v>10</v>
      </c>
      <c r="I125" s="154"/>
      <c r="J125" s="155">
        <f t="shared" si="0"/>
        <v>0</v>
      </c>
      <c r="K125" s="151" t="s">
        <v>459</v>
      </c>
      <c r="L125" s="156"/>
      <c r="M125" s="157" t="s">
        <v>1</v>
      </c>
      <c r="N125" s="158" t="s">
        <v>37</v>
      </c>
      <c r="O125" s="52"/>
      <c r="P125" s="141">
        <f t="shared" si="1"/>
        <v>0</v>
      </c>
      <c r="Q125" s="141">
        <v>2.5999999999999998E-4</v>
      </c>
      <c r="R125" s="141">
        <f t="shared" si="2"/>
        <v>2.5999999999999999E-3</v>
      </c>
      <c r="S125" s="141">
        <v>0</v>
      </c>
      <c r="T125" s="142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3" t="s">
        <v>132</v>
      </c>
      <c r="AT125" s="143" t="s">
        <v>129</v>
      </c>
      <c r="AU125" s="143" t="s">
        <v>72</v>
      </c>
      <c r="AY125" s="11" t="s">
        <v>125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1" t="s">
        <v>80</v>
      </c>
      <c r="BK125" s="144">
        <f t="shared" si="9"/>
        <v>0</v>
      </c>
      <c r="BL125" s="11" t="s">
        <v>132</v>
      </c>
      <c r="BM125" s="143" t="s">
        <v>657</v>
      </c>
    </row>
    <row r="126" spans="1:65" s="2" customFormat="1" ht="21.75" customHeight="1">
      <c r="A126" s="26"/>
      <c r="B126" s="131"/>
      <c r="C126" s="132" t="s">
        <v>163</v>
      </c>
      <c r="D126" s="132" t="s">
        <v>119</v>
      </c>
      <c r="E126" s="133" t="s">
        <v>488</v>
      </c>
      <c r="F126" s="134" t="s">
        <v>489</v>
      </c>
      <c r="G126" s="135" t="s">
        <v>281</v>
      </c>
      <c r="H126" s="136">
        <v>120</v>
      </c>
      <c r="I126" s="137"/>
      <c r="J126" s="138">
        <f t="shared" si="0"/>
        <v>0</v>
      </c>
      <c r="K126" s="134" t="s">
        <v>459</v>
      </c>
      <c r="L126" s="27"/>
      <c r="M126" s="139" t="s">
        <v>1</v>
      </c>
      <c r="N126" s="140" t="s">
        <v>37</v>
      </c>
      <c r="O126" s="52"/>
      <c r="P126" s="141">
        <f t="shared" si="1"/>
        <v>0</v>
      </c>
      <c r="Q126" s="141">
        <v>0</v>
      </c>
      <c r="R126" s="141">
        <f t="shared" si="2"/>
        <v>0</v>
      </c>
      <c r="S126" s="141">
        <v>0</v>
      </c>
      <c r="T126" s="142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3" t="s">
        <v>124</v>
      </c>
      <c r="AT126" s="143" t="s">
        <v>119</v>
      </c>
      <c r="AU126" s="143" t="s">
        <v>72</v>
      </c>
      <c r="AY126" s="11" t="s">
        <v>125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1" t="s">
        <v>80</v>
      </c>
      <c r="BK126" s="144">
        <f t="shared" si="9"/>
        <v>0</v>
      </c>
      <c r="BL126" s="11" t="s">
        <v>124</v>
      </c>
      <c r="BM126" s="143" t="s">
        <v>658</v>
      </c>
    </row>
    <row r="127" spans="1:65" s="2" customFormat="1" ht="21.75" customHeight="1">
      <c r="A127" s="26"/>
      <c r="B127" s="131"/>
      <c r="C127" s="132" t="s">
        <v>167</v>
      </c>
      <c r="D127" s="132" t="s">
        <v>119</v>
      </c>
      <c r="E127" s="133" t="s">
        <v>491</v>
      </c>
      <c r="F127" s="134" t="s">
        <v>492</v>
      </c>
      <c r="G127" s="135" t="s">
        <v>483</v>
      </c>
      <c r="H127" s="136">
        <v>10</v>
      </c>
      <c r="I127" s="137"/>
      <c r="J127" s="138">
        <f t="shared" si="0"/>
        <v>0</v>
      </c>
      <c r="K127" s="134" t="s">
        <v>459</v>
      </c>
      <c r="L127" s="27"/>
      <c r="M127" s="139" t="s">
        <v>1</v>
      </c>
      <c r="N127" s="140" t="s">
        <v>37</v>
      </c>
      <c r="O127" s="52"/>
      <c r="P127" s="141">
        <f t="shared" si="1"/>
        <v>0</v>
      </c>
      <c r="Q127" s="141">
        <v>2.2563399999999998</v>
      </c>
      <c r="R127" s="141">
        <f t="shared" si="2"/>
        <v>22.563399999999998</v>
      </c>
      <c r="S127" s="141">
        <v>0</v>
      </c>
      <c r="T127" s="142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3" t="s">
        <v>124</v>
      </c>
      <c r="AT127" s="143" t="s">
        <v>119</v>
      </c>
      <c r="AU127" s="143" t="s">
        <v>72</v>
      </c>
      <c r="AY127" s="11" t="s">
        <v>125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1" t="s">
        <v>80</v>
      </c>
      <c r="BK127" s="144">
        <f t="shared" si="9"/>
        <v>0</v>
      </c>
      <c r="BL127" s="11" t="s">
        <v>124</v>
      </c>
      <c r="BM127" s="143" t="s">
        <v>659</v>
      </c>
    </row>
    <row r="128" spans="1:65" s="2" customFormat="1" ht="16.5" customHeight="1">
      <c r="A128" s="26"/>
      <c r="B128" s="131"/>
      <c r="C128" s="149" t="s">
        <v>171</v>
      </c>
      <c r="D128" s="149" t="s">
        <v>129</v>
      </c>
      <c r="E128" s="150" t="s">
        <v>494</v>
      </c>
      <c r="F128" s="151" t="s">
        <v>495</v>
      </c>
      <c r="G128" s="152" t="s">
        <v>483</v>
      </c>
      <c r="H128" s="153">
        <v>10</v>
      </c>
      <c r="I128" s="154"/>
      <c r="J128" s="155">
        <f t="shared" si="0"/>
        <v>0</v>
      </c>
      <c r="K128" s="151" t="s">
        <v>459</v>
      </c>
      <c r="L128" s="156"/>
      <c r="M128" s="157" t="s">
        <v>1</v>
      </c>
      <c r="N128" s="158" t="s">
        <v>37</v>
      </c>
      <c r="O128" s="52"/>
      <c r="P128" s="141">
        <f t="shared" si="1"/>
        <v>0</v>
      </c>
      <c r="Q128" s="141">
        <v>2.234</v>
      </c>
      <c r="R128" s="141">
        <f t="shared" si="2"/>
        <v>22.34</v>
      </c>
      <c r="S128" s="141">
        <v>0</v>
      </c>
      <c r="T128" s="142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3" t="s">
        <v>132</v>
      </c>
      <c r="AT128" s="143" t="s">
        <v>129</v>
      </c>
      <c r="AU128" s="143" t="s">
        <v>72</v>
      </c>
      <c r="AY128" s="11" t="s">
        <v>125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1" t="s">
        <v>80</v>
      </c>
      <c r="BK128" s="144">
        <f t="shared" si="9"/>
        <v>0</v>
      </c>
      <c r="BL128" s="11" t="s">
        <v>132</v>
      </c>
      <c r="BM128" s="143" t="s">
        <v>660</v>
      </c>
    </row>
    <row r="129" spans="1:65" s="2" customFormat="1" ht="21.75" customHeight="1">
      <c r="A129" s="26"/>
      <c r="B129" s="131"/>
      <c r="C129" s="132" t="s">
        <v>175</v>
      </c>
      <c r="D129" s="132" t="s">
        <v>119</v>
      </c>
      <c r="E129" s="133" t="s">
        <v>507</v>
      </c>
      <c r="F129" s="134" t="s">
        <v>508</v>
      </c>
      <c r="G129" s="135" t="s">
        <v>122</v>
      </c>
      <c r="H129" s="136">
        <v>2</v>
      </c>
      <c r="I129" s="137"/>
      <c r="J129" s="138">
        <f t="shared" si="0"/>
        <v>0</v>
      </c>
      <c r="K129" s="134" t="s">
        <v>459</v>
      </c>
      <c r="L129" s="27"/>
      <c r="M129" s="139" t="s">
        <v>1</v>
      </c>
      <c r="N129" s="140" t="s">
        <v>37</v>
      </c>
      <c r="O129" s="52"/>
      <c r="P129" s="141">
        <f t="shared" si="1"/>
        <v>0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3" t="s">
        <v>124</v>
      </c>
      <c r="AT129" s="143" t="s">
        <v>119</v>
      </c>
      <c r="AU129" s="143" t="s">
        <v>72</v>
      </c>
      <c r="AY129" s="11" t="s">
        <v>125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1" t="s">
        <v>80</v>
      </c>
      <c r="BK129" s="144">
        <f t="shared" si="9"/>
        <v>0</v>
      </c>
      <c r="BL129" s="11" t="s">
        <v>124</v>
      </c>
      <c r="BM129" s="143" t="s">
        <v>661</v>
      </c>
    </row>
    <row r="130" spans="1:65" s="2" customFormat="1" ht="21.75" customHeight="1">
      <c r="A130" s="26"/>
      <c r="B130" s="131"/>
      <c r="C130" s="132" t="s">
        <v>179</v>
      </c>
      <c r="D130" s="132" t="s">
        <v>119</v>
      </c>
      <c r="E130" s="133" t="s">
        <v>510</v>
      </c>
      <c r="F130" s="134" t="s">
        <v>511</v>
      </c>
      <c r="G130" s="135" t="s">
        <v>122</v>
      </c>
      <c r="H130" s="136">
        <v>2</v>
      </c>
      <c r="I130" s="137"/>
      <c r="J130" s="138">
        <f t="shared" si="0"/>
        <v>0</v>
      </c>
      <c r="K130" s="134" t="s">
        <v>459</v>
      </c>
      <c r="L130" s="27"/>
      <c r="M130" s="139" t="s">
        <v>1</v>
      </c>
      <c r="N130" s="140" t="s">
        <v>37</v>
      </c>
      <c r="O130" s="52"/>
      <c r="P130" s="141">
        <f t="shared" si="1"/>
        <v>0</v>
      </c>
      <c r="Q130" s="141">
        <v>0.12592</v>
      </c>
      <c r="R130" s="141">
        <f t="shared" si="2"/>
        <v>0.25184000000000001</v>
      </c>
      <c r="S130" s="141">
        <v>0</v>
      </c>
      <c r="T130" s="142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3" t="s">
        <v>124</v>
      </c>
      <c r="AT130" s="143" t="s">
        <v>119</v>
      </c>
      <c r="AU130" s="143" t="s">
        <v>72</v>
      </c>
      <c r="AY130" s="11" t="s">
        <v>125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1" t="s">
        <v>80</v>
      </c>
      <c r="BK130" s="144">
        <f t="shared" si="9"/>
        <v>0</v>
      </c>
      <c r="BL130" s="11" t="s">
        <v>124</v>
      </c>
      <c r="BM130" s="143" t="s">
        <v>662</v>
      </c>
    </row>
    <row r="131" spans="1:65" s="2" customFormat="1" ht="21.75" customHeight="1">
      <c r="A131" s="26"/>
      <c r="B131" s="131"/>
      <c r="C131" s="132" t="s">
        <v>8</v>
      </c>
      <c r="D131" s="132" t="s">
        <v>119</v>
      </c>
      <c r="E131" s="133" t="s">
        <v>513</v>
      </c>
      <c r="F131" s="134" t="s">
        <v>514</v>
      </c>
      <c r="G131" s="135" t="s">
        <v>483</v>
      </c>
      <c r="H131" s="136">
        <v>1</v>
      </c>
      <c r="I131" s="137"/>
      <c r="J131" s="138">
        <f t="shared" si="0"/>
        <v>0</v>
      </c>
      <c r="K131" s="134" t="s">
        <v>459</v>
      </c>
      <c r="L131" s="27"/>
      <c r="M131" s="139" t="s">
        <v>1</v>
      </c>
      <c r="N131" s="140" t="s">
        <v>37</v>
      </c>
      <c r="O131" s="52"/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3" t="s">
        <v>124</v>
      </c>
      <c r="AT131" s="143" t="s">
        <v>119</v>
      </c>
      <c r="AU131" s="143" t="s">
        <v>72</v>
      </c>
      <c r="AY131" s="11" t="s">
        <v>125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1" t="s">
        <v>80</v>
      </c>
      <c r="BK131" s="144">
        <f t="shared" si="9"/>
        <v>0</v>
      </c>
      <c r="BL131" s="11" t="s">
        <v>124</v>
      </c>
      <c r="BM131" s="143" t="s">
        <v>663</v>
      </c>
    </row>
    <row r="132" spans="1:65" s="2" customFormat="1" ht="16.5" customHeight="1">
      <c r="A132" s="26"/>
      <c r="B132" s="131"/>
      <c r="C132" s="132" t="s">
        <v>186</v>
      </c>
      <c r="D132" s="132" t="s">
        <v>119</v>
      </c>
      <c r="E132" s="133" t="s">
        <v>520</v>
      </c>
      <c r="F132" s="134" t="s">
        <v>521</v>
      </c>
      <c r="G132" s="135" t="s">
        <v>499</v>
      </c>
      <c r="H132" s="136">
        <v>120</v>
      </c>
      <c r="I132" s="137"/>
      <c r="J132" s="138">
        <f t="shared" si="0"/>
        <v>0</v>
      </c>
      <c r="K132" s="134" t="s">
        <v>459</v>
      </c>
      <c r="L132" s="27"/>
      <c r="M132" s="139" t="s">
        <v>1</v>
      </c>
      <c r="N132" s="140" t="s">
        <v>37</v>
      </c>
      <c r="O132" s="52"/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3" t="s">
        <v>124</v>
      </c>
      <c r="AT132" s="143" t="s">
        <v>119</v>
      </c>
      <c r="AU132" s="143" t="s">
        <v>72</v>
      </c>
      <c r="AY132" s="11" t="s">
        <v>125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1" t="s">
        <v>80</v>
      </c>
      <c r="BK132" s="144">
        <f t="shared" si="9"/>
        <v>0</v>
      </c>
      <c r="BL132" s="11" t="s">
        <v>124</v>
      </c>
      <c r="BM132" s="143" t="s">
        <v>664</v>
      </c>
    </row>
    <row r="133" spans="1:65" s="2" customFormat="1" ht="16.5" customHeight="1">
      <c r="A133" s="26"/>
      <c r="B133" s="131"/>
      <c r="C133" s="132" t="s">
        <v>190</v>
      </c>
      <c r="D133" s="132" t="s">
        <v>119</v>
      </c>
      <c r="E133" s="133" t="s">
        <v>523</v>
      </c>
      <c r="F133" s="134" t="s">
        <v>524</v>
      </c>
      <c r="G133" s="135" t="s">
        <v>525</v>
      </c>
      <c r="H133" s="136">
        <v>2</v>
      </c>
      <c r="I133" s="137"/>
      <c r="J133" s="138">
        <f t="shared" si="0"/>
        <v>0</v>
      </c>
      <c r="K133" s="134" t="s">
        <v>459</v>
      </c>
      <c r="L133" s="27"/>
      <c r="M133" s="159" t="s">
        <v>1</v>
      </c>
      <c r="N133" s="160" t="s">
        <v>37</v>
      </c>
      <c r="O133" s="16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3" t="s">
        <v>124</v>
      </c>
      <c r="AT133" s="143" t="s">
        <v>119</v>
      </c>
      <c r="AU133" s="143" t="s">
        <v>72</v>
      </c>
      <c r="AY133" s="11" t="s">
        <v>125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1" t="s">
        <v>80</v>
      </c>
      <c r="BK133" s="144">
        <f t="shared" si="9"/>
        <v>0</v>
      </c>
      <c r="BL133" s="11" t="s">
        <v>124</v>
      </c>
      <c r="BM133" s="143" t="s">
        <v>665</v>
      </c>
    </row>
    <row r="134" spans="1:65" s="2" customFormat="1" ht="6.95" customHeight="1">
      <c r="A134" s="26"/>
      <c r="B134" s="41"/>
      <c r="C134" s="42"/>
      <c r="D134" s="42"/>
      <c r="E134" s="42"/>
      <c r="F134" s="42"/>
      <c r="G134" s="42"/>
      <c r="H134" s="42"/>
      <c r="I134" s="114"/>
      <c r="J134" s="42"/>
      <c r="K134" s="42"/>
      <c r="L134" s="27"/>
      <c r="M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</sheetData>
  <autoFilter ref="C115:K133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7"/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1" t="s">
        <v>97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88"/>
      <c r="J3" s="13"/>
      <c r="K3" s="13"/>
      <c r="L3" s="14"/>
      <c r="AT3" s="11" t="s">
        <v>82</v>
      </c>
    </row>
    <row r="4" spans="1:46" s="1" customFormat="1" ht="24.95" customHeight="1">
      <c r="B4" s="14"/>
      <c r="D4" s="15" t="s">
        <v>98</v>
      </c>
      <c r="I4" s="87"/>
      <c r="L4" s="14"/>
      <c r="M4" s="89" t="s">
        <v>10</v>
      </c>
      <c r="AT4" s="11" t="s">
        <v>3</v>
      </c>
    </row>
    <row r="5" spans="1:46" s="1" customFormat="1" ht="6.95" customHeight="1">
      <c r="B5" s="14"/>
      <c r="I5" s="87"/>
      <c r="L5" s="14"/>
    </row>
    <row r="6" spans="1:46" s="1" customFormat="1" ht="12" customHeight="1">
      <c r="B6" s="14"/>
      <c r="D6" s="21" t="s">
        <v>15</v>
      </c>
      <c r="I6" s="87"/>
      <c r="L6" s="14"/>
    </row>
    <row r="7" spans="1:46" s="1" customFormat="1" ht="16.5" customHeight="1">
      <c r="B7" s="14"/>
      <c r="E7" s="205" t="str">
        <f>'Rekapitulace stavby'!K6</f>
        <v>Oprava osvětlení v žst. Nová Ves nad Lužnicí a v  zast. Bednáreček</v>
      </c>
      <c r="F7" s="206"/>
      <c r="G7" s="206"/>
      <c r="H7" s="206"/>
      <c r="I7" s="87"/>
      <c r="L7" s="14"/>
    </row>
    <row r="8" spans="1:46" s="2" customFormat="1" ht="12" customHeight="1">
      <c r="A8" s="26"/>
      <c r="B8" s="27"/>
      <c r="C8" s="26"/>
      <c r="D8" s="21" t="s">
        <v>99</v>
      </c>
      <c r="E8" s="26"/>
      <c r="F8" s="26"/>
      <c r="G8" s="26"/>
      <c r="H8" s="26"/>
      <c r="I8" s="90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95" t="s">
        <v>666</v>
      </c>
      <c r="F9" s="204"/>
      <c r="G9" s="204"/>
      <c r="H9" s="204"/>
      <c r="I9" s="90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90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1" t="s">
        <v>16</v>
      </c>
      <c r="E11" s="26"/>
      <c r="F11" s="19" t="s">
        <v>1</v>
      </c>
      <c r="G11" s="26"/>
      <c r="H11" s="26"/>
      <c r="I11" s="91" t="s">
        <v>17</v>
      </c>
      <c r="J11" s="19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1" t="s">
        <v>18</v>
      </c>
      <c r="E12" s="26"/>
      <c r="F12" s="19" t="s">
        <v>19</v>
      </c>
      <c r="G12" s="26"/>
      <c r="H12" s="26"/>
      <c r="I12" s="91" t="s">
        <v>20</v>
      </c>
      <c r="J12" s="49" t="str">
        <f>'Rekapitulace stavby'!AN8</f>
        <v>6. 3. 2020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90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1" t="s">
        <v>22</v>
      </c>
      <c r="E14" s="26"/>
      <c r="F14" s="26"/>
      <c r="G14" s="26"/>
      <c r="H14" s="26"/>
      <c r="I14" s="91" t="s">
        <v>23</v>
      </c>
      <c r="J14" s="19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9" t="str">
        <f>IF('Rekapitulace stavby'!E11="","",'Rekapitulace stavby'!E11)</f>
        <v xml:space="preserve"> </v>
      </c>
      <c r="F15" s="26"/>
      <c r="G15" s="26"/>
      <c r="H15" s="26"/>
      <c r="I15" s="91" t="s">
        <v>25</v>
      </c>
      <c r="J15" s="19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90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1" t="s">
        <v>26</v>
      </c>
      <c r="E17" s="26"/>
      <c r="F17" s="26"/>
      <c r="G17" s="26"/>
      <c r="H17" s="26"/>
      <c r="I17" s="91" t="s">
        <v>23</v>
      </c>
      <c r="J17" s="22" t="str">
        <f>'Rekapitulace stavby'!AN13</f>
        <v>Vyplň údaj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7" t="str">
        <f>'Rekapitulace stavby'!E14</f>
        <v>Vyplň údaj</v>
      </c>
      <c r="F18" s="177"/>
      <c r="G18" s="177"/>
      <c r="H18" s="177"/>
      <c r="I18" s="91" t="s">
        <v>25</v>
      </c>
      <c r="J18" s="22" t="str">
        <f>'Rekapitulace stavby'!AN14</f>
        <v>Vyplň údaj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90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1" t="s">
        <v>28</v>
      </c>
      <c r="E20" s="26"/>
      <c r="F20" s="26"/>
      <c r="G20" s="26"/>
      <c r="H20" s="26"/>
      <c r="I20" s="91" t="s">
        <v>23</v>
      </c>
      <c r="J20" s="19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19" t="str">
        <f>IF('Rekapitulace stavby'!E17="","",'Rekapitulace stavby'!E17)</f>
        <v xml:space="preserve"> </v>
      </c>
      <c r="F21" s="26"/>
      <c r="G21" s="26"/>
      <c r="H21" s="26"/>
      <c r="I21" s="91" t="s">
        <v>25</v>
      </c>
      <c r="J21" s="19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90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1" t="s">
        <v>30</v>
      </c>
      <c r="E23" s="26"/>
      <c r="F23" s="26"/>
      <c r="G23" s="26"/>
      <c r="H23" s="26"/>
      <c r="I23" s="91" t="s">
        <v>23</v>
      </c>
      <c r="J23" s="19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19" t="str">
        <f>IF('Rekapitulace stavby'!E20="","",'Rekapitulace stavby'!E20)</f>
        <v xml:space="preserve"> </v>
      </c>
      <c r="F24" s="26"/>
      <c r="G24" s="26"/>
      <c r="H24" s="26"/>
      <c r="I24" s="91" t="s">
        <v>25</v>
      </c>
      <c r="J24" s="19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90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1" t="s">
        <v>31</v>
      </c>
      <c r="E26" s="26"/>
      <c r="F26" s="26"/>
      <c r="G26" s="26"/>
      <c r="H26" s="26"/>
      <c r="I26" s="90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81" t="s">
        <v>1</v>
      </c>
      <c r="F27" s="181"/>
      <c r="G27" s="181"/>
      <c r="H27" s="181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90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96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7" t="s">
        <v>32</v>
      </c>
      <c r="E30" s="26"/>
      <c r="F30" s="26"/>
      <c r="G30" s="26"/>
      <c r="H30" s="26"/>
      <c r="I30" s="90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96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98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9" t="s">
        <v>36</v>
      </c>
      <c r="E33" s="21" t="s">
        <v>37</v>
      </c>
      <c r="F33" s="100">
        <f>ROUND((SUM(BE116:BE124)),  2)</f>
        <v>0</v>
      </c>
      <c r="G33" s="26"/>
      <c r="H33" s="26"/>
      <c r="I33" s="101">
        <v>0.21</v>
      </c>
      <c r="J33" s="100">
        <f>ROUND(((SUM(BE116:BE124))*I33),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1" t="s">
        <v>38</v>
      </c>
      <c r="F34" s="100">
        <f>ROUND((SUM(BF116:BF124)),  2)</f>
        <v>0</v>
      </c>
      <c r="G34" s="26"/>
      <c r="H34" s="26"/>
      <c r="I34" s="101">
        <v>0.15</v>
      </c>
      <c r="J34" s="100">
        <f>ROUND(((SUM(BF116:BF124))*I34),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1" t="s">
        <v>39</v>
      </c>
      <c r="F35" s="100">
        <f>ROUND((SUM(BG116:BG124)),  2)</f>
        <v>0</v>
      </c>
      <c r="G35" s="26"/>
      <c r="H35" s="26"/>
      <c r="I35" s="101">
        <v>0.21</v>
      </c>
      <c r="J35" s="10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40</v>
      </c>
      <c r="F36" s="100">
        <f>ROUND((SUM(BH116:BH124)),  2)</f>
        <v>0</v>
      </c>
      <c r="G36" s="26"/>
      <c r="H36" s="26"/>
      <c r="I36" s="101">
        <v>0.15</v>
      </c>
      <c r="J36" s="10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41</v>
      </c>
      <c r="F37" s="100">
        <f>ROUND((SUM(BI116:BI124)),  2)</f>
        <v>0</v>
      </c>
      <c r="G37" s="26"/>
      <c r="H37" s="26"/>
      <c r="I37" s="101">
        <v>0</v>
      </c>
      <c r="J37" s="10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90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42</v>
      </c>
      <c r="E39" s="54"/>
      <c r="F39" s="54"/>
      <c r="G39" s="104" t="s">
        <v>43</v>
      </c>
      <c r="H39" s="105" t="s">
        <v>44</v>
      </c>
      <c r="I39" s="106"/>
      <c r="J39" s="107">
        <f>SUM(J30:J37)</f>
        <v>0</v>
      </c>
      <c r="K39" s="108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90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4"/>
      <c r="I41" s="87"/>
      <c r="L41" s="14"/>
    </row>
    <row r="42" spans="1:31" s="1" customFormat="1" ht="14.45" customHeight="1">
      <c r="B42" s="14"/>
      <c r="I42" s="87"/>
      <c r="L42" s="14"/>
    </row>
    <row r="43" spans="1:31" s="1" customFormat="1" ht="14.45" customHeight="1">
      <c r="B43" s="14"/>
      <c r="I43" s="87"/>
      <c r="L43" s="14"/>
    </row>
    <row r="44" spans="1:31" s="1" customFormat="1" ht="14.45" customHeight="1">
      <c r="B44" s="14"/>
      <c r="I44" s="87"/>
      <c r="L44" s="14"/>
    </row>
    <row r="45" spans="1:31" s="1" customFormat="1" ht="14.45" customHeight="1">
      <c r="B45" s="14"/>
      <c r="I45" s="87"/>
      <c r="L45" s="14"/>
    </row>
    <row r="46" spans="1:31" s="1" customFormat="1" ht="14.45" customHeight="1">
      <c r="B46" s="14"/>
      <c r="I46" s="87"/>
      <c r="L46" s="14"/>
    </row>
    <row r="47" spans="1:31" s="1" customFormat="1" ht="14.45" customHeight="1">
      <c r="B47" s="14"/>
      <c r="I47" s="87"/>
      <c r="L47" s="14"/>
    </row>
    <row r="48" spans="1:31" s="1" customFormat="1" ht="14.45" customHeight="1">
      <c r="B48" s="14"/>
      <c r="I48" s="87"/>
      <c r="L48" s="14"/>
    </row>
    <row r="49" spans="1:31" s="1" customFormat="1" ht="14.45" customHeight="1">
      <c r="B49" s="14"/>
      <c r="I49" s="87"/>
      <c r="L49" s="14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109"/>
      <c r="J50" s="38"/>
      <c r="K50" s="38"/>
      <c r="L50" s="36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" customFormat="1" ht="12.75">
      <c r="A61" s="26"/>
      <c r="B61" s="27"/>
      <c r="C61" s="26"/>
      <c r="D61" s="39" t="s">
        <v>47</v>
      </c>
      <c r="E61" s="29"/>
      <c r="F61" s="110" t="s">
        <v>48</v>
      </c>
      <c r="G61" s="39" t="s">
        <v>47</v>
      </c>
      <c r="H61" s="29"/>
      <c r="I61" s="111"/>
      <c r="J61" s="112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113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" customFormat="1" ht="12.75">
      <c r="A76" s="26"/>
      <c r="B76" s="27"/>
      <c r="C76" s="26"/>
      <c r="D76" s="39" t="s">
        <v>47</v>
      </c>
      <c r="E76" s="29"/>
      <c r="F76" s="110" t="s">
        <v>48</v>
      </c>
      <c r="G76" s="39" t="s">
        <v>47</v>
      </c>
      <c r="H76" s="29"/>
      <c r="I76" s="111"/>
      <c r="J76" s="112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114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115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101</v>
      </c>
      <c r="D82" s="26"/>
      <c r="E82" s="26"/>
      <c r="F82" s="26"/>
      <c r="G82" s="26"/>
      <c r="H82" s="26"/>
      <c r="I82" s="90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90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15</v>
      </c>
      <c r="D84" s="26"/>
      <c r="E84" s="26"/>
      <c r="F84" s="26"/>
      <c r="G84" s="26"/>
      <c r="H84" s="26"/>
      <c r="I84" s="90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5" t="str">
        <f>E7</f>
        <v>Oprava osvětlení v žst. Nová Ves nad Lužnicí a v  zast. Bednáreček</v>
      </c>
      <c r="F85" s="206"/>
      <c r="G85" s="206"/>
      <c r="H85" s="206"/>
      <c r="I85" s="90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99</v>
      </c>
      <c r="D86" s="26"/>
      <c r="E86" s="26"/>
      <c r="F86" s="26"/>
      <c r="G86" s="26"/>
      <c r="H86" s="26"/>
      <c r="I86" s="90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95" t="str">
        <f>E9</f>
        <v>06 - VON - zast. Bednáreček</v>
      </c>
      <c r="F87" s="204"/>
      <c r="G87" s="204"/>
      <c r="H87" s="204"/>
      <c r="I87" s="90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90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18</v>
      </c>
      <c r="D89" s="26"/>
      <c r="E89" s="26"/>
      <c r="F89" s="19" t="str">
        <f>F12</f>
        <v>žst. Nová Ves nad Lužnicí, zast. Bednáreček</v>
      </c>
      <c r="G89" s="26"/>
      <c r="H89" s="26"/>
      <c r="I89" s="91" t="s">
        <v>20</v>
      </c>
      <c r="J89" s="49" t="str">
        <f>IF(J12="","",J12)</f>
        <v>6. 3. 2020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90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22</v>
      </c>
      <c r="D91" s="26"/>
      <c r="E91" s="26"/>
      <c r="F91" s="19" t="str">
        <f>E15</f>
        <v xml:space="preserve"> </v>
      </c>
      <c r="G91" s="26"/>
      <c r="H91" s="26"/>
      <c r="I91" s="91" t="s">
        <v>28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26</v>
      </c>
      <c r="D92" s="26"/>
      <c r="E92" s="26"/>
      <c r="F92" s="19" t="str">
        <f>IF(E18="","",E18)</f>
        <v>Vyplň údaj</v>
      </c>
      <c r="G92" s="26"/>
      <c r="H92" s="26"/>
      <c r="I92" s="91" t="s">
        <v>30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90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6" t="s">
        <v>102</v>
      </c>
      <c r="D94" s="102"/>
      <c r="E94" s="102"/>
      <c r="F94" s="102"/>
      <c r="G94" s="102"/>
      <c r="H94" s="102"/>
      <c r="I94" s="117"/>
      <c r="J94" s="118" t="s">
        <v>103</v>
      </c>
      <c r="K94" s="10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90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9" t="s">
        <v>104</v>
      </c>
      <c r="D96" s="26"/>
      <c r="E96" s="26"/>
      <c r="F96" s="26"/>
      <c r="G96" s="26"/>
      <c r="H96" s="26"/>
      <c r="I96" s="90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105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90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114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115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106</v>
      </c>
      <c r="D103" s="26"/>
      <c r="E103" s="26"/>
      <c r="F103" s="26"/>
      <c r="G103" s="26"/>
      <c r="H103" s="26"/>
      <c r="I103" s="90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90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15</v>
      </c>
      <c r="D105" s="26"/>
      <c r="E105" s="26"/>
      <c r="F105" s="26"/>
      <c r="G105" s="26"/>
      <c r="H105" s="26"/>
      <c r="I105" s="90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205" t="str">
        <f>E7</f>
        <v>Oprava osvětlení v žst. Nová Ves nad Lužnicí a v  zast. Bednáreček</v>
      </c>
      <c r="F106" s="206"/>
      <c r="G106" s="206"/>
      <c r="H106" s="206"/>
      <c r="I106" s="90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99</v>
      </c>
      <c r="D107" s="26"/>
      <c r="E107" s="26"/>
      <c r="F107" s="26"/>
      <c r="G107" s="26"/>
      <c r="H107" s="26"/>
      <c r="I107" s="90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95" t="str">
        <f>E9</f>
        <v>06 - VON - zast. Bednáreček</v>
      </c>
      <c r="F108" s="204"/>
      <c r="G108" s="204"/>
      <c r="H108" s="204"/>
      <c r="I108" s="90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90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18</v>
      </c>
      <c r="D110" s="26"/>
      <c r="E110" s="26"/>
      <c r="F110" s="19" t="str">
        <f>F12</f>
        <v>žst. Nová Ves nad Lužnicí, zast. Bednáreček</v>
      </c>
      <c r="G110" s="26"/>
      <c r="H110" s="26"/>
      <c r="I110" s="91" t="s">
        <v>20</v>
      </c>
      <c r="J110" s="49" t="str">
        <f>IF(J12="","",J12)</f>
        <v>6. 3. 2020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90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22</v>
      </c>
      <c r="D112" s="26"/>
      <c r="E112" s="26"/>
      <c r="F112" s="19" t="str">
        <f>E15</f>
        <v xml:space="preserve"> </v>
      </c>
      <c r="G112" s="26"/>
      <c r="H112" s="26"/>
      <c r="I112" s="91" t="s">
        <v>28</v>
      </c>
      <c r="J112" s="24" t="str">
        <f>E21</f>
        <v xml:space="preserve"> 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26</v>
      </c>
      <c r="D113" s="26"/>
      <c r="E113" s="26"/>
      <c r="F113" s="19" t="str">
        <f>IF(E18="","",E18)</f>
        <v>Vyplň údaj</v>
      </c>
      <c r="G113" s="26"/>
      <c r="H113" s="26"/>
      <c r="I113" s="91" t="s">
        <v>30</v>
      </c>
      <c r="J113" s="24" t="str">
        <f>E24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90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20"/>
      <c r="B115" s="121"/>
      <c r="C115" s="122" t="s">
        <v>107</v>
      </c>
      <c r="D115" s="123" t="s">
        <v>57</v>
      </c>
      <c r="E115" s="123" t="s">
        <v>53</v>
      </c>
      <c r="F115" s="123" t="s">
        <v>54</v>
      </c>
      <c r="G115" s="123" t="s">
        <v>108</v>
      </c>
      <c r="H115" s="123" t="s">
        <v>109</v>
      </c>
      <c r="I115" s="124" t="s">
        <v>110</v>
      </c>
      <c r="J115" s="123" t="s">
        <v>103</v>
      </c>
      <c r="K115" s="125" t="s">
        <v>111</v>
      </c>
      <c r="L115" s="126"/>
      <c r="M115" s="56" t="s">
        <v>1</v>
      </c>
      <c r="N115" s="57" t="s">
        <v>36</v>
      </c>
      <c r="O115" s="57" t="s">
        <v>112</v>
      </c>
      <c r="P115" s="57" t="s">
        <v>113</v>
      </c>
      <c r="Q115" s="57" t="s">
        <v>114</v>
      </c>
      <c r="R115" s="57" t="s">
        <v>115</v>
      </c>
      <c r="S115" s="57" t="s">
        <v>116</v>
      </c>
      <c r="T115" s="58" t="s">
        <v>117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26"/>
      <c r="B116" s="27"/>
      <c r="C116" s="63" t="s">
        <v>118</v>
      </c>
      <c r="D116" s="26"/>
      <c r="E116" s="26"/>
      <c r="F116" s="26"/>
      <c r="G116" s="26"/>
      <c r="H116" s="26"/>
      <c r="I116" s="90"/>
      <c r="J116" s="127">
        <f>BK116</f>
        <v>0</v>
      </c>
      <c r="K116" s="26"/>
      <c r="L116" s="27"/>
      <c r="M116" s="59"/>
      <c r="N116" s="50"/>
      <c r="O116" s="60"/>
      <c r="P116" s="128">
        <f>SUM(P117:P124)</f>
        <v>0</v>
      </c>
      <c r="Q116" s="60"/>
      <c r="R116" s="128">
        <f>SUM(R117:R124)</f>
        <v>8.8000000000000005E-3</v>
      </c>
      <c r="S116" s="60"/>
      <c r="T116" s="129">
        <f>SUM(T117:T124)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71</v>
      </c>
      <c r="AU116" s="11" t="s">
        <v>105</v>
      </c>
      <c r="BK116" s="130">
        <f>SUM(BK117:BK124)</f>
        <v>0</v>
      </c>
    </row>
    <row r="117" spans="1:65" s="2" customFormat="1" ht="16.5" customHeight="1">
      <c r="A117" s="26"/>
      <c r="B117" s="131"/>
      <c r="C117" s="132" t="s">
        <v>80</v>
      </c>
      <c r="D117" s="132" t="s">
        <v>119</v>
      </c>
      <c r="E117" s="133" t="s">
        <v>528</v>
      </c>
      <c r="F117" s="134" t="s">
        <v>529</v>
      </c>
      <c r="G117" s="135" t="s">
        <v>542</v>
      </c>
      <c r="H117" s="136">
        <v>1</v>
      </c>
      <c r="I117" s="137"/>
      <c r="J117" s="138">
        <f t="shared" ref="J117:J124" si="0">ROUND(I117*H117,2)</f>
        <v>0</v>
      </c>
      <c r="K117" s="134" t="s">
        <v>459</v>
      </c>
      <c r="L117" s="27"/>
      <c r="M117" s="139" t="s">
        <v>1</v>
      </c>
      <c r="N117" s="140" t="s">
        <v>37</v>
      </c>
      <c r="O117" s="52"/>
      <c r="P117" s="141">
        <f t="shared" ref="P117:P124" si="1">O117*H117</f>
        <v>0</v>
      </c>
      <c r="Q117" s="141">
        <v>0</v>
      </c>
      <c r="R117" s="141">
        <f t="shared" ref="R117:R124" si="2">Q117*H117</f>
        <v>0</v>
      </c>
      <c r="S117" s="141">
        <v>0</v>
      </c>
      <c r="T117" s="142">
        <f t="shared" ref="T117:T124" si="3"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3" t="s">
        <v>531</v>
      </c>
      <c r="AT117" s="143" t="s">
        <v>119</v>
      </c>
      <c r="AU117" s="143" t="s">
        <v>72</v>
      </c>
      <c r="AY117" s="11" t="s">
        <v>125</v>
      </c>
      <c r="BE117" s="144">
        <f t="shared" ref="BE117:BE124" si="4">IF(N117="základní",J117,0)</f>
        <v>0</v>
      </c>
      <c r="BF117" s="144">
        <f t="shared" ref="BF117:BF124" si="5">IF(N117="snížená",J117,0)</f>
        <v>0</v>
      </c>
      <c r="BG117" s="144">
        <f t="shared" ref="BG117:BG124" si="6">IF(N117="zákl. přenesená",J117,0)</f>
        <v>0</v>
      </c>
      <c r="BH117" s="144">
        <f t="shared" ref="BH117:BH124" si="7">IF(N117="sníž. přenesená",J117,0)</f>
        <v>0</v>
      </c>
      <c r="BI117" s="144">
        <f t="shared" ref="BI117:BI124" si="8">IF(N117="nulová",J117,0)</f>
        <v>0</v>
      </c>
      <c r="BJ117" s="11" t="s">
        <v>80</v>
      </c>
      <c r="BK117" s="144">
        <f t="shared" ref="BK117:BK124" si="9">ROUND(I117*H117,2)</f>
        <v>0</v>
      </c>
      <c r="BL117" s="11" t="s">
        <v>531</v>
      </c>
      <c r="BM117" s="143" t="s">
        <v>667</v>
      </c>
    </row>
    <row r="118" spans="1:65" s="2" customFormat="1" ht="21.75" customHeight="1">
      <c r="A118" s="26"/>
      <c r="B118" s="131"/>
      <c r="C118" s="132" t="s">
        <v>82</v>
      </c>
      <c r="D118" s="132" t="s">
        <v>119</v>
      </c>
      <c r="E118" s="133" t="s">
        <v>533</v>
      </c>
      <c r="F118" s="134" t="s">
        <v>534</v>
      </c>
      <c r="G118" s="135" t="s">
        <v>535</v>
      </c>
      <c r="H118" s="136">
        <v>1</v>
      </c>
      <c r="I118" s="137"/>
      <c r="J118" s="138">
        <f t="shared" si="0"/>
        <v>0</v>
      </c>
      <c r="K118" s="134" t="s">
        <v>459</v>
      </c>
      <c r="L118" s="27"/>
      <c r="M118" s="139" t="s">
        <v>1</v>
      </c>
      <c r="N118" s="140" t="s">
        <v>37</v>
      </c>
      <c r="O118" s="52"/>
      <c r="P118" s="141">
        <f t="shared" si="1"/>
        <v>0</v>
      </c>
      <c r="Q118" s="141">
        <v>8.8000000000000005E-3</v>
      </c>
      <c r="R118" s="141">
        <f t="shared" si="2"/>
        <v>8.8000000000000005E-3</v>
      </c>
      <c r="S118" s="141">
        <v>0</v>
      </c>
      <c r="T118" s="142">
        <f t="shared" si="3"/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R118" s="143" t="s">
        <v>531</v>
      </c>
      <c r="AT118" s="143" t="s">
        <v>119</v>
      </c>
      <c r="AU118" s="143" t="s">
        <v>72</v>
      </c>
      <c r="AY118" s="11" t="s">
        <v>125</v>
      </c>
      <c r="BE118" s="144">
        <f t="shared" si="4"/>
        <v>0</v>
      </c>
      <c r="BF118" s="144">
        <f t="shared" si="5"/>
        <v>0</v>
      </c>
      <c r="BG118" s="144">
        <f t="shared" si="6"/>
        <v>0</v>
      </c>
      <c r="BH118" s="144">
        <f t="shared" si="7"/>
        <v>0</v>
      </c>
      <c r="BI118" s="144">
        <f t="shared" si="8"/>
        <v>0</v>
      </c>
      <c r="BJ118" s="11" t="s">
        <v>80</v>
      </c>
      <c r="BK118" s="144">
        <f t="shared" si="9"/>
        <v>0</v>
      </c>
      <c r="BL118" s="11" t="s">
        <v>531</v>
      </c>
      <c r="BM118" s="143" t="s">
        <v>668</v>
      </c>
    </row>
    <row r="119" spans="1:65" s="2" customFormat="1" ht="16.5" customHeight="1">
      <c r="A119" s="26"/>
      <c r="B119" s="131"/>
      <c r="C119" s="132" t="s">
        <v>134</v>
      </c>
      <c r="D119" s="132" t="s">
        <v>119</v>
      </c>
      <c r="E119" s="133" t="s">
        <v>537</v>
      </c>
      <c r="F119" s="134" t="s">
        <v>538</v>
      </c>
      <c r="G119" s="135" t="s">
        <v>669</v>
      </c>
      <c r="H119" s="136">
        <v>1</v>
      </c>
      <c r="I119" s="137"/>
      <c r="J119" s="138">
        <f t="shared" si="0"/>
        <v>0</v>
      </c>
      <c r="K119" s="134" t="s">
        <v>459</v>
      </c>
      <c r="L119" s="27"/>
      <c r="M119" s="139" t="s">
        <v>1</v>
      </c>
      <c r="N119" s="140" t="s">
        <v>37</v>
      </c>
      <c r="O119" s="52"/>
      <c r="P119" s="141">
        <f t="shared" si="1"/>
        <v>0</v>
      </c>
      <c r="Q119" s="141">
        <v>0</v>
      </c>
      <c r="R119" s="141">
        <f t="shared" si="2"/>
        <v>0</v>
      </c>
      <c r="S119" s="141">
        <v>0</v>
      </c>
      <c r="T119" s="142">
        <f t="shared" si="3"/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43" t="s">
        <v>531</v>
      </c>
      <c r="AT119" s="143" t="s">
        <v>119</v>
      </c>
      <c r="AU119" s="143" t="s">
        <v>72</v>
      </c>
      <c r="AY119" s="11" t="s">
        <v>125</v>
      </c>
      <c r="BE119" s="144">
        <f t="shared" si="4"/>
        <v>0</v>
      </c>
      <c r="BF119" s="144">
        <f t="shared" si="5"/>
        <v>0</v>
      </c>
      <c r="BG119" s="144">
        <f t="shared" si="6"/>
        <v>0</v>
      </c>
      <c r="BH119" s="144">
        <f t="shared" si="7"/>
        <v>0</v>
      </c>
      <c r="BI119" s="144">
        <f t="shared" si="8"/>
        <v>0</v>
      </c>
      <c r="BJ119" s="11" t="s">
        <v>80</v>
      </c>
      <c r="BK119" s="144">
        <f t="shared" si="9"/>
        <v>0</v>
      </c>
      <c r="BL119" s="11" t="s">
        <v>531</v>
      </c>
      <c r="BM119" s="143" t="s">
        <v>670</v>
      </c>
    </row>
    <row r="120" spans="1:65" s="2" customFormat="1" ht="16.5" customHeight="1">
      <c r="A120" s="26"/>
      <c r="B120" s="131"/>
      <c r="C120" s="132" t="s">
        <v>139</v>
      </c>
      <c r="D120" s="132" t="s">
        <v>119</v>
      </c>
      <c r="E120" s="133" t="s">
        <v>540</v>
      </c>
      <c r="F120" s="134" t="s">
        <v>541</v>
      </c>
      <c r="G120" s="135" t="s">
        <v>669</v>
      </c>
      <c r="H120" s="136">
        <v>1</v>
      </c>
      <c r="I120" s="137"/>
      <c r="J120" s="138">
        <f t="shared" si="0"/>
        <v>0</v>
      </c>
      <c r="K120" s="134" t="s">
        <v>459</v>
      </c>
      <c r="L120" s="27"/>
      <c r="M120" s="139" t="s">
        <v>1</v>
      </c>
      <c r="N120" s="140" t="s">
        <v>37</v>
      </c>
      <c r="O120" s="52"/>
      <c r="P120" s="141">
        <f t="shared" si="1"/>
        <v>0</v>
      </c>
      <c r="Q120" s="141">
        <v>0</v>
      </c>
      <c r="R120" s="141">
        <f t="shared" si="2"/>
        <v>0</v>
      </c>
      <c r="S120" s="141">
        <v>0</v>
      </c>
      <c r="T120" s="142">
        <f t="shared" si="3"/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43" t="s">
        <v>531</v>
      </c>
      <c r="AT120" s="143" t="s">
        <v>119</v>
      </c>
      <c r="AU120" s="143" t="s">
        <v>72</v>
      </c>
      <c r="AY120" s="11" t="s">
        <v>125</v>
      </c>
      <c r="BE120" s="144">
        <f t="shared" si="4"/>
        <v>0</v>
      </c>
      <c r="BF120" s="144">
        <f t="shared" si="5"/>
        <v>0</v>
      </c>
      <c r="BG120" s="144">
        <f t="shared" si="6"/>
        <v>0</v>
      </c>
      <c r="BH120" s="144">
        <f t="shared" si="7"/>
        <v>0</v>
      </c>
      <c r="BI120" s="144">
        <f t="shared" si="8"/>
        <v>0</v>
      </c>
      <c r="BJ120" s="11" t="s">
        <v>80</v>
      </c>
      <c r="BK120" s="144">
        <f t="shared" si="9"/>
        <v>0</v>
      </c>
      <c r="BL120" s="11" t="s">
        <v>531</v>
      </c>
      <c r="BM120" s="143" t="s">
        <v>671</v>
      </c>
    </row>
    <row r="121" spans="1:65" s="2" customFormat="1" ht="16.5" customHeight="1">
      <c r="A121" s="26"/>
      <c r="B121" s="131"/>
      <c r="C121" s="132" t="s">
        <v>143</v>
      </c>
      <c r="D121" s="132" t="s">
        <v>119</v>
      </c>
      <c r="E121" s="133" t="s">
        <v>544</v>
      </c>
      <c r="F121" s="134" t="s">
        <v>545</v>
      </c>
      <c r="G121" s="135" t="s">
        <v>669</v>
      </c>
      <c r="H121" s="136">
        <v>1</v>
      </c>
      <c r="I121" s="137"/>
      <c r="J121" s="138">
        <f t="shared" si="0"/>
        <v>0</v>
      </c>
      <c r="K121" s="134" t="s">
        <v>459</v>
      </c>
      <c r="L121" s="27"/>
      <c r="M121" s="139" t="s">
        <v>1</v>
      </c>
      <c r="N121" s="140" t="s">
        <v>37</v>
      </c>
      <c r="O121" s="52"/>
      <c r="P121" s="141">
        <f t="shared" si="1"/>
        <v>0</v>
      </c>
      <c r="Q121" s="141">
        <v>0</v>
      </c>
      <c r="R121" s="141">
        <f t="shared" si="2"/>
        <v>0</v>
      </c>
      <c r="S121" s="141">
        <v>0</v>
      </c>
      <c r="T121" s="142">
        <f t="shared" si="3"/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3" t="s">
        <v>531</v>
      </c>
      <c r="AT121" s="143" t="s">
        <v>119</v>
      </c>
      <c r="AU121" s="143" t="s">
        <v>72</v>
      </c>
      <c r="AY121" s="11" t="s">
        <v>125</v>
      </c>
      <c r="BE121" s="144">
        <f t="shared" si="4"/>
        <v>0</v>
      </c>
      <c r="BF121" s="144">
        <f t="shared" si="5"/>
        <v>0</v>
      </c>
      <c r="BG121" s="144">
        <f t="shared" si="6"/>
        <v>0</v>
      </c>
      <c r="BH121" s="144">
        <f t="shared" si="7"/>
        <v>0</v>
      </c>
      <c r="BI121" s="144">
        <f t="shared" si="8"/>
        <v>0</v>
      </c>
      <c r="BJ121" s="11" t="s">
        <v>80</v>
      </c>
      <c r="BK121" s="144">
        <f t="shared" si="9"/>
        <v>0</v>
      </c>
      <c r="BL121" s="11" t="s">
        <v>531</v>
      </c>
      <c r="BM121" s="143" t="s">
        <v>672</v>
      </c>
    </row>
    <row r="122" spans="1:65" s="2" customFormat="1" ht="16.5" customHeight="1">
      <c r="A122" s="26"/>
      <c r="B122" s="131"/>
      <c r="C122" s="132" t="s">
        <v>147</v>
      </c>
      <c r="D122" s="132" t="s">
        <v>119</v>
      </c>
      <c r="E122" s="133" t="s">
        <v>547</v>
      </c>
      <c r="F122" s="134" t="s">
        <v>548</v>
      </c>
      <c r="G122" s="135" t="s">
        <v>669</v>
      </c>
      <c r="H122" s="136">
        <v>1</v>
      </c>
      <c r="I122" s="137"/>
      <c r="J122" s="138">
        <f t="shared" si="0"/>
        <v>0</v>
      </c>
      <c r="K122" s="134" t="s">
        <v>459</v>
      </c>
      <c r="L122" s="27"/>
      <c r="M122" s="139" t="s">
        <v>1</v>
      </c>
      <c r="N122" s="140" t="s">
        <v>37</v>
      </c>
      <c r="O122" s="52"/>
      <c r="P122" s="141">
        <f t="shared" si="1"/>
        <v>0</v>
      </c>
      <c r="Q122" s="141">
        <v>0</v>
      </c>
      <c r="R122" s="141">
        <f t="shared" si="2"/>
        <v>0</v>
      </c>
      <c r="S122" s="141">
        <v>0</v>
      </c>
      <c r="T122" s="142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3" t="s">
        <v>531</v>
      </c>
      <c r="AT122" s="143" t="s">
        <v>119</v>
      </c>
      <c r="AU122" s="143" t="s">
        <v>72</v>
      </c>
      <c r="AY122" s="11" t="s">
        <v>125</v>
      </c>
      <c r="BE122" s="144">
        <f t="shared" si="4"/>
        <v>0</v>
      </c>
      <c r="BF122" s="144">
        <f t="shared" si="5"/>
        <v>0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1" t="s">
        <v>80</v>
      </c>
      <c r="BK122" s="144">
        <f t="shared" si="9"/>
        <v>0</v>
      </c>
      <c r="BL122" s="11" t="s">
        <v>531</v>
      </c>
      <c r="BM122" s="143" t="s">
        <v>673</v>
      </c>
    </row>
    <row r="123" spans="1:65" s="2" customFormat="1" ht="16.5" customHeight="1">
      <c r="A123" s="26"/>
      <c r="B123" s="131"/>
      <c r="C123" s="132" t="s">
        <v>151</v>
      </c>
      <c r="D123" s="132" t="s">
        <v>119</v>
      </c>
      <c r="E123" s="133" t="s">
        <v>550</v>
      </c>
      <c r="F123" s="134" t="s">
        <v>551</v>
      </c>
      <c r="G123" s="135" t="s">
        <v>669</v>
      </c>
      <c r="H123" s="136">
        <v>1</v>
      </c>
      <c r="I123" s="137"/>
      <c r="J123" s="138">
        <f t="shared" si="0"/>
        <v>0</v>
      </c>
      <c r="K123" s="134" t="s">
        <v>459</v>
      </c>
      <c r="L123" s="27"/>
      <c r="M123" s="139" t="s">
        <v>1</v>
      </c>
      <c r="N123" s="140" t="s">
        <v>37</v>
      </c>
      <c r="O123" s="52"/>
      <c r="P123" s="141">
        <f t="shared" si="1"/>
        <v>0</v>
      </c>
      <c r="Q123" s="141">
        <v>0</v>
      </c>
      <c r="R123" s="141">
        <f t="shared" si="2"/>
        <v>0</v>
      </c>
      <c r="S123" s="141">
        <v>0</v>
      </c>
      <c r="T123" s="142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3" t="s">
        <v>531</v>
      </c>
      <c r="AT123" s="143" t="s">
        <v>119</v>
      </c>
      <c r="AU123" s="143" t="s">
        <v>72</v>
      </c>
      <c r="AY123" s="11" t="s">
        <v>125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1" t="s">
        <v>80</v>
      </c>
      <c r="BK123" s="144">
        <f t="shared" si="9"/>
        <v>0</v>
      </c>
      <c r="BL123" s="11" t="s">
        <v>531</v>
      </c>
      <c r="BM123" s="143" t="s">
        <v>674</v>
      </c>
    </row>
    <row r="124" spans="1:65" s="2" customFormat="1" ht="16.5" customHeight="1">
      <c r="A124" s="26"/>
      <c r="B124" s="131"/>
      <c r="C124" s="132" t="s">
        <v>155</v>
      </c>
      <c r="D124" s="132" t="s">
        <v>119</v>
      </c>
      <c r="E124" s="133" t="s">
        <v>553</v>
      </c>
      <c r="F124" s="134" t="s">
        <v>554</v>
      </c>
      <c r="G124" s="135" t="s">
        <v>669</v>
      </c>
      <c r="H124" s="136">
        <v>1</v>
      </c>
      <c r="I124" s="137"/>
      <c r="J124" s="138">
        <f t="shared" si="0"/>
        <v>0</v>
      </c>
      <c r="K124" s="134" t="s">
        <v>459</v>
      </c>
      <c r="L124" s="27"/>
      <c r="M124" s="159" t="s">
        <v>1</v>
      </c>
      <c r="N124" s="160" t="s">
        <v>37</v>
      </c>
      <c r="O124" s="161"/>
      <c r="P124" s="162">
        <f t="shared" si="1"/>
        <v>0</v>
      </c>
      <c r="Q124" s="162">
        <v>0</v>
      </c>
      <c r="R124" s="162">
        <f t="shared" si="2"/>
        <v>0</v>
      </c>
      <c r="S124" s="162">
        <v>0</v>
      </c>
      <c r="T124" s="163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3" t="s">
        <v>531</v>
      </c>
      <c r="AT124" s="143" t="s">
        <v>119</v>
      </c>
      <c r="AU124" s="143" t="s">
        <v>72</v>
      </c>
      <c r="AY124" s="11" t="s">
        <v>125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1" t="s">
        <v>80</v>
      </c>
      <c r="BK124" s="144">
        <f t="shared" si="9"/>
        <v>0</v>
      </c>
      <c r="BL124" s="11" t="s">
        <v>531</v>
      </c>
      <c r="BM124" s="143" t="s">
        <v>675</v>
      </c>
    </row>
    <row r="125" spans="1:65" s="2" customFormat="1" ht="6.95" customHeight="1">
      <c r="A125" s="26"/>
      <c r="B125" s="41"/>
      <c r="C125" s="42"/>
      <c r="D125" s="42"/>
      <c r="E125" s="42"/>
      <c r="F125" s="42"/>
      <c r="G125" s="42"/>
      <c r="H125" s="42"/>
      <c r="I125" s="114"/>
      <c r="J125" s="42"/>
      <c r="K125" s="42"/>
      <c r="L125" s="27"/>
      <c r="M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</sheetData>
  <autoFilter ref="C115:K124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Elektromontáže - žst...</vt:lpstr>
      <vt:lpstr>02 - Zemní práce - žst. N...</vt:lpstr>
      <vt:lpstr>03 - VON - žst. Nová Ves n-L</vt:lpstr>
      <vt:lpstr>04 - Elektromontáže - zas...</vt:lpstr>
      <vt:lpstr>05 - Zemní práce - zast. ...</vt:lpstr>
      <vt:lpstr>06 - VON - zast. Bednáreček</vt:lpstr>
      <vt:lpstr>'01 - Elektromontáže - žst...'!Názvy_tisku</vt:lpstr>
      <vt:lpstr>'02 - Zemní práce - žst. N...'!Názvy_tisku</vt:lpstr>
      <vt:lpstr>'03 - VON - žst. Nová Ves n-L'!Názvy_tisku</vt:lpstr>
      <vt:lpstr>'04 - Elektromontáže - zas...'!Názvy_tisku</vt:lpstr>
      <vt:lpstr>'05 - Zemní práce - zast. ...'!Názvy_tisku</vt:lpstr>
      <vt:lpstr>'06 - VON - zast. Bednáreček'!Názvy_tisku</vt:lpstr>
      <vt:lpstr>'Rekapitulace stavby'!Názvy_tisku</vt:lpstr>
      <vt:lpstr>'01 - Elektromontáže - žst...'!Oblast_tisku</vt:lpstr>
      <vt:lpstr>'02 - Zemní práce - žst. N...'!Oblast_tisku</vt:lpstr>
      <vt:lpstr>'03 - VON - žst. Nová Ves n-L'!Oblast_tisku</vt:lpstr>
      <vt:lpstr>'04 - Elektromontáže - zas...'!Oblast_tisku</vt:lpstr>
      <vt:lpstr>'05 - Zemní práce - zast. ...'!Oblast_tisku</vt:lpstr>
      <vt:lpstr>'06 - VON - zast. Bednáreček'!Oblast_tisku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Lubomír, DiS.</dc:creator>
  <cp:lastModifiedBy>Freisleben Miroslav, Ing.</cp:lastModifiedBy>
  <dcterms:created xsi:type="dcterms:W3CDTF">2020-03-26T06:37:52Z</dcterms:created>
  <dcterms:modified xsi:type="dcterms:W3CDTF">2020-04-02T04:32:15Z</dcterms:modified>
</cp:coreProperties>
</file>