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2527"/>
  <workbookPr showInkAnnotation="0" codeName="ThisWorkbook"/>
  <mc:AlternateContent xmlns:mc="http://schemas.openxmlformats.org/markup-compatibility/2006">
    <mc:Choice Requires="x15">
      <x15ac:absPath xmlns:x15ac="http://schemas.microsoft.com/office/spreadsheetml/2010/11/ac" url="D:\Pavel\PrahaHostivař_PrahaHlavní\Stavba\Dotazy uchazečů\"/>
    </mc:Choice>
  </mc:AlternateContent>
  <xr:revisionPtr revIDLastSave="0" documentId="13_ncr:1_{99713AB4-EF59-44B7-8795-BA6C1947AA31}" xr6:coauthVersionLast="45" xr6:coauthVersionMax="45" xr10:uidLastSave="{00000000-0000-0000-0000-000000000000}"/>
  <bookViews>
    <workbookView xWindow="-108" yWindow="-108" windowWidth="23256" windowHeight="12576" xr2:uid="{00000000-000D-0000-FFFF-FFFF00000000}"/>
  </bookViews>
  <sheets>
    <sheet name="PS 6-02-01" sheetId="1" r:id="rId1"/>
    <sheet name="Kategorie monitoringu" sheetId="3" state="hidden" r:id="rId2"/>
    <sheet name="změny" sheetId="5" r:id="rId3"/>
    <sheet name="hide" sheetId="4" state="hidden" r:id="rId4"/>
  </sheets>
  <definedNames>
    <definedName name="_xlnm._FilterDatabase" localSheetId="3" hidden="1">hide!$A$1:$L$4</definedName>
    <definedName name="_xlnm._FilterDatabase" localSheetId="1" hidden="1">'Kategorie monitoringu'!$A$1:$A$25</definedName>
    <definedName name="_xlnm._FilterDatabase" localSheetId="0" hidden="1">'PS 6-02-01'!$A$10:$L$386</definedName>
    <definedName name="_xlnm.Print_Titles" localSheetId="0">'PS 6-02-01'!$9:$12</definedName>
    <definedName name="_xlnm.Print_Area" localSheetId="0">'PS 6-02-01'!$B$1:$L$386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B360" i="1" l="1"/>
  <c r="B356" i="1"/>
  <c r="L356" i="1" l="1"/>
  <c r="L382" i="1" l="1"/>
  <c r="L378" i="1"/>
  <c r="L374" i="1"/>
  <c r="L370" i="1"/>
  <c r="L366" i="1"/>
  <c r="L360" i="1"/>
  <c r="L352" i="1"/>
  <c r="L348" i="1"/>
  <c r="L344" i="1"/>
  <c r="L340" i="1"/>
  <c r="L336" i="1"/>
  <c r="L332" i="1"/>
  <c r="L328" i="1"/>
  <c r="L324" i="1"/>
  <c r="L320" i="1"/>
  <c r="L316" i="1"/>
  <c r="L312" i="1"/>
  <c r="L308" i="1"/>
  <c r="L304" i="1"/>
  <c r="L300" i="1"/>
  <c r="L296" i="1"/>
  <c r="L292" i="1"/>
  <c r="L288" i="1"/>
  <c r="L284" i="1"/>
  <c r="L280" i="1"/>
  <c r="L276" i="1"/>
  <c r="L272" i="1"/>
  <c r="L268" i="1"/>
  <c r="L264" i="1"/>
  <c r="L260" i="1"/>
  <c r="L256" i="1"/>
  <c r="L252" i="1"/>
  <c r="L248" i="1"/>
  <c r="L244" i="1"/>
  <c r="L240" i="1"/>
  <c r="L236" i="1"/>
  <c r="L232" i="1"/>
  <c r="L228" i="1"/>
  <c r="L224" i="1"/>
  <c r="L220" i="1"/>
  <c r="L216" i="1"/>
  <c r="L212" i="1"/>
  <c r="L208" i="1"/>
  <c r="L204" i="1"/>
  <c r="L200" i="1"/>
  <c r="L196" i="1"/>
  <c r="L192" i="1"/>
  <c r="L188" i="1"/>
  <c r="L184" i="1"/>
  <c r="L180" i="1"/>
  <c r="L176" i="1"/>
  <c r="L172" i="1"/>
  <c r="L168" i="1"/>
  <c r="L164" i="1"/>
  <c r="L160" i="1"/>
  <c r="L156" i="1"/>
  <c r="L152" i="1"/>
  <c r="L148" i="1"/>
  <c r="L144" i="1"/>
  <c r="L138" i="1"/>
  <c r="L134" i="1"/>
  <c r="L130" i="1"/>
  <c r="L126" i="1"/>
  <c r="L122" i="1"/>
  <c r="L118" i="1"/>
  <c r="L114" i="1"/>
  <c r="L110" i="1"/>
  <c r="L106" i="1"/>
  <c r="L102" i="1"/>
  <c r="L98" i="1"/>
  <c r="L94" i="1"/>
  <c r="L90" i="1"/>
  <c r="L86" i="1"/>
  <c r="L82" i="1"/>
  <c r="L78" i="1"/>
  <c r="L74" i="1"/>
  <c r="L70" i="1"/>
  <c r="L66" i="1"/>
  <c r="L62" i="1"/>
  <c r="L58" i="1"/>
  <c r="L54" i="1"/>
  <c r="L50" i="1"/>
  <c r="L46" i="1"/>
  <c r="L42" i="1"/>
  <c r="L38" i="1"/>
  <c r="L34" i="1"/>
  <c r="L30" i="1"/>
  <c r="L26" i="1"/>
  <c r="L22" i="1"/>
  <c r="J38" i="1" l="1"/>
  <c r="J26" i="1"/>
  <c r="J138" i="1" l="1"/>
  <c r="J134" i="1"/>
  <c r="J130" i="1"/>
  <c r="J126" i="1"/>
  <c r="J122" i="1"/>
  <c r="J118" i="1"/>
  <c r="J114" i="1"/>
  <c r="J110" i="1"/>
  <c r="J106" i="1"/>
  <c r="J102" i="1"/>
  <c r="J98" i="1"/>
  <c r="J94" i="1"/>
  <c r="J90" i="1"/>
  <c r="J86" i="1"/>
  <c r="J82" i="1"/>
  <c r="J78" i="1"/>
  <c r="J74" i="1"/>
  <c r="J70" i="1"/>
  <c r="J66" i="1"/>
  <c r="J62" i="1"/>
  <c r="J58" i="1"/>
  <c r="J54" i="1"/>
  <c r="J50" i="1"/>
  <c r="J46" i="1"/>
  <c r="J42" i="1"/>
  <c r="J34" i="1"/>
  <c r="J30" i="1"/>
  <c r="J22" i="1"/>
  <c r="L18" i="1"/>
  <c r="J18" i="1"/>
  <c r="L14" i="1"/>
  <c r="J14" i="1"/>
  <c r="B14" i="1"/>
  <c r="C142" i="1"/>
  <c r="B18" i="1" l="1"/>
  <c r="L364" i="1"/>
  <c r="L386" i="1"/>
  <c r="L142" i="1"/>
  <c r="B22" i="1" l="1"/>
  <c r="B26" i="1" l="1"/>
  <c r="B30" i="1" s="1"/>
  <c r="J1" i="4"/>
  <c r="B34" i="1" l="1"/>
  <c r="L1" i="4"/>
  <c r="B38" i="1" l="1"/>
  <c r="L9" i="1"/>
  <c r="B9" i="1"/>
  <c r="B42" i="1" l="1"/>
  <c r="B46" i="1" s="1"/>
  <c r="B50" i="1" s="1"/>
  <c r="F4" i="1"/>
  <c r="B54" i="1" l="1"/>
  <c r="B58" i="1" s="1"/>
  <c r="B62" i="1" s="1"/>
  <c r="B66" i="1" s="1"/>
  <c r="K9" i="1"/>
  <c r="B70" i="1" l="1"/>
  <c r="B74" i="1" s="1"/>
  <c r="B78" i="1" s="1"/>
  <c r="B82" i="1" s="1"/>
  <c r="B86" i="1" s="1"/>
  <c r="B90" i="1" s="1"/>
  <c r="B94" i="1" s="1"/>
  <c r="B98" i="1" s="1"/>
  <c r="B102" i="1" s="1"/>
  <c r="B106" i="1" s="1"/>
  <c r="B110" i="1" s="1"/>
  <c r="B114" i="1" s="1"/>
  <c r="B118" i="1" s="1"/>
  <c r="B122" i="1" s="1"/>
  <c r="F5" i="1"/>
  <c r="Q2" i="1"/>
  <c r="B126" i="1" l="1"/>
  <c r="B130" i="1" s="1"/>
  <c r="B134" i="1" s="1"/>
  <c r="B138" i="1" s="1"/>
  <c r="B144" i="1" s="1"/>
  <c r="B148" i="1" l="1"/>
  <c r="B152" i="1" s="1"/>
  <c r="B156" i="1" l="1"/>
  <c r="B160" i="1" l="1"/>
  <c r="B164" i="1" s="1"/>
  <c r="B168" i="1" s="1"/>
  <c r="B172" i="1" l="1"/>
  <c r="B176" i="1" s="1"/>
  <c r="B180" i="1" s="1"/>
  <c r="B184" i="1" l="1"/>
  <c r="B188" i="1" l="1"/>
  <c r="B192" i="1" s="1"/>
  <c r="B196" i="1" l="1"/>
  <c r="B200" i="1" s="1"/>
  <c r="B204" i="1" s="1"/>
  <c r="B208" i="1" s="1"/>
  <c r="B212" i="1" s="1"/>
  <c r="B216" i="1" s="1"/>
  <c r="B220" i="1" s="1"/>
  <c r="B224" i="1" s="1"/>
  <c r="B228" i="1" s="1"/>
  <c r="B232" i="1" s="1"/>
  <c r="B236" i="1" s="1"/>
  <c r="B240" i="1" l="1"/>
  <c r="B244" i="1" s="1"/>
  <c r="B248" i="1" l="1"/>
  <c r="B252" i="1" s="1"/>
  <c r="B256" i="1" s="1"/>
  <c r="B260" i="1" s="1"/>
  <c r="B264" i="1" l="1"/>
  <c r="B268" i="1" l="1"/>
  <c r="B272" i="1" l="1"/>
  <c r="B276" i="1" l="1"/>
  <c r="B280" i="1" l="1"/>
  <c r="B284" i="1" l="1"/>
  <c r="B288" i="1" l="1"/>
  <c r="B292" i="1" l="1"/>
  <c r="B296" i="1" l="1"/>
  <c r="B300" i="1" l="1"/>
  <c r="B304" i="1" l="1"/>
  <c r="B308" i="1" s="1"/>
  <c r="B312" i="1" s="1"/>
  <c r="B316" i="1" s="1"/>
  <c r="B320" i="1" s="1"/>
  <c r="B324" i="1" s="1"/>
  <c r="B328" i="1" l="1"/>
  <c r="B332" i="1" s="1"/>
  <c r="B336" i="1" s="1"/>
  <c r="B340" i="1" s="1"/>
  <c r="B344" i="1" s="1"/>
  <c r="B348" i="1" s="1"/>
  <c r="B352" i="1" l="1"/>
  <c r="B366" i="1" s="1"/>
  <c r="B370" i="1" s="1"/>
  <c r="B374" i="1" s="1"/>
  <c r="B378" i="1" s="1"/>
  <c r="B382" i="1" s="1"/>
  <c r="K2" i="1" s="1"/>
  <c r="Q3" i="1" l="1"/>
  <c r="O1"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Salavová Mariana, Ing.</author>
    <author>Ing. Mariana Salavová</author>
  </authors>
  <commentList>
    <comment ref="I3" authorId="0" shapeId="0" xr:uid="{00000000-0006-0000-0000-000001000000}">
      <text>
        <r>
          <rPr>
            <b/>
            <u/>
            <sz val="12"/>
            <color indexed="81"/>
            <rFont val="Calibri"/>
            <family val="2"/>
            <charset val="238"/>
            <scheme val="minor"/>
          </rPr>
          <t>Vložení nové položky:</t>
        </r>
        <r>
          <rPr>
            <b/>
            <sz val="11"/>
            <color indexed="81"/>
            <rFont val="Calibri"/>
            <family val="2"/>
            <charset val="238"/>
            <scheme val="minor"/>
          </rPr>
          <t xml:space="preserve">
</t>
        </r>
        <r>
          <rPr>
            <sz val="11"/>
            <color indexed="81"/>
            <rFont val="Calibri"/>
            <family val="2"/>
            <charset val="238"/>
            <scheme val="minor"/>
          </rPr>
          <t xml:space="preserve">pro přidání další položky umístěte </t>
        </r>
        <r>
          <rPr>
            <b/>
            <sz val="11"/>
            <color indexed="81"/>
            <rFont val="Calibri"/>
            <family val="2"/>
            <charset val="238"/>
            <scheme val="minor"/>
          </rPr>
          <t>kurzor do sloupce "B"</t>
        </r>
        <r>
          <rPr>
            <sz val="11"/>
            <color indexed="81"/>
            <rFont val="Calibri"/>
            <family val="2"/>
            <charset val="238"/>
            <scheme val="minor"/>
          </rPr>
          <t xml:space="preserve"> pod poslední řádek  předešlé položky, nebo pod začátek následného dílu a spusťte </t>
        </r>
        <r>
          <rPr>
            <b/>
            <sz val="11"/>
            <color indexed="81"/>
            <rFont val="Calibri"/>
            <family val="2"/>
            <charset val="238"/>
            <scheme val="minor"/>
          </rPr>
          <t>"Vložení položky"</t>
        </r>
        <r>
          <rPr>
            <sz val="11"/>
            <color indexed="81"/>
            <rFont val="Calibri"/>
            <family val="2"/>
            <charset val="238"/>
            <scheme val="minor"/>
          </rPr>
          <t xml:space="preserve">.  
Chcete-li přidat další položku k uzavřenému Dílu, umístěte </t>
        </r>
        <r>
          <rPr>
            <b/>
            <sz val="11"/>
            <color indexed="81"/>
            <rFont val="Calibri"/>
            <family val="2"/>
            <charset val="238"/>
            <scheme val="minor"/>
          </rPr>
          <t>kurzor do sloupce "B"</t>
        </r>
        <r>
          <rPr>
            <sz val="11"/>
            <color indexed="81"/>
            <rFont val="Calibri"/>
            <family val="2"/>
            <charset val="238"/>
            <scheme val="minor"/>
          </rPr>
          <t xml:space="preserve">, a to buď na číslo položky, před kterou chcete položku přidat, nebo na řádek se součtem dílu a spusťte </t>
        </r>
        <r>
          <rPr>
            <b/>
            <sz val="11"/>
            <color indexed="81"/>
            <rFont val="Calibri"/>
            <family val="2"/>
            <charset val="238"/>
            <scheme val="minor"/>
          </rPr>
          <t>"Vložení položky"</t>
        </r>
        <r>
          <rPr>
            <sz val="11"/>
            <color indexed="81"/>
            <rFont val="Calibri"/>
            <family val="2"/>
            <charset val="238"/>
            <scheme val="minor"/>
          </rPr>
          <t xml:space="preserve">.
Po přidání  položky do již uzavřeného Dílu musí být </t>
        </r>
        <r>
          <rPr>
            <b/>
            <sz val="11"/>
            <color indexed="81"/>
            <rFont val="Calibri"/>
            <family val="2"/>
            <charset val="238"/>
            <scheme val="minor"/>
          </rPr>
          <t>Díl znovu přepočítán</t>
        </r>
        <r>
          <rPr>
            <sz val="11"/>
            <color indexed="81"/>
            <rFont val="Calibri"/>
            <family val="2"/>
            <charset val="238"/>
            <scheme val="minor"/>
          </rPr>
          <t xml:space="preserve"> 
</t>
        </r>
        <r>
          <rPr>
            <sz val="9"/>
            <color indexed="81"/>
            <rFont val="Tahoma"/>
            <family val="2"/>
            <charset val="238"/>
          </rPr>
          <t xml:space="preserve">
</t>
        </r>
      </text>
    </comment>
    <comment ref="J3" authorId="1" shapeId="0" xr:uid="{00000000-0006-0000-0000-000002000000}">
      <text>
        <r>
          <rPr>
            <b/>
            <u/>
            <sz val="12"/>
            <color indexed="81"/>
            <rFont val="Calibri"/>
            <family val="2"/>
            <charset val="238"/>
            <scheme val="minor"/>
          </rPr>
          <t>Vložení nového Dílu:</t>
        </r>
        <r>
          <rPr>
            <b/>
            <sz val="11"/>
            <color indexed="81"/>
            <rFont val="Calibri"/>
            <family val="2"/>
            <charset val="238"/>
            <scheme val="minor"/>
          </rPr>
          <t xml:space="preserve">
</t>
        </r>
        <r>
          <rPr>
            <sz val="11"/>
            <color indexed="81"/>
            <rFont val="Calibri"/>
            <family val="2"/>
            <charset val="238"/>
            <scheme val="minor"/>
          </rPr>
          <t>nový</t>
        </r>
        <r>
          <rPr>
            <b/>
            <sz val="11"/>
            <color indexed="81"/>
            <rFont val="Calibri"/>
            <family val="2"/>
            <charset val="238"/>
            <scheme val="minor"/>
          </rPr>
          <t xml:space="preserve"> Díl  </t>
        </r>
        <r>
          <rPr>
            <sz val="11"/>
            <color indexed="81"/>
            <rFont val="Calibri"/>
            <family val="2"/>
            <charset val="238"/>
            <scheme val="minor"/>
          </rPr>
          <t xml:space="preserve">bude vytvořen až po </t>
        </r>
        <r>
          <rPr>
            <b/>
            <sz val="11"/>
            <color indexed="81"/>
            <rFont val="Calibri"/>
            <family val="2"/>
            <charset val="238"/>
            <scheme val="minor"/>
          </rPr>
          <t xml:space="preserve">uzavření předešlého Dílu součtem. Díly nesmí mít shodné číslování ani názvy.
</t>
        </r>
        <r>
          <rPr>
            <sz val="11"/>
            <color indexed="81"/>
            <rFont val="Calibri"/>
            <family val="2"/>
            <charset val="238"/>
            <scheme val="minor"/>
          </rPr>
          <t xml:space="preserve">Pro vložení nového </t>
        </r>
        <r>
          <rPr>
            <b/>
            <sz val="11"/>
            <color indexed="81"/>
            <rFont val="Calibri"/>
            <family val="2"/>
            <charset val="238"/>
            <scheme val="minor"/>
          </rPr>
          <t>Dílu</t>
        </r>
        <r>
          <rPr>
            <sz val="11"/>
            <color indexed="81"/>
            <rFont val="Calibri"/>
            <family val="2"/>
            <charset val="238"/>
            <scheme val="minor"/>
          </rPr>
          <t xml:space="preserve"> umístěte kurzor do sloupce "B" pod poslední řádek položky "</t>
        </r>
        <r>
          <rPr>
            <b/>
            <sz val="11"/>
            <color indexed="81"/>
            <rFont val="Calibri"/>
            <family val="2"/>
            <charset val="238"/>
            <scheme val="minor"/>
          </rPr>
          <t>Součet za díl</t>
        </r>
        <r>
          <rPr>
            <sz val="11"/>
            <color indexed="81"/>
            <rFont val="Calibri"/>
            <family val="2"/>
            <charset val="238"/>
            <scheme val="minor"/>
          </rPr>
          <t>" a spusťte "</t>
        </r>
        <r>
          <rPr>
            <b/>
            <sz val="11"/>
            <color indexed="81"/>
            <rFont val="Calibri"/>
            <family val="2"/>
            <charset val="238"/>
            <scheme val="minor"/>
          </rPr>
          <t>Vloži Díl</t>
        </r>
        <r>
          <rPr>
            <sz val="11"/>
            <color indexed="81"/>
            <rFont val="Calibri"/>
            <family val="2"/>
            <charset val="238"/>
            <scheme val="minor"/>
          </rPr>
          <t>" nebo požijte klávesovou zkratku "</t>
        </r>
        <r>
          <rPr>
            <b/>
            <sz val="11"/>
            <color indexed="81"/>
            <rFont val="Calibri"/>
            <family val="2"/>
            <charset val="238"/>
            <scheme val="minor"/>
          </rPr>
          <t>ctrl a</t>
        </r>
        <r>
          <rPr>
            <sz val="11"/>
            <color indexed="81"/>
            <rFont val="Calibri"/>
            <family val="2"/>
            <charset val="238"/>
            <scheme val="minor"/>
          </rPr>
          <t xml:space="preserve">".  </t>
        </r>
      </text>
    </comment>
    <comment ref="K3" authorId="0" shapeId="0" xr:uid="{00000000-0006-0000-0000-000003000000}">
      <text>
        <r>
          <rPr>
            <b/>
            <u/>
            <sz val="12"/>
            <color indexed="81"/>
            <rFont val="Calibri"/>
            <family val="2"/>
            <charset val="238"/>
            <scheme val="minor"/>
          </rPr>
          <t>Uzavření a součet Dílu:</t>
        </r>
        <r>
          <rPr>
            <b/>
            <sz val="11"/>
            <color indexed="81"/>
            <rFont val="Calibri"/>
            <family val="2"/>
            <charset val="238"/>
            <scheme val="minor"/>
          </rPr>
          <t xml:space="preserve">
položky rozpočtu musí být zařazené do samostatně očíslovaných Dílů. Každý rozpočet musí mít minimálně jeden Díl, který je ukončen řádkem "Součet za Díl"
Před vytvoření nového Dílu musí být předchozí Díl vždy uzavřen součtem za Díl.
</t>
        </r>
        <r>
          <rPr>
            <sz val="11"/>
            <color indexed="81"/>
            <rFont val="Calibri"/>
            <family val="2"/>
            <charset val="238"/>
            <scheme val="minor"/>
          </rPr>
          <t xml:space="preserve">Pro </t>
        </r>
        <r>
          <rPr>
            <b/>
            <sz val="11"/>
            <color indexed="81"/>
            <rFont val="Calibri"/>
            <family val="2"/>
            <charset val="238"/>
            <scheme val="minor"/>
          </rPr>
          <t>součet za Díl</t>
        </r>
        <r>
          <rPr>
            <sz val="11"/>
            <color indexed="81"/>
            <rFont val="Calibri"/>
            <family val="2"/>
            <charset val="238"/>
            <scheme val="minor"/>
          </rPr>
          <t xml:space="preserve"> umístěte kurzor do sloupce "B" pod poslední řádek poslední položky v Dílu a spusťte </t>
        </r>
        <r>
          <rPr>
            <b/>
            <sz val="11"/>
            <color indexed="81"/>
            <rFont val="Calibri"/>
            <family val="2"/>
            <charset val="238"/>
            <scheme val="minor"/>
          </rPr>
          <t>"Součet za Díl"</t>
        </r>
        <r>
          <rPr>
            <sz val="11"/>
            <color indexed="81"/>
            <rFont val="Calibri"/>
            <family val="2"/>
            <charset val="238"/>
            <scheme val="minor"/>
          </rPr>
          <t xml:space="preserve">.  
Chcete-li </t>
        </r>
        <r>
          <rPr>
            <b/>
            <sz val="11"/>
            <color indexed="81"/>
            <rFont val="Calibri"/>
            <family val="2"/>
            <charset val="238"/>
            <scheme val="minor"/>
          </rPr>
          <t>přepočítat Díl</t>
        </r>
        <r>
          <rPr>
            <sz val="11"/>
            <color indexed="81"/>
            <rFont val="Calibri"/>
            <family val="2"/>
            <charset val="238"/>
            <scheme val="minor"/>
          </rPr>
          <t xml:space="preserve"> po dodatečném přidání položky do již uzavřeného Dílu, umístěte kurzor do sloupce "B" se součtem za daný Díl a spusťte </t>
        </r>
        <r>
          <rPr>
            <b/>
            <sz val="11"/>
            <color indexed="81"/>
            <rFont val="Calibri"/>
            <family val="2"/>
            <charset val="238"/>
            <scheme val="minor"/>
          </rPr>
          <t>"Součet za Díl"</t>
        </r>
        <r>
          <rPr>
            <sz val="11"/>
            <color indexed="81"/>
            <rFont val="Calibri"/>
            <family val="2"/>
            <charset val="238"/>
            <scheme val="minor"/>
          </rPr>
          <t xml:space="preserve">.
Po přidání položky do již uzavřeného Dílu musí být Díl vždy znovu přepočítán.
</t>
        </r>
        <r>
          <rPr>
            <b/>
            <sz val="11"/>
            <color indexed="81"/>
            <rFont val="Calibri"/>
            <family val="2"/>
            <charset val="238"/>
            <scheme val="minor"/>
          </rPr>
          <t>Nový Díl  bude vytvořen až po uzavření předešlého Dílu součtem</t>
        </r>
        <r>
          <rPr>
            <sz val="11"/>
            <color indexed="81"/>
            <rFont val="Calibri"/>
            <family val="2"/>
            <charset val="238"/>
            <scheme val="minor"/>
          </rPr>
          <t>. Díly nesmí mít shodné číslování ani názvy.</t>
        </r>
      </text>
    </comment>
    <comment ref="E4" authorId="0" shapeId="0" xr:uid="{00000000-0006-0000-0000-000004000000}">
      <text>
        <r>
          <rPr>
            <b/>
            <u/>
            <sz val="10"/>
            <color indexed="81"/>
            <rFont val="Calibri"/>
            <family val="2"/>
            <charset val="238"/>
            <scheme val="minor"/>
          </rPr>
          <t>Vybrat kategorii dle seznamu</t>
        </r>
        <r>
          <rPr>
            <sz val="9"/>
            <color indexed="81"/>
            <rFont val="Calibri"/>
            <family val="2"/>
            <charset val="238"/>
            <scheme val="minor"/>
          </rPr>
          <t xml:space="preserve">
</t>
        </r>
        <r>
          <rPr>
            <i/>
            <sz val="9"/>
            <color indexed="81"/>
            <rFont val="Calibri"/>
            <family val="2"/>
            <charset val="238"/>
            <scheme val="minor"/>
          </rPr>
          <t xml:space="preserve">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D.1 Železniční zabezpečovací zařízení
D.2 Železniční sdělovací zařízení
D.3 Silnoproudá technologie včetně DŘT
D.4 Ostatní technologická zařízení
</t>
        </r>
        <r>
          <rPr>
            <sz val="9"/>
            <color indexed="81"/>
            <rFont val="Tahoma"/>
            <family val="2"/>
            <charset val="238"/>
          </rPr>
          <t xml:space="preserve">
</t>
        </r>
      </text>
    </comment>
    <comment ref="I4" authorId="0" shapeId="0" xr:uid="{00000000-0006-0000-0000-000005000000}">
      <text>
        <r>
          <rPr>
            <b/>
            <sz val="10"/>
            <color indexed="81"/>
            <rFont val="Arial"/>
            <family val="2"/>
            <charset val="238"/>
          </rPr>
          <t xml:space="preserve">Klasifikace pro zatřídění stavebních a inženýrských objektů
</t>
        </r>
        <r>
          <rPr>
            <sz val="10"/>
            <color indexed="81"/>
            <rFont val="Arial"/>
            <family val="2"/>
            <charset val="238"/>
          </rPr>
          <t xml:space="preserve">(viz Portál veřejných zakázek MMR):
</t>
        </r>
        <r>
          <rPr>
            <b/>
            <u/>
            <sz val="10"/>
            <color indexed="81"/>
            <rFont val="Arial"/>
            <family val="2"/>
            <charset val="238"/>
          </rPr>
          <t>Struktura klasifikace:</t>
        </r>
        <r>
          <rPr>
            <sz val="10"/>
            <color indexed="81"/>
            <rFont val="Arial"/>
            <family val="2"/>
            <charset val="238"/>
          </rPr>
          <t xml:space="preserve">
</t>
        </r>
        <r>
          <rPr>
            <b/>
            <sz val="10"/>
            <color indexed="81"/>
            <rFont val="Arial"/>
            <family val="2"/>
            <charset val="238"/>
          </rPr>
          <t>1. až 3.</t>
        </r>
        <r>
          <rPr>
            <sz val="10"/>
            <color indexed="81"/>
            <rFont val="Arial"/>
            <family val="2"/>
            <charset val="238"/>
          </rPr>
          <t xml:space="preserve"> místo obor
</t>
        </r>
        <r>
          <rPr>
            <b/>
            <sz val="10"/>
            <color indexed="81"/>
            <rFont val="Arial"/>
            <family val="2"/>
            <charset val="238"/>
          </rPr>
          <t>4.</t>
        </r>
        <r>
          <rPr>
            <sz val="10"/>
            <color indexed="81"/>
            <rFont val="Arial"/>
            <family val="2"/>
            <charset val="238"/>
          </rPr>
          <t xml:space="preserve"> místo skupina
</t>
        </r>
        <r>
          <rPr>
            <b/>
            <sz val="10"/>
            <color indexed="81"/>
            <rFont val="Arial"/>
            <family val="2"/>
            <charset val="238"/>
          </rPr>
          <t>5.</t>
        </r>
        <r>
          <rPr>
            <sz val="10"/>
            <color indexed="81"/>
            <rFont val="Arial"/>
            <family val="2"/>
            <charset val="238"/>
          </rPr>
          <t xml:space="preserve"> místo podskupina
</t>
        </r>
        <r>
          <rPr>
            <b/>
            <sz val="10"/>
            <color indexed="81"/>
            <rFont val="Arial"/>
            <family val="2"/>
            <charset val="238"/>
          </rPr>
          <t>6.</t>
        </r>
        <r>
          <rPr>
            <sz val="10"/>
            <color indexed="81"/>
            <rFont val="Arial"/>
            <family val="2"/>
            <charset val="238"/>
          </rPr>
          <t xml:space="preserve"> místo konstrukčně materiálová charakteristika
</t>
        </r>
        <r>
          <rPr>
            <b/>
            <sz val="10"/>
            <color indexed="81"/>
            <rFont val="Arial"/>
            <family val="2"/>
            <charset val="238"/>
          </rPr>
          <t>7.</t>
        </r>
        <r>
          <rPr>
            <sz val="10"/>
            <color indexed="81"/>
            <rFont val="Arial"/>
            <family val="2"/>
            <charset val="238"/>
          </rPr>
          <t xml:space="preserve"> místo druh stavební akce</t>
        </r>
        <r>
          <rPr>
            <sz val="9"/>
            <color indexed="81"/>
            <rFont val="Tahoma"/>
            <family val="2"/>
            <charset val="238"/>
          </rPr>
          <t xml:space="preserve">
</t>
        </r>
      </text>
    </comment>
    <comment ref="K4" authorId="0" shapeId="0" xr:uid="{00000000-0006-0000-0000-00000600000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shapeId="0" xr:uid="{00000000-0006-0000-0000-00000700000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shapeId="0" xr:uid="{00000000-0006-0000-0000-000008000000}">
      <text>
        <r>
          <rPr>
            <b/>
            <u/>
            <sz val="10"/>
            <color indexed="81"/>
            <rFont val="Calibri"/>
            <family val="2"/>
            <charset val="238"/>
            <scheme val="minor"/>
          </rPr>
          <t>Vybrat stádium dle seznamu:</t>
        </r>
        <r>
          <rPr>
            <sz val="9"/>
            <color indexed="81"/>
            <rFont val="Calibri"/>
            <family val="2"/>
            <charset val="238"/>
            <scheme val="minor"/>
          </rPr>
          <t xml:space="preserve">
</t>
        </r>
        <r>
          <rPr>
            <i/>
            <sz val="9"/>
            <color indexed="81"/>
            <rFont val="Calibri"/>
            <family val="2"/>
            <charset val="238"/>
            <scheme val="minor"/>
          </rPr>
          <t xml:space="preserve">Nejčastěji se zpracovává rozpočet ve </t>
        </r>
        <r>
          <rPr>
            <b/>
            <i/>
            <sz val="9"/>
            <color indexed="81"/>
            <rFont val="Calibri"/>
            <family val="2"/>
            <charset val="238"/>
            <scheme val="minor"/>
          </rPr>
          <t>Stádiu 3</t>
        </r>
        <r>
          <rPr>
            <i/>
            <sz val="9"/>
            <color indexed="81"/>
            <rFont val="Calibri"/>
            <family val="2"/>
            <charset val="238"/>
            <scheme val="minor"/>
          </rPr>
          <t xml:space="preserve"> jako rozpočet jednotlivých SO a PS v rozsahu oceněných soupisů prací dle požadavků vyhlášky č. 169/2016 Sb. 
</t>
        </r>
        <r>
          <rPr>
            <sz val="9"/>
            <color indexed="81"/>
            <rFont val="Calibri"/>
            <family val="2"/>
            <charset val="238"/>
            <scheme val="minor"/>
          </rPr>
          <t xml:space="preserve">V případě, </t>
        </r>
        <r>
          <rPr>
            <i/>
            <sz val="9"/>
            <color indexed="81"/>
            <rFont val="Calibri"/>
            <family val="2"/>
            <charset val="238"/>
            <scheme val="minor"/>
          </rPr>
          <t xml:space="preserve">že je podkladem pro výběr zhotovitele na realizaci díla dokumentace ve </t>
        </r>
        <r>
          <rPr>
            <b/>
            <i/>
            <sz val="9"/>
            <color indexed="81"/>
            <rFont val="Calibri"/>
            <family val="2"/>
            <charset val="238"/>
            <scheme val="minor"/>
          </rPr>
          <t>Stádiu 2</t>
        </r>
        <r>
          <rPr>
            <i/>
            <sz val="9"/>
            <color indexed="81"/>
            <rFont val="Calibri"/>
            <family val="2"/>
            <charset val="238"/>
            <scheme val="minor"/>
          </rPr>
          <t xml:space="preserve"> - DUR (tj. v případě staveb kdy projektovou dokumentaci ve stádiu 3 zpracovává zhotovitel stavby), jsou rozpočty jednotlivých SO a PS zpracované ve </t>
        </r>
        <r>
          <rPr>
            <i/>
            <u/>
            <sz val="9"/>
            <color indexed="81"/>
            <rFont val="Calibri"/>
            <family val="2"/>
            <charset val="238"/>
            <scheme val="minor"/>
          </rPr>
          <t>Formulářích SOPS stádia 3</t>
        </r>
        <r>
          <rPr>
            <i/>
            <sz val="9"/>
            <color indexed="81"/>
            <rFont val="Calibri"/>
            <family val="2"/>
            <charset val="238"/>
            <scheme val="minor"/>
          </rPr>
          <t xml:space="preserve"> jako podklad pro sestavení souhrnného rozpočtu a určení předpokládané hodnoty zakázky pro další stádia.  V Řádku se uveden, že se jedná o </t>
        </r>
        <r>
          <rPr>
            <b/>
            <i/>
            <sz val="9"/>
            <color indexed="81"/>
            <rFont val="Calibri"/>
            <family val="2"/>
            <charset val="238"/>
            <scheme val="minor"/>
          </rPr>
          <t>Stádium 2</t>
        </r>
        <r>
          <rPr>
            <i/>
            <sz val="9"/>
            <color indexed="81"/>
            <rFont val="Calibri"/>
            <family val="2"/>
            <charset val="238"/>
            <scheme val="minor"/>
          </rPr>
          <t>.</t>
        </r>
        <r>
          <rPr>
            <sz val="9"/>
            <color indexed="81"/>
            <rFont val="Calibri"/>
            <family val="2"/>
            <charset val="238"/>
            <scheme val="minor"/>
          </rPr>
          <t xml:space="preserve">
</t>
        </r>
      </text>
    </comment>
    <comment ref="F6" authorId="0" shapeId="0" xr:uid="{00000000-0006-0000-0000-000009000000}">
      <text>
        <r>
          <rPr>
            <b/>
            <u/>
            <sz val="10"/>
            <color indexed="81"/>
            <rFont val="Calibri"/>
            <family val="2"/>
            <charset val="238"/>
            <scheme val="minor"/>
          </rPr>
          <t>Jiný vlastník SO/PS než SŽDC</t>
        </r>
        <r>
          <rPr>
            <sz val="9"/>
            <color indexed="81"/>
            <rFont val="Calibri"/>
            <family val="2"/>
            <charset val="238"/>
            <scheme val="minor"/>
          </rPr>
          <t xml:space="preserve">
</t>
        </r>
        <r>
          <rPr>
            <i/>
            <sz val="9"/>
            <color indexed="81"/>
            <rFont val="Calibri"/>
            <family val="2"/>
            <charset val="238"/>
            <scheme val="minor"/>
          </rPr>
          <t xml:space="preserve">v přípdě jiného vlastníka SO/PS než SŽDC, tj. v případě, že je uvedeno </t>
        </r>
        <r>
          <rPr>
            <b/>
            <i/>
            <sz val="9"/>
            <color indexed="81"/>
            <rFont val="Calibri"/>
            <family val="2"/>
            <charset val="238"/>
            <scheme val="minor"/>
          </rPr>
          <t>"Ostatní"</t>
        </r>
        <r>
          <rPr>
            <i/>
            <sz val="9"/>
            <color indexed="81"/>
            <rFont val="Calibri"/>
            <family val="2"/>
            <charset val="238"/>
            <scheme val="minor"/>
          </rPr>
          <t xml:space="preserve"> v položce "Majetek" bude doplněn  vlastník daného SO/PS (např. ČD a.s., PRE as.s, Veolie atd). 
</t>
        </r>
      </text>
    </comment>
    <comment ref="C10" authorId="0" shapeId="0" xr:uid="{00000000-0006-0000-0000-00000A000000}">
      <text>
        <r>
          <rPr>
            <b/>
            <i/>
            <sz val="10"/>
            <color indexed="81"/>
            <rFont val="Arial"/>
            <family val="2"/>
            <charset val="238"/>
          </rPr>
          <t xml:space="preserve">Třídící kód položky dle použité cenové soustavy. </t>
        </r>
        <r>
          <rPr>
            <i/>
            <sz val="10"/>
            <color indexed="81"/>
            <rFont val="Arial"/>
            <family val="2"/>
            <charset val="238"/>
          </rPr>
          <t xml:space="preserve">
V případě, že pro činnosti nejsou v použité cenové soustavě odpovídající položky, budou pro dané činnosti vytvořené nové samostatné položky (R-položky) s označením na první pozici R a číselným pořadím položky. (např. R123) detailně viz Směrnice SŽDC č. 20 kap. 3.4.4.</t>
        </r>
        <r>
          <rPr>
            <sz val="9"/>
            <color indexed="81"/>
            <rFont val="Arial"/>
            <family val="2"/>
            <charset val="238"/>
          </rPr>
          <t xml:space="preserve">
</t>
        </r>
      </text>
    </comment>
    <comment ref="D10" authorId="0" shapeId="0" xr:uid="{00000000-0006-0000-0000-00000B000000}">
      <text>
        <r>
          <rPr>
            <b/>
            <i/>
            <sz val="10"/>
            <color indexed="81"/>
            <rFont val="Arial"/>
            <family val="2"/>
            <charset val="238"/>
          </rPr>
          <t xml:space="preserve">Číselné označení varianty položky v jednom Díle.
</t>
        </r>
        <r>
          <rPr>
            <i/>
            <sz val="10"/>
            <color indexed="81"/>
            <rFont val="Arial"/>
            <family val="2"/>
            <charset val="238"/>
          </rPr>
          <t xml:space="preserve">Vyplní se v případě, že  </t>
        </r>
        <r>
          <rPr>
            <i/>
            <u/>
            <sz val="10"/>
            <color indexed="81"/>
            <rFont val="Arial"/>
            <family val="2"/>
            <charset val="238"/>
          </rPr>
          <t xml:space="preserve">v jednom </t>
        </r>
        <r>
          <rPr>
            <b/>
            <i/>
            <u/>
            <sz val="10"/>
            <color indexed="81"/>
            <rFont val="Arial"/>
            <family val="2"/>
            <charset val="238"/>
          </rPr>
          <t xml:space="preserve">Díle </t>
        </r>
        <r>
          <rPr>
            <i/>
            <u/>
            <sz val="10"/>
            <color indexed="81"/>
            <rFont val="Arial"/>
            <family val="2"/>
            <charset val="238"/>
          </rPr>
          <t>je použitá položka</t>
        </r>
        <r>
          <rPr>
            <i/>
            <sz val="10"/>
            <color indexed="81"/>
            <rFont val="Arial"/>
            <family val="2"/>
            <charset val="238"/>
          </rPr>
          <t xml:space="preserve"> se shodným třídícím kódem </t>
        </r>
        <r>
          <rPr>
            <i/>
            <u/>
            <sz val="10"/>
            <color indexed="81"/>
            <rFont val="Arial"/>
            <family val="2"/>
            <charset val="238"/>
          </rPr>
          <t>víc než jednou</t>
        </r>
        <r>
          <rPr>
            <i/>
            <sz val="10"/>
            <color indexed="81"/>
            <rFont val="Arial"/>
            <family val="2"/>
            <charset val="238"/>
          </rPr>
          <t xml:space="preserve">. Když je jeden druh činnosti se shpdným třídícím kódem zařazen v jednom Díle víckrát bude pro účely následného zprcování  očíslován počet použití dané položky v </t>
        </r>
        <r>
          <rPr>
            <b/>
            <i/>
            <sz val="10"/>
            <color indexed="81"/>
            <rFont val="Arial"/>
            <family val="2"/>
            <charset val="238"/>
          </rPr>
          <t>Díle</t>
        </r>
        <r>
          <rPr>
            <i/>
            <sz val="10"/>
            <color indexed="81"/>
            <rFont val="Arial"/>
            <family val="2"/>
            <charset val="238"/>
          </rPr>
          <t xml:space="preserve"> vzestupnou číselnou řadou (1, 2 ,3...).</t>
        </r>
      </text>
    </comment>
    <comment ref="E10" authorId="0" shapeId="0" xr:uid="{00000000-0006-0000-0000-00000C000000}">
      <text>
        <r>
          <rPr>
            <b/>
            <i/>
            <sz val="10"/>
            <color indexed="81"/>
            <rFont val="Arial"/>
            <family val="2"/>
            <charset val="238"/>
          </rPr>
          <t xml:space="preserve">Prioritně bude použita cenová soustava OTSKP.
</t>
        </r>
        <r>
          <rPr>
            <i/>
            <sz val="10"/>
            <color indexed="81"/>
            <rFont val="Arial"/>
            <family val="2"/>
            <charset val="238"/>
          </rPr>
          <t xml:space="preserve">v případě, že není v dané cenové soustavě položka zohledňující danou činnost, je možné použít jinou volně dostupnou cenovou soustavu, ke které je zajištěný neomezený dálkový přístup, za podmínek dodržení požadavků vyhlášky č.169/2016 Sb.
V případě individuální položky neuvedené v dané senové soustavě bude uvedeno </t>
        </r>
        <r>
          <rPr>
            <b/>
            <i/>
            <sz val="10"/>
            <color indexed="81"/>
            <rFont val="Arial"/>
            <family val="2"/>
            <charset val="238"/>
          </rPr>
          <t xml:space="preserve">R-položka.
</t>
        </r>
        <r>
          <rPr>
            <i/>
            <sz val="10"/>
            <color indexed="81"/>
            <rFont val="Arial"/>
            <family val="2"/>
            <charset val="238"/>
          </rPr>
          <t>detailně viz Směrnice SŽDC č. 20 kap. 3.4.3 a 3.4.4</t>
        </r>
        <r>
          <rPr>
            <sz val="9"/>
            <color indexed="81"/>
            <rFont val="Arial"/>
            <family val="2"/>
            <charset val="238"/>
          </rPr>
          <t xml:space="preserve">
</t>
        </r>
        <r>
          <rPr>
            <sz val="9"/>
            <color indexed="81"/>
            <rFont val="Tahoma"/>
            <family val="2"/>
            <charset val="238"/>
          </rPr>
          <t xml:space="preserve">
</t>
        </r>
      </text>
    </comment>
    <comment ref="H10" authorId="0" shapeId="0" xr:uid="{00000000-0006-0000-0000-00000D000000}">
      <text>
        <r>
          <rPr>
            <b/>
            <sz val="9"/>
            <color indexed="81"/>
            <rFont val="Arial"/>
            <family val="2"/>
            <charset val="238"/>
          </rPr>
          <t>Množství</t>
        </r>
        <r>
          <rPr>
            <sz val="9"/>
            <color indexed="81"/>
            <rFont val="Arial"/>
            <family val="2"/>
            <charset val="238"/>
          </rPr>
          <t xml:space="preserve"> v položce bude zaokrouhledno na </t>
        </r>
        <r>
          <rPr>
            <b/>
            <sz val="9"/>
            <color indexed="81"/>
            <rFont val="Arial"/>
            <family val="2"/>
            <charset val="238"/>
          </rPr>
          <t>3 desetinná místa</t>
        </r>
        <r>
          <rPr>
            <sz val="9"/>
            <color indexed="81"/>
            <rFont val="Arial"/>
            <family val="2"/>
            <charset val="238"/>
          </rPr>
          <t>.</t>
        </r>
        <r>
          <rPr>
            <sz val="9"/>
            <color indexed="81"/>
            <rFont val="Tahoma"/>
            <family val="2"/>
            <charset val="238"/>
          </rPr>
          <t xml:space="preserve">
</t>
        </r>
      </text>
    </comment>
    <comment ref="K12" authorId="0" shapeId="0" xr:uid="{00000000-0006-0000-0000-00000E000000}">
      <text>
        <r>
          <rPr>
            <b/>
            <sz val="9"/>
            <color indexed="81"/>
            <rFont val="Arial"/>
            <family val="2"/>
            <charset val="238"/>
          </rPr>
          <t>Jednotková cena</t>
        </r>
        <r>
          <rPr>
            <sz val="9"/>
            <color indexed="81"/>
            <rFont val="Arial"/>
            <family val="2"/>
            <charset val="238"/>
          </rPr>
          <t xml:space="preserve"> bude zaokrouhledná na </t>
        </r>
        <r>
          <rPr>
            <b/>
            <sz val="9"/>
            <color indexed="81"/>
            <rFont val="Arial"/>
            <family val="2"/>
            <charset val="238"/>
          </rPr>
          <t>2 desetinná místa</t>
        </r>
        <r>
          <rPr>
            <sz val="9"/>
            <color indexed="81"/>
            <rFont val="Arial"/>
            <family val="2"/>
            <charset val="238"/>
          </rPr>
          <t>.</t>
        </r>
        <r>
          <rPr>
            <b/>
            <sz val="9"/>
            <color indexed="81"/>
            <rFont val="Arial"/>
            <family val="2"/>
            <charset val="238"/>
          </rPr>
          <t xml:space="preserve">
</t>
        </r>
        <r>
          <rPr>
            <sz val="9"/>
            <color indexed="81"/>
            <rFont val="Tahoma"/>
            <family val="2"/>
            <charset val="238"/>
          </rPr>
          <t xml:space="preserve">
</t>
        </r>
      </text>
    </comment>
    <comment ref="F14" authorId="0" shapeId="0" xr:uid="{00000000-0006-0000-0000-00000F000000}">
      <text>
        <r>
          <rPr>
            <b/>
            <i/>
            <u/>
            <sz val="10"/>
            <color indexed="81"/>
            <rFont val="Arial"/>
            <family val="2"/>
            <charset val="238"/>
          </rPr>
          <t>Přesný název položky</t>
        </r>
        <r>
          <rPr>
            <i/>
            <sz val="10"/>
            <color indexed="81"/>
            <rFont val="Arial"/>
            <family val="2"/>
            <charset val="238"/>
          </rPr>
          <t xml:space="preserve"> dle cenové soustavy, nebo vlastní název v případě položky mimo cenovou soustavu.</t>
        </r>
        <r>
          <rPr>
            <sz val="10"/>
            <color indexed="81"/>
            <rFont val="Arial"/>
            <family val="2"/>
            <charset val="238"/>
          </rPr>
          <t xml:space="preserve">
</t>
        </r>
      </text>
    </comment>
    <comment ref="F15" authorId="0" shapeId="0" xr:uid="{00000000-0006-0000-0000-000010000000}">
      <text>
        <r>
          <rPr>
            <i/>
            <sz val="10"/>
            <color indexed="81"/>
            <rFont val="Arial"/>
            <family val="2"/>
            <charset val="238"/>
          </rPr>
          <t>Doplnění názvu položky upřesňující popis dané položky</t>
        </r>
        <r>
          <rPr>
            <b/>
            <i/>
            <sz val="10"/>
            <color indexed="81"/>
            <rFont val="Arial"/>
            <family val="2"/>
            <charset val="238"/>
          </rPr>
          <t>.
V případě, že název položky odpovídá popisu položky, pole zůstane bez vyplnění.</t>
        </r>
        <r>
          <rPr>
            <sz val="9"/>
            <color indexed="81"/>
            <rFont val="Tahoma"/>
            <family val="2"/>
            <charset val="238"/>
          </rPr>
          <t xml:space="preserve">
</t>
        </r>
      </text>
    </comment>
  </commentList>
</comments>
</file>

<file path=xl/sharedStrings.xml><?xml version="1.0" encoding="utf-8"?>
<sst xmlns="http://schemas.openxmlformats.org/spreadsheetml/2006/main" count="1084" uniqueCount="351">
  <si>
    <t>Kód položky</t>
  </si>
  <si>
    <t>Varianta</t>
  </si>
  <si>
    <t>MJ</t>
  </si>
  <si>
    <t>Množství</t>
  </si>
  <si>
    <t>Celkem</t>
  </si>
  <si>
    <t>PP</t>
  </si>
  <si>
    <t>P</t>
  </si>
  <si>
    <t>VV</t>
  </si>
  <si>
    <t>TS</t>
  </si>
  <si>
    <t>Stavba:</t>
  </si>
  <si>
    <t>Poř. číslo</t>
  </si>
  <si>
    <t>Cenová soustava</t>
  </si>
  <si>
    <t>Jednotková hmotnost</t>
  </si>
  <si>
    <t>Celková hmotnost</t>
  </si>
  <si>
    <t>Jednotková</t>
  </si>
  <si>
    <t>Datum zpracování:</t>
  </si>
  <si>
    <t>Zpracovatel:</t>
  </si>
  <si>
    <t>Majetek:</t>
  </si>
  <si>
    <t>Kategorie monitoringu:</t>
  </si>
  <si>
    <t>Díl:</t>
  </si>
  <si>
    <t>Označení (S-kód):</t>
  </si>
  <si>
    <t>Zahájení realizace SO/PS:</t>
  </si>
  <si>
    <t>Ukončení realizace SO/PS.</t>
  </si>
  <si>
    <t>Cenová úroveň:</t>
  </si>
  <si>
    <t>CELKEM:</t>
  </si>
  <si>
    <t>Stupeň dokumentace:</t>
  </si>
  <si>
    <t>Klasifikace SO/PS:</t>
  </si>
  <si>
    <t>Název položky/dílu</t>
  </si>
  <si>
    <t>Název dílu</t>
  </si>
  <si>
    <t>D</t>
  </si>
  <si>
    <t>SO/PS:</t>
  </si>
  <si>
    <t>Železniční svršek</t>
  </si>
  <si>
    <t>Železniční spodek</t>
  </si>
  <si>
    <t>Nástupiště</t>
  </si>
  <si>
    <t>Železniční přejezdy</t>
  </si>
  <si>
    <t>E.1.1.1</t>
  </si>
  <si>
    <t>E.1.1.2</t>
  </si>
  <si>
    <t>E.1.2</t>
  </si>
  <si>
    <t>E.1.3</t>
  </si>
  <si>
    <t>E.1.4</t>
  </si>
  <si>
    <t>Mosty, propustky, zdi</t>
  </si>
  <si>
    <t>E.1.5</t>
  </si>
  <si>
    <t>Ostatní inženýrské objekty</t>
  </si>
  <si>
    <t>E.1.6</t>
  </si>
  <si>
    <t>Potrubní vedení</t>
  </si>
  <si>
    <t>E.1.7</t>
  </si>
  <si>
    <t>Železniční tunely</t>
  </si>
  <si>
    <t>E.1.8</t>
  </si>
  <si>
    <t>Pozemní komunikace</t>
  </si>
  <si>
    <t>E.1.9</t>
  </si>
  <si>
    <t>Kabelovody, kolektory</t>
  </si>
  <si>
    <t>E.1.10</t>
  </si>
  <si>
    <t>Protihlukové objekty</t>
  </si>
  <si>
    <t>E.2</t>
  </si>
  <si>
    <t>Pozemní stavební objekty</t>
  </si>
  <si>
    <t>E.3.1</t>
  </si>
  <si>
    <t>Trakční vedení</t>
  </si>
  <si>
    <t>E.3.2</t>
  </si>
  <si>
    <t>Napájecí stanice (měnírna, trakční transformovna) – stavební část</t>
  </si>
  <si>
    <t>E.3.3</t>
  </si>
  <si>
    <t>Spínací stanice – stavební část</t>
  </si>
  <si>
    <t>E.3.4</t>
  </si>
  <si>
    <t>Ohřev výměn (elektrický - EOV, plynový - POV)</t>
  </si>
  <si>
    <t>E.3.5</t>
  </si>
  <si>
    <t>Elektrické předtápěcí zařízení (EPZ)</t>
  </si>
  <si>
    <t>E.3.6</t>
  </si>
  <si>
    <t>Rozvodny vn, nn, osvětlení a dálkové ovládání odpojovačů</t>
  </si>
  <si>
    <t>E.3.7</t>
  </si>
  <si>
    <t>Ukolejnění kovových konstrukcí</t>
  </si>
  <si>
    <t>E.3.8</t>
  </si>
  <si>
    <t>Vnější uzemnění</t>
  </si>
  <si>
    <t>E.3.9</t>
  </si>
  <si>
    <t>Ostatní kabelizace</t>
  </si>
  <si>
    <t>D.1</t>
  </si>
  <si>
    <t>Železniční zabezpečovací zařízení</t>
  </si>
  <si>
    <t>D.2</t>
  </si>
  <si>
    <t>Železniční sdělovací zařízení</t>
  </si>
  <si>
    <t>D.3</t>
  </si>
  <si>
    <t>Silnoproudá technologie včetně DŘT</t>
  </si>
  <si>
    <t>D.4</t>
  </si>
  <si>
    <t>Ostatní technologická zařízení</t>
  </si>
  <si>
    <t>SOUPIS PRACÍ / ROZPOČET</t>
  </si>
  <si>
    <t>W</t>
  </si>
  <si>
    <t>Součet za díl:</t>
  </si>
  <si>
    <t>záznam o změnách:</t>
  </si>
  <si>
    <t>staženo ze szdc.cz, autor poslední změny Ing. Mariana Salavová, naposledy upraveno 27.6.2018  10:17</t>
  </si>
  <si>
    <t>odemčeno pro potřeby plnění z EC3 přes isup, kontroly sloupce A, filtrování</t>
  </si>
  <si>
    <t>přejmenován list "SO xx-xx-xx" na "SOPS"</t>
  </si>
  <si>
    <t>zejména : text- číslo (vč, počtu des. míst)- měna odstraněna</t>
  </si>
  <si>
    <t>Cena v Kč</t>
  </si>
  <si>
    <t>FORMULÁŘ SOPS</t>
  </si>
  <si>
    <t>Do bunky A1 zapsan text FORMULÁŘ SOPS</t>
  </si>
  <si>
    <t>v hlavičce v K10:L10 upraven nadpis na "Cena v Kč"</t>
  </si>
  <si>
    <t>součet je W (dříve nic nebo moje S)</t>
  </si>
  <si>
    <t>zelené podbarvení řádku s dílem</t>
  </si>
  <si>
    <t>některé dřívější úpravy již zahrnuty (kódy datových vět), rozšířeno podmíněné formátování, i v hlavičce</t>
  </si>
  <si>
    <t>filtr nadefinován do ř. 4014</t>
  </si>
  <si>
    <t>SŽDC s.o.</t>
  </si>
  <si>
    <t>SUDOP PRAHA a.s.</t>
  </si>
  <si>
    <t>Stádium 3</t>
  </si>
  <si>
    <r>
      <t>ISPROF</t>
    </r>
    <r>
      <rPr>
        <sz val="10"/>
        <color rgb="FFFF0000"/>
        <rFont val="Arial"/>
        <family val="2"/>
        <charset val="238"/>
      </rPr>
      <t>OND</t>
    </r>
    <r>
      <rPr>
        <sz val="10"/>
        <color theme="1"/>
        <rFont val="Arial"/>
        <family val="2"/>
        <charset val="238"/>
      </rPr>
      <t>:</t>
    </r>
  </si>
  <si>
    <t>pokud kopírujete z jiného souboru, nutno prověřit, zda kódy datových vět ve sloupci A odpovídají údajům na příslušném řádku</t>
  </si>
  <si>
    <t>začátek nového dílu (nadpis dílu)- kód D, součet za díl- kód W (nebo S nebo bez kódu, v žádném případě žádný z výše uvedených kódů)</t>
  </si>
  <si>
    <t>KAŽDÁ položka musí být na 4 řádcích s kódy P, PP, VV a TS</t>
  </si>
  <si>
    <t>výchozí pozice kurzoru (tj. aktivní buňka) musí být vždy ve sloupci B pod naposledy vyplněným údajem</t>
  </si>
  <si>
    <r>
      <t xml:space="preserve">POZOR!!!: list </t>
    </r>
    <r>
      <rPr>
        <sz val="11"/>
        <color rgb="FFFF0000"/>
        <rFont val="Calibri"/>
        <family val="2"/>
        <charset val="238"/>
        <scheme val="minor"/>
      </rPr>
      <t>"SOPS"</t>
    </r>
    <r>
      <rPr>
        <sz val="11"/>
        <color theme="1"/>
        <rFont val="Calibri"/>
        <family val="2"/>
        <charset val="238"/>
        <scheme val="minor"/>
      </rPr>
      <t xml:space="preserve"> lze přejmenovat, ale vždy musí být řazen jako </t>
    </r>
    <r>
      <rPr>
        <sz val="11"/>
        <color rgb="FFFF0000"/>
        <rFont val="Calibri"/>
        <family val="2"/>
        <charset val="238"/>
        <scheme val="minor"/>
      </rPr>
      <t>PRVNÍ!!</t>
    </r>
    <r>
      <rPr>
        <sz val="11"/>
        <rFont val="Calibri"/>
        <family val="2"/>
        <charset val="238"/>
        <scheme val="minor"/>
      </rPr>
      <t>, přitom pozor na skryté listy</t>
    </r>
  </si>
  <si>
    <t>využitelné v případě propojení na jiný soubor nebo při výpočtu množství vzorcem</t>
  </si>
  <si>
    <t>POZOR!- v tom případě v čistopise rozpočtu (či soupisu prací do soutěže) všechna propojení na externí soubory zrušit a vzorce v množství nahradit hodnotou a tu zaokrouhlit na 3 des. místa!!</t>
  </si>
  <si>
    <t>lze i vkládat nové listy pro pomocné výpočty, ale v čistopis je  odstraňte, předtím vazby z listu SOPS opět nahraďte hodnotami, postup výpočtu pak popište na řádku VV</t>
  </si>
  <si>
    <t>u dílu dodefinováno podmíněné formátování pro "Kód dílu"</t>
  </si>
  <si>
    <t>Vkládání funguje do řádku 1000, což je cca 230 položek, (záleží na počtu dílů),  pokud potřebujete mít více položek, prosím zprávu (úprava makra), nebo ručně posunout již vyplňené a spočítané položky a díly</t>
  </si>
  <si>
    <t>přidáno makro vložit- vložit jinak- hodnoty: ctrl+m</t>
  </si>
  <si>
    <t>upraveno formátování některých buněk na "Díl" a na skrytém listu "hide"- v souladu s datovým předpisem XC4</t>
  </si>
  <si>
    <t>POZOR: pokud položky, díly a součty za díl vkládáte předepsným způsoben (5 spouštění makra I3:L3) , sloupec A se vyplní automaticky.</t>
  </si>
  <si>
    <t>makro Vložit díl opraveno z "polozka = """    na     "polozka = "Kód dílu""</t>
  </si>
  <si>
    <t>Upraveno makro pro součet dílu" za Díl + číslo dílu"</t>
  </si>
  <si>
    <t>doplněno o součet hmotností</t>
  </si>
  <si>
    <t>přidány buňky pro zpracování ukazatele dle mj JKSO</t>
  </si>
  <si>
    <r>
      <t xml:space="preserve">V případě výskytu podobjektů (v řeči aspe "rozpočtů")  nutno použít jiný formulář, aspe </t>
    </r>
    <r>
      <rPr>
        <u/>
        <sz val="11"/>
        <color theme="1"/>
        <rFont val="Calibri"/>
        <family val="2"/>
        <charset val="238"/>
        <scheme val="minor"/>
      </rPr>
      <t>zatím</t>
    </r>
    <r>
      <rPr>
        <sz val="11"/>
        <color theme="1"/>
        <rFont val="Calibri"/>
        <family val="2"/>
        <charset val="238"/>
        <scheme val="minor"/>
      </rPr>
      <t xml:space="preserve"> neumí načíst</t>
    </r>
  </si>
  <si>
    <t>m</t>
  </si>
  <si>
    <t>mj dle JKSO</t>
  </si>
  <si>
    <t>počet mj</t>
  </si>
  <si>
    <t>objektový ukazatel</t>
  </si>
  <si>
    <t>Kontrolní součet položek</t>
  </si>
  <si>
    <r>
      <t xml:space="preserve">přidána kontrola cena za objekt na součet </t>
    </r>
    <r>
      <rPr>
        <sz val="11"/>
        <color rgb="FFFF0000"/>
        <rFont val="Calibri"/>
        <family val="2"/>
        <charset val="238"/>
        <scheme val="minor"/>
      </rPr>
      <t>položek</t>
    </r>
  </si>
  <si>
    <t>rozdíl</t>
  </si>
  <si>
    <t>pokud je rozdíl, svítí červeně= NĚKDE JE CHYBA!!</t>
  </si>
  <si>
    <t>ve stejném makru se řeší přizpůsobení výšky řádků ve sloupci F celého dílu</t>
  </si>
  <si>
    <t>Doplněno makro pro součet dílu , aby bylo pravda, co se deklaruje v tlačítku - "včetně přerpočítání dílu", tzn vytvoření vzorců ve sloupcích J a L</t>
  </si>
  <si>
    <t>Součet za díl celková hmotnost se přepíše v případě, že je nula, na ""</t>
  </si>
  <si>
    <t>Technická specifikace položky odpovídá příslušné cenové soustavě</t>
  </si>
  <si>
    <t>navrácen nápis "Technická specifikace položky odpovídá příslušné cenové soustavě" jako základní</t>
  </si>
  <si>
    <t>Doplněno makro pro součet dílu- přepočítá se i pořadové číslo položky</t>
  </si>
  <si>
    <t>SOPS/PR/2018/11/23 jz</t>
  </si>
  <si>
    <t>OPTIMALIZACE TRAŤOVÉHO ÚSEKU PRAHA HOSTIVAŘ - PRAHA HL.N., II. ČÁST - PRAHA HOSTIVAŘ - PRAHA HL.N., Úprava ŽST Praha Zahradní Město</t>
  </si>
  <si>
    <t>S631500471</t>
  </si>
  <si>
    <t>511 372 0004</t>
  </si>
  <si>
    <t>PS 6-02-01</t>
  </si>
  <si>
    <t>Ing. Pavel Roháč</t>
  </si>
  <si>
    <t>Zemní práce</t>
  </si>
  <si>
    <t>701011R</t>
  </si>
  <si>
    <t>SUDOP R-208</t>
  </si>
  <si>
    <t>VYTÝČENÍ TRASY</t>
  </si>
  <si>
    <t>KM</t>
  </si>
  <si>
    <t>viz textová a výkresová část projektové dokumentace</t>
  </si>
  <si>
    <t>1. Položka obsahuje:
 – vytyčení nové trasy vedení na stěně či v terénu
2. Položka neobsahuje:
 X
3. Způsob měření:
Udává se v km vybourané rýhy</t>
  </si>
  <si>
    <t>13173</t>
  </si>
  <si>
    <t>HLOUBENÍ JAM ZAPAŽ I NEPAŽ TŘ. I</t>
  </si>
  <si>
    <t>M3</t>
  </si>
  <si>
    <t>13273</t>
  </si>
  <si>
    <t>HLOUBENÍ RÝH ŠÍŘ DO 2M PAŽ I NEPAŽ TŘ. I</t>
  </si>
  <si>
    <t>17411</t>
  </si>
  <si>
    <t>ZÁSYP JAM A RÝH ZEMINOU SE ZHUTNĚNÍM</t>
  </si>
  <si>
    <t>123201R</t>
  </si>
  <si>
    <t>ODKOPÁVKY A PROKOPÁVKY KOMUNIKACÍ, PLOCH A PODKLADOVÝCH VRSTEV TŘ. TĚŽITELNOSTI II., VČETNĚ KOMPLETNÍ OBNOVY POVRCHŮ A PROVIZORNÍCH LÁVEK</t>
  </si>
  <si>
    <t>1. Položka obsahuje:
 – kompletní provedení vykopávky nezapažené i zapažené, včetně kompletní obnovy povrchů
 – ošetření výkopiště po celou dobu práce v něm vč. klimatických opatření
 – ztížení vykopávek v blízkosti podzemního vedení, konstrukcí a objektů vč. jejich dočasného zajištění
 – ztížení pod vodou, v okolí výbušnin, ve stísněných prostorech ap.
 – příplatek za lepivost
 – těžení po vrstvách, pásech a po jiných nutných částech (figurách)
 – čerpání vody vč. čerpacích jímek, potrubí a pohotovostní čerpací soupravy,  odvedení nebo obvedení vody v okolí výkopiště a ve výkopišti
 – potřebné snížení hladiny podzemní vody
 – těžení a rozpojování jednotlivých balvanů, eventuelně nutné druhotné rozpojení odstřelené horniny
 – ruční vykopávky, odstranění kořenů a napadávek
 – vytahování a nošení výkopku
 – svahování a přesvahování svahů do konečného tvaru, výměnu hornin v podloží a v pláni znehodnocené klimatickými vlivy
 – pažení, vzepření a rozepření vč. přepažování
 – hradící a štětové stěny dočasné (adekvátně platí ustanovení k pol. 1151,2)
 – úpravu, ochranu a očištění dna, základové spáry, stěn a svahů
 – zhutnění podloží, případně i svahů vč. svahování
 – třídění výkopku
 – veškeré pomocné konstrukce umožňující provedení vykopávky (příjezdy, sjezdy, nájezdy, lešení, podpěrné konstrukce, přemostění, zpevněné plochy, zakrytí a pod.)
 – naložení výkopku na dopravní prostředek
2. Položka neobsahuje:
 – hradící a štětové stěny
 – zřízení stupňů v podloží a lavic na svazích
 – dolamování
 – odvoz výkopku na mezideponii, likvidaci nebo jiné určené místo
 – poplatky za likvidaci odpadů, nacení se položkami ze ssd 0
3. Způsob měření:
Měří se metr krychlový výkopku v ulehlém (původním) stavu.</t>
  </si>
  <si>
    <t>M2</t>
  </si>
  <si>
    <t>561102</t>
  </si>
  <si>
    <t>PODKLADNÍ BETON TŘ. II</t>
  </si>
  <si>
    <t>14173</t>
  </si>
  <si>
    <t>PROTLAČOVÁNÍ POTRUBÍ Z PLAST HMOT DN DO 200MM</t>
  </si>
  <si>
    <t>M</t>
  </si>
  <si>
    <t>702111</t>
  </si>
  <si>
    <t>KABELOVÝ ŽLAB ZEMNÍ VČETNĚ KRYTU SVĚTLÉ ŠÍŘKY DO 120 MM</t>
  </si>
  <si>
    <t>702901</t>
  </si>
  <si>
    <t>ZASYPÁNÍ KABELOVÉHO ŽLABU VRSTVOU Z PŘESÁTÉHO PÍSKU SVĚTLÉ ŠÍŘKY DO 120 MM</t>
  </si>
  <si>
    <t>702212</t>
  </si>
  <si>
    <t>KABELOVÁ CHRÁNIČKA ZEMNÍ DN PŘES 100 DO 200 MM</t>
  </si>
  <si>
    <t>702232</t>
  </si>
  <si>
    <t>KABELOVÁ CHRÁNIČKA ZEMNÍ DĚLENÁ DN PŘES 100 DO 200 MM</t>
  </si>
  <si>
    <t>702312</t>
  </si>
  <si>
    <t>ZAKRYTÍ KABELŮ VÝSTRAŽNOU FÓLIÍ ŠÍŘKY PŘES 20 DO 40 CM</t>
  </si>
  <si>
    <t>5933036R</t>
  </si>
  <si>
    <t>PANEL SILNIČNÍ IZD 100/21 1000X215X3000, DODÁVKA, MONTÁŽ, DEMONTÁŽ, DOPRAVA</t>
  </si>
  <si>
    <t>KUS</t>
  </si>
  <si>
    <t>1. Položka obsahuje:
 – Viz. textace pložky
2. Položka neobsahuje:
 X
3. Způsob měření:
Udává se v kusech</t>
  </si>
  <si>
    <t>702412</t>
  </si>
  <si>
    <t>KABELOVÝ PROSTUP DO OBJEKTU PŘES ZÁKLAD ZDĚNÝ SVĚTLÉ ŠÍŘKY PŘES 100 DO 200 MM</t>
  </si>
  <si>
    <t>703754</t>
  </si>
  <si>
    <t>PROTIPOŽÁRNÍ UCPÁVKA PROSTUPU KABELOVÉHO PR. DO 110MM, DO EI 90 MIN.</t>
  </si>
  <si>
    <t>703762</t>
  </si>
  <si>
    <t>KABELOVÁ UCPÁVKA VODĚ ODOLNÁ PRO VNITŘNÍ PRŮMĚR OTVORU 65 - 110MM</t>
  </si>
  <si>
    <t>709110</t>
  </si>
  <si>
    <t>PROVIZORNÍ ZAJIŠTĚNÍ KABELU VE VÝKOPU</t>
  </si>
  <si>
    <t>709120</t>
  </si>
  <si>
    <t>PROVIZORNÍ ZAJIŠTĚNÍ POTRUBÍ VE VÝKOPU</t>
  </si>
  <si>
    <t>701001</t>
  </si>
  <si>
    <t>OZNAČOVACÍ ŠTÍTEK KABELOVÉHO VEDENÍ, SPOJKY NEBO KABELOVÉ SKŘÍNĚ (VČETNĚ OBJÍMKY)</t>
  </si>
  <si>
    <t>709210</t>
  </si>
  <si>
    <t>KŘIŽOVATKA KABELOVÝCH VEDENÍ SE STÁVAJÍCÍ INŽENÝRSKOU SÍTÍ (KABELEM, POTRUBÍM APOD.)</t>
  </si>
  <si>
    <t>709611</t>
  </si>
  <si>
    <t>DEMONTÁŽ KABELOVÉHO ŽLABU/LIŠTY VČETNĚ KRYTU</t>
  </si>
  <si>
    <t>709612</t>
  </si>
  <si>
    <t>DEMONTÁŽ CHRÁNIČKY/TRUBKY</t>
  </si>
  <si>
    <t>701003</t>
  </si>
  <si>
    <t>BETONOVÝ OZNAČNÍK</t>
  </si>
  <si>
    <t>701004</t>
  </si>
  <si>
    <t>VYHLEDÁVACÍ MARKER ZEMNÍ</t>
  </si>
  <si>
    <t>709692</t>
  </si>
  <si>
    <t>DEMONTÁŽ - ODVOZ (NA LIKVIDACI ODPADŮ NEBO JINÉ URČENÉ MÍSTO)</t>
  </si>
  <si>
    <t>TKM</t>
  </si>
  <si>
    <t>029113R</t>
  </si>
  <si>
    <t>PŘEVZETÍ A PŘÍPRAVA STAVENIŠTĚ, VYTÝČENÍ SÍTÍ, REVIZE, ZAJIŠTĚNÍ VÝLUK A DOZORŮ V CELÉM ÚSEKU PS</t>
  </si>
  <si>
    <t>1. Položka obsahuje:
 – Zahrnuje veškeré náklady spojené s objednatelem požadovanými pracemi. Dále obsahuje cenu za pom. mechanismy včetně všech ostatních vedlejších nákladů.
2. Položka neobsahuje:
 X
3. Způsob měření:
Udává se v km.</t>
  </si>
  <si>
    <t>701ADCR</t>
  </si>
  <si>
    <t>GEODETICKÉ ZAMĚŘENÍ TRASY</t>
  </si>
  <si>
    <t>1. Položka obsahuje:
 – Geodetické zaměření trasy. Dále obsahuje cenu za pom. mechanismy včetně všech ostatních vedlejších nákladů.
2. Položka neobsahuje:
 X
3. Způsob měření:
Udává se v km</t>
  </si>
  <si>
    <t>Součet</t>
  </si>
  <si>
    <t>za  Díl</t>
  </si>
  <si>
    <t>Dodávky, montáže a nosný materiál</t>
  </si>
  <si>
    <t>75I322</t>
  </si>
  <si>
    <t>KABEL ZEMNÍ DVOUPLÁŠŤOVÝ S PANCÍŘEM PRŮMĚRU ŽÍLY 0,8 MM DO 25XN</t>
  </si>
  <si>
    <t>KMČTYŘKA</t>
  </si>
  <si>
    <t>75I32Y</t>
  </si>
  <si>
    <t>KABEL ZEMNÍ DVOUPLÁŠŤOVÝ S PANCÍŘEM PRŮMĚRU ŽÍLY 0,8 MM - DEMONTÁŽ</t>
  </si>
  <si>
    <t>KMVLÁKNO</t>
  </si>
  <si>
    <t>75I813</t>
  </si>
  <si>
    <t>KABEL OPTICKÝ SINGLEMODE DO 72 VLÁKEN</t>
  </si>
  <si>
    <t>75I81Y</t>
  </si>
  <si>
    <t>KABEL OPTICKÝ SINGLEMODE - DEMONTÁŽ</t>
  </si>
  <si>
    <t>703452</t>
  </si>
  <si>
    <t>ELEKTROINSTALAČNÍ TRUBKA S FUNKČNÍ ODOLNOSTÍ PŘI POŽÁRU VČETNĚ UPEVNĚNÍ A PŘÍSLUŠENSTVÍ DN PRŮMĚRU PŘES 25 DO 40 MM</t>
  </si>
  <si>
    <t>75I841</t>
  </si>
  <si>
    <t>KABEL OPTICKÝ - REZERVA DO 500 MM</t>
  </si>
  <si>
    <t>75I85Y</t>
  </si>
  <si>
    <t>KABEL OPTICKÝ - REZERVA PŘES 500 MM - DEMONTÁŽ</t>
  </si>
  <si>
    <t>75I911</t>
  </si>
  <si>
    <t>OPTOTRUBKA HDPE PRŮMĚRU DO 40 MM</t>
  </si>
  <si>
    <t>75I91X</t>
  </si>
  <si>
    <t>OPTOTRUBKA HDPE - MONTÁŽ</t>
  </si>
  <si>
    <t>75I91Y</t>
  </si>
  <si>
    <t>OPTOTRUBKA HDPE - DEMONTÁŽ</t>
  </si>
  <si>
    <t>75I961</t>
  </si>
  <si>
    <t>OPTOTRUBKA - HERMETIZACE ÚSEKU DO 2000 M</t>
  </si>
  <si>
    <t>ÚSEK</t>
  </si>
  <si>
    <t>75I962</t>
  </si>
  <si>
    <t>OPTOTRUBKA - KALIBRACE</t>
  </si>
  <si>
    <t>75IA11</t>
  </si>
  <si>
    <t>OPTOTRUBKOVÁ SPOJKA PRŮMĚRU DO 40 MM</t>
  </si>
  <si>
    <t>75IA1Y</t>
  </si>
  <si>
    <t>OPTOTRUBKOVÁ SPOJKA - DEMONTÁŽ</t>
  </si>
  <si>
    <t>75IA51</t>
  </si>
  <si>
    <t>OPTOTRUBKOVÁ KONCOVKA PRŮMĚRU DO 40 MM</t>
  </si>
  <si>
    <t>75IA61</t>
  </si>
  <si>
    <t>OPTOTRUBKOVÁ KONCOKA S VENTILKEM PRŮMĚRU DO 40 MM</t>
  </si>
  <si>
    <t>75IA71</t>
  </si>
  <si>
    <t>OPTOTRUBKOVÁ PRŮCHODKA PRŮMĚRU DO 40 MM</t>
  </si>
  <si>
    <t>75ID11</t>
  </si>
  <si>
    <t>PLASTOVÁ ZEMNÍ KOMORA PRO ULOŽENÍ REZERVY</t>
  </si>
  <si>
    <t>75ID1Y</t>
  </si>
  <si>
    <t>PLASTOVÁ ZEMNÍ KOMORA PRO ULOŽENÍ REZERVY - DEMONTÁŽ</t>
  </si>
  <si>
    <t>75ID31</t>
  </si>
  <si>
    <t>PLASTOVÁ ZEMNÍ KOMORA TĚSNENÍ PRO HDPE TRUBKU DO 40 MM</t>
  </si>
  <si>
    <t>75IEEX</t>
  </si>
  <si>
    <t>OPTICKÝ ROZVADĚČ 19" PROVEDENÍ - MONTÁŽ</t>
  </si>
  <si>
    <t>75IEG1</t>
  </si>
  <si>
    <t>KAZETA PRO ULOŽENÍ SVÁRŮ - DODÁVKA</t>
  </si>
  <si>
    <t>75IEGX</t>
  </si>
  <si>
    <t>KAZETA PRO ULOŽENÍ SVÁRŮ - MONTÁŽ</t>
  </si>
  <si>
    <t>75IG11</t>
  </si>
  <si>
    <t>TYČ UZEMŇOVACÍ</t>
  </si>
  <si>
    <t>75IG31</t>
  </si>
  <si>
    <t>ZEMNICÍ DESKA FEZN 2000 X 250 X 3 MM</t>
  </si>
  <si>
    <t>741C02</t>
  </si>
  <si>
    <t>UZEMŇOVACÍ SVORKA</t>
  </si>
  <si>
    <t>741C04</t>
  </si>
  <si>
    <t>OCHRANNÉ POSPOJOVÁNÍ CU VODIČEM DO 16 MM2</t>
  </si>
  <si>
    <t>742F12</t>
  </si>
  <si>
    <t>KABEL NN NEBO VODIČ JEDNOŽÍLOVÝ CU S PLASTOVOU IZOLACÍ OD 4 DO 16 MM2</t>
  </si>
  <si>
    <t>742K12</t>
  </si>
  <si>
    <t>UKONČENÍ JEDNOŽÍLOVÉHO KABELU V ROZVADĚČI NEBO NA PŘÍSTROJI OD 4 DO 16 MM2</t>
  </si>
  <si>
    <t>75IG61</t>
  </si>
  <si>
    <t>VEDENÍ UZEMŇOVACÍ V ZEMI Z FEZN DRÁTU DO 120 MM2</t>
  </si>
  <si>
    <t>75IH61</t>
  </si>
  <si>
    <t>UKONČENÍ KABELU OPTICKÉHO DO 12 VLÁKEN</t>
  </si>
  <si>
    <t>75IH63</t>
  </si>
  <si>
    <t>UKONČENÍ KABELU OPTICKÉHO DO 72 VLÁKEN</t>
  </si>
  <si>
    <t>75IH6Y</t>
  </si>
  <si>
    <t>UKONČENÍ KABELU OPTICKÉHO - DEMONTÁŽ</t>
  </si>
  <si>
    <t>75II1Y</t>
  </si>
  <si>
    <t>SPOJKA PRO CELOPLASTOVÉ KABELY BEZ PANCÍŘE - DEMONTÁŽ</t>
  </si>
  <si>
    <t>75II21</t>
  </si>
  <si>
    <t>SPOJKA PRO CELOPLASTOVÉ KABELY S PANCÍŘEM DO 100 ŽIL</t>
  </si>
  <si>
    <t>75II2Y</t>
  </si>
  <si>
    <t>SPOJKA PRO CELOPLASTOVÉ KABELY S PANCÍŘEM - DEMONTÁŽ</t>
  </si>
  <si>
    <t>75IJ11</t>
  </si>
  <si>
    <t>MĚŘENÍ - ZŘÍZENÍ VÝVODU KABELOVÉHO PLÁŠTĚ PRO MĚŘENÍ</t>
  </si>
  <si>
    <t>75IJ12</t>
  </si>
  <si>
    <t>MĚŘENÍ JEDNOSMĚRNÉ NA SDĚLOVACÍM KABELU</t>
  </si>
  <si>
    <t>75IJ13</t>
  </si>
  <si>
    <t>MĚŘENÍ ÚTLUMU PŘESLECHU NA BLÍZKÉM KONCI NA MÍSTNÍM SDĚL. KABELU ZA 1 ČTYŘKU XN A 1 MĚŘENÝ ÚSEK</t>
  </si>
  <si>
    <t>75IJ15</t>
  </si>
  <si>
    <t>MĚŘENÍ A VYROVNÁNÍ KAPACITNÍCH NEROVNOVÁH NA MÍSTNÍM SDĚLOVACÍM KABELU, KABEL DO 4 KM DÉLKY, 1 ČTYŘKA</t>
  </si>
  <si>
    <t>75IK11</t>
  </si>
  <si>
    <t>MĚŘENÍ STÁVAJÍCÍHO OPTICKÉHO KABELU</t>
  </si>
  <si>
    <t>VLÁKNO</t>
  </si>
  <si>
    <t>75IK21</t>
  </si>
  <si>
    <t>MĚŘENÍ KOMPLEXNÍ OPTICKÉHO KABELU</t>
  </si>
  <si>
    <t>75J821</t>
  </si>
  <si>
    <t>OPTICKÝ PIGTAIL SINGLEMODE DO 2 M</t>
  </si>
  <si>
    <t>75J82X</t>
  </si>
  <si>
    <t>OPTICKÝ PIGTAIL SINGLEMODE - MONTÁŽ</t>
  </si>
  <si>
    <t>75J82Y</t>
  </si>
  <si>
    <t>OPTICKÝ PIGTAIL SINGLEMODE - DEMONTÁŽ</t>
  </si>
  <si>
    <t>75J921</t>
  </si>
  <si>
    <t>OPTICKÝ PATCHCORD SINGLEMODE DO 5 M</t>
  </si>
  <si>
    <t>75J92X</t>
  </si>
  <si>
    <t>OPTICKÝ PATCHCORD SINGLEMODE - MONTÁŽ</t>
  </si>
  <si>
    <t>75IL71R</t>
  </si>
  <si>
    <t>KABELOVÁ KNIHA - VYHOTOVENÍ</t>
  </si>
  <si>
    <t>1. Položka obsahuje:
 – zhotovení kabelové knihy plánů dle požadavku správce a majitele zařízení a "Základní technické specifikace optických kabelů a jejich přislušenství v telekomunikační síti SŽDC".
2. Položka neobsahuje:
 X
3. Způsob měření:
Měřící práce se udávají počtem metrů kabeláže, pro kterou má být kniha zhotovena.</t>
  </si>
  <si>
    <t>Poplatky za skládky</t>
  </si>
  <si>
    <t>015111</t>
  </si>
  <si>
    <t>POPLATKY ZA LIKVIDACI ODPADŮ NEKONTAMINOVANÝCH - 17 05 04 VYTĚŽENÉ ZEMINY A HORNINY - I. TŘÍDA TĚŽITELNOSTI</t>
  </si>
  <si>
    <t>T</t>
  </si>
  <si>
    <t>015120</t>
  </si>
  <si>
    <t>POPLATKY ZA LIKVIDACI ODPADŮ NEKONTAMINOVANÝCH - 17 01 02 STAVEBNÍ A DEMOLIČNÍ SUŤ (CIHLY)</t>
  </si>
  <si>
    <t>015140</t>
  </si>
  <si>
    <t>POPLATKY ZA LIKVIDACI ODPADŮ NEKONTAMINOVANÝCH - 17 01 01 BETON Z DEMOLIC OBJEKTŮ, ZÁKLADŮ TV</t>
  </si>
  <si>
    <t>015420</t>
  </si>
  <si>
    <t>POPLATKY ZA LIKVIDACI ODPADŮ NEKONTAMINOVANÝCH - 17 06 04 ZBYTKY IZOLAČNÍCH MATERIÁLŮ</t>
  </si>
  <si>
    <t>015621</t>
  </si>
  <si>
    <t>POPLATKY ZA LIKVIDACI ODPADŮ NEBEZPEČNÝCH - KABELY S PLASTOVOU IZOLACÍ</t>
  </si>
  <si>
    <t>HLOUBENÍ JAM ZAPAŽ I NEPAŽ TŘ. I, ODVOZ DO 20KM</t>
  </si>
  <si>
    <t>131738</t>
  </si>
  <si>
    <t>HLOUBENÍ RÝH ŠÍŘ DO 2M PAŽ I NEPAŽ TŘ. I, ODVOZ DO 20KM</t>
  </si>
  <si>
    <t>132738</t>
  </si>
  <si>
    <t>PŘÍPLATEK ZA DALŠÍ 1KM DOPRAVY ZEMINY</t>
  </si>
  <si>
    <t>131739</t>
  </si>
  <si>
    <t>132739</t>
  </si>
  <si>
    <t>KABEL ZEMNÍ DVOUPLÁŠŤOVÝ BEZ PANCÍŘE PRŮMĚRU ŽÍLY 0,8 MM DO 25XN</t>
  </si>
  <si>
    <t>75I222</t>
  </si>
  <si>
    <t>KABEL ZEMNÍ DVOUPLÁŠŤOVÝ BEZ PANCÍŘE PRŮMĚRU ŽÍLY 0,8 MM - DEMONTÁŽ</t>
  </si>
  <si>
    <t>75I22Y</t>
  </si>
  <si>
    <t>KABEL OPTICKÝ SINGLEMODE - MONTÁŽ</t>
  </si>
  <si>
    <t>75I81X</t>
  </si>
  <si>
    <t>75I85X</t>
  </si>
  <si>
    <t>KABEL OPTICKÝ - REZERVA PŘES 500 MM - MONTÁŽ</t>
  </si>
  <si>
    <t>OPTICKÝ ROZVADĚČ 19" PROVEDENÍ DO 12 VLÁKEN</t>
  </si>
  <si>
    <t>75IEE1</t>
  </si>
  <si>
    <t>SPOJKA PRO CELOPLASTOVÉ KABELY BEZ PANCÍŘE DO 100 ŽIL</t>
  </si>
  <si>
    <t>75II11</t>
  </si>
  <si>
    <t>111204</t>
  </si>
  <si>
    <t>ODSTRANĚNÍ KŘOVIN S ODVOZEM DO 5KM</t>
  </si>
  <si>
    <t>643477R</t>
  </si>
  <si>
    <t>PŘEPOJPOVÁNÍ OKRUHŮ NA OPTICKÝCH VLÁKNECH PŘI PŘEVÁDĚNÍ PROVOZU NA NOVOU KABELIZACI</t>
  </si>
  <si>
    <t>1. Položka obsahuje:
 – přepojování okruhů na optických vlákech při převádění provozu z vláken původního DOK na nově instalovaný DOK. Položka obsahuje veškeré práce i související, potřebné náklady na mzdy a pořízení potřebných materiálů a potřebné mechanizmy.
2. Položka neobsahuje:
 X
3. Způsob měření:
Udává se komplet odlišných materiálů a činností, které tvoří funkční nedělitelný celek daný názvem položky.</t>
  </si>
  <si>
    <t>2019_OTSKP</t>
  </si>
  <si>
    <t>Praha Hostivař - Praha Hl.n., DOK a TK</t>
  </si>
  <si>
    <t>KOMPLET</t>
  </si>
  <si>
    <t>Oprava1: 2.4.2020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</si>
</sst>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7" formatCode="#,##0.00\ &quot;Kč&quot;;\-#,##0.00\ &quot;Kč&quot;"/>
    <numFmt numFmtId="164" formatCode="m\/yyyy"/>
    <numFmt numFmtId="165" formatCode="#,##0.000"/>
    <numFmt numFmtId="166" formatCode="#,##0.0000"/>
    <numFmt numFmtId="167" formatCode="0.00000"/>
    <numFmt numFmtId="168" formatCode="#,##0.00_ ;\-#,##0.00\ "/>
    <numFmt numFmtId="169" formatCode="#,##0.00\ &quot;Kč&quot;"/>
  </numFmts>
  <fonts count="60" x14ac:knownFonts="1">
    <font>
      <sz val="11"/>
      <color theme="1"/>
      <name val="Calibri"/>
      <family val="2"/>
      <charset val="238"/>
      <scheme val="minor"/>
    </font>
    <font>
      <sz val="8"/>
      <color theme="1"/>
      <name val="Arial"/>
      <family val="2"/>
      <charset val="238"/>
    </font>
    <font>
      <sz val="10"/>
      <color theme="1"/>
      <name val="Arial"/>
      <family val="2"/>
      <charset val="238"/>
    </font>
    <font>
      <b/>
      <sz val="11"/>
      <color theme="1"/>
      <name val="Arial"/>
      <family val="2"/>
      <charset val="238"/>
    </font>
    <font>
      <sz val="10"/>
      <name val="Arial"/>
      <family val="2"/>
      <charset val="238"/>
    </font>
    <font>
      <b/>
      <sz val="14"/>
      <color theme="1"/>
      <name val="Arial"/>
      <family val="2"/>
      <charset val="238"/>
    </font>
    <font>
      <sz val="10"/>
      <name val="Arial"/>
      <family val="2"/>
      <charset val="238"/>
    </font>
    <font>
      <i/>
      <sz val="8"/>
      <name val="Arial"/>
      <family val="2"/>
      <charset val="238"/>
    </font>
    <font>
      <sz val="8"/>
      <name val="Arial"/>
      <family val="2"/>
      <charset val="238"/>
    </font>
    <font>
      <b/>
      <sz val="8"/>
      <name val="Arial"/>
      <family val="2"/>
      <charset val="238"/>
    </font>
    <font>
      <b/>
      <sz val="10"/>
      <color theme="1"/>
      <name val="Arial"/>
      <family val="2"/>
      <charset val="238"/>
    </font>
    <font>
      <b/>
      <sz val="12"/>
      <color theme="1"/>
      <name val="Arial"/>
      <family val="2"/>
      <charset val="238"/>
    </font>
    <font>
      <i/>
      <sz val="10"/>
      <color theme="1"/>
      <name val="Arial"/>
      <family val="2"/>
      <charset val="238"/>
    </font>
    <font>
      <b/>
      <sz val="9"/>
      <color theme="1"/>
      <name val="Arial"/>
      <family val="2"/>
      <charset val="238"/>
    </font>
    <font>
      <sz val="9"/>
      <color indexed="81"/>
      <name val="Tahoma"/>
      <family val="2"/>
      <charset val="238"/>
    </font>
    <font>
      <sz val="9"/>
      <color indexed="81"/>
      <name val="Calibri"/>
      <family val="2"/>
      <charset val="238"/>
      <scheme val="minor"/>
    </font>
    <font>
      <b/>
      <u/>
      <sz val="10"/>
      <color indexed="81"/>
      <name val="Calibri"/>
      <family val="2"/>
      <charset val="238"/>
      <scheme val="minor"/>
    </font>
    <font>
      <i/>
      <sz val="9"/>
      <color indexed="81"/>
      <name val="Calibri"/>
      <family val="2"/>
      <charset val="238"/>
      <scheme val="minor"/>
    </font>
    <font>
      <b/>
      <i/>
      <sz val="9"/>
      <color indexed="81"/>
      <name val="Calibri"/>
      <family val="2"/>
      <charset val="238"/>
      <scheme val="minor"/>
    </font>
    <font>
      <i/>
      <u/>
      <sz val="9"/>
      <color indexed="81"/>
      <name val="Calibri"/>
      <family val="2"/>
      <charset val="238"/>
      <scheme val="minor"/>
    </font>
    <font>
      <b/>
      <sz val="16"/>
      <color theme="1"/>
      <name val="Arial"/>
      <family val="2"/>
      <charset val="238"/>
    </font>
    <font>
      <b/>
      <sz val="10"/>
      <color indexed="81"/>
      <name val="Arial"/>
      <family val="2"/>
      <charset val="238"/>
    </font>
    <font>
      <sz val="10"/>
      <color indexed="81"/>
      <name val="Arial"/>
      <family val="2"/>
      <charset val="238"/>
    </font>
    <font>
      <b/>
      <i/>
      <sz val="10"/>
      <color indexed="81"/>
      <name val="Arial"/>
      <family val="2"/>
      <charset val="238"/>
    </font>
    <font>
      <i/>
      <sz val="10"/>
      <color indexed="81"/>
      <name val="Arial"/>
      <family val="2"/>
      <charset val="238"/>
    </font>
    <font>
      <sz val="9"/>
      <color indexed="81"/>
      <name val="Arial"/>
      <family val="2"/>
      <charset val="238"/>
    </font>
    <font>
      <i/>
      <u/>
      <sz val="10"/>
      <color indexed="81"/>
      <name val="Arial"/>
      <family val="2"/>
      <charset val="238"/>
    </font>
    <font>
      <b/>
      <i/>
      <u/>
      <sz val="10"/>
      <color indexed="81"/>
      <name val="Arial"/>
      <family val="2"/>
      <charset val="238"/>
    </font>
    <font>
      <b/>
      <sz val="9"/>
      <color indexed="81"/>
      <name val="Arial"/>
      <family val="2"/>
      <charset val="238"/>
    </font>
    <font>
      <i/>
      <sz val="9"/>
      <color indexed="81"/>
      <name val="Arial"/>
      <family val="2"/>
      <charset val="238"/>
    </font>
    <font>
      <b/>
      <i/>
      <sz val="9"/>
      <color indexed="81"/>
      <name val="Arial"/>
      <family val="2"/>
      <charset val="238"/>
    </font>
    <font>
      <b/>
      <u/>
      <sz val="10"/>
      <color indexed="81"/>
      <name val="Arial"/>
      <family val="2"/>
      <charset val="238"/>
    </font>
    <font>
      <b/>
      <u/>
      <sz val="11"/>
      <color indexed="81"/>
      <name val="Arial"/>
      <family val="2"/>
      <charset val="238"/>
    </font>
    <font>
      <b/>
      <u/>
      <sz val="9"/>
      <color indexed="81"/>
      <name val="Arial"/>
      <family val="2"/>
      <charset val="238"/>
    </font>
    <font>
      <b/>
      <sz val="11"/>
      <color indexed="81"/>
      <name val="Calibri"/>
      <family val="2"/>
      <charset val="238"/>
      <scheme val="minor"/>
    </font>
    <font>
      <sz val="11"/>
      <color indexed="81"/>
      <name val="Calibri"/>
      <family val="2"/>
      <charset val="238"/>
      <scheme val="minor"/>
    </font>
    <font>
      <b/>
      <u/>
      <sz val="12"/>
      <color indexed="81"/>
      <name val="Calibri"/>
      <family val="2"/>
      <charset val="238"/>
      <scheme val="minor"/>
    </font>
    <font>
      <i/>
      <sz val="8"/>
      <color theme="1"/>
      <name val="Arial Narrow"/>
      <family val="2"/>
      <charset val="238"/>
    </font>
    <font>
      <b/>
      <sz val="10"/>
      <color rgb="FF000000"/>
      <name val="Calibri"/>
      <family val="2"/>
      <charset val="238"/>
      <scheme val="minor"/>
    </font>
    <font>
      <b/>
      <sz val="8"/>
      <color rgb="FF000000"/>
      <name val="Calibri"/>
      <family val="2"/>
      <charset val="238"/>
      <scheme val="minor"/>
    </font>
    <font>
      <b/>
      <sz val="11"/>
      <color theme="8" tint="-0.249977111117893"/>
      <name val="Arial"/>
      <family val="2"/>
      <charset val="238"/>
    </font>
    <font>
      <b/>
      <sz val="10"/>
      <color theme="8" tint="-0.249977111117893"/>
      <name val="Arial"/>
      <family val="2"/>
      <charset val="238"/>
    </font>
    <font>
      <sz val="10"/>
      <color theme="8" tint="-0.249977111117893"/>
      <name val="Arial"/>
      <family val="2"/>
      <charset val="238"/>
    </font>
    <font>
      <i/>
      <sz val="6"/>
      <color theme="1"/>
      <name val="Arial"/>
      <family val="2"/>
      <charset val="238"/>
    </font>
    <font>
      <i/>
      <sz val="8"/>
      <color theme="1"/>
      <name val="Arial"/>
      <family val="2"/>
      <charset val="238"/>
    </font>
    <font>
      <sz val="11"/>
      <color rgb="FFFF0000"/>
      <name val="Calibri"/>
      <family val="2"/>
      <charset val="238"/>
      <scheme val="minor"/>
    </font>
    <font>
      <b/>
      <sz val="11"/>
      <color theme="1"/>
      <name val="Calibri"/>
      <family val="2"/>
      <charset val="238"/>
      <scheme val="minor"/>
    </font>
    <font>
      <sz val="10"/>
      <color rgb="FFFF0000"/>
      <name val="Arial"/>
      <family val="2"/>
      <charset val="238"/>
    </font>
    <font>
      <sz val="11"/>
      <name val="Calibri"/>
      <family val="2"/>
      <charset val="238"/>
      <scheme val="minor"/>
    </font>
    <font>
      <u/>
      <sz val="11"/>
      <color theme="1"/>
      <name val="Calibri"/>
      <family val="2"/>
      <charset val="238"/>
      <scheme val="minor"/>
    </font>
    <font>
      <b/>
      <sz val="14"/>
      <color rgb="FF0070C0"/>
      <name val="Courier New CE"/>
      <family val="3"/>
      <charset val="238"/>
    </font>
    <font>
      <b/>
      <sz val="14"/>
      <name val="Courier New CE"/>
      <family val="3"/>
      <charset val="238"/>
    </font>
    <font>
      <sz val="10"/>
      <name val="Arial CE"/>
    </font>
    <font>
      <sz val="9"/>
      <name val="Arial CE"/>
    </font>
    <font>
      <b/>
      <sz val="14"/>
      <name val="Arial"/>
      <family val="2"/>
      <charset val="238"/>
    </font>
    <font>
      <b/>
      <sz val="10"/>
      <name val="Arial"/>
      <family val="2"/>
      <charset val="238"/>
    </font>
    <font>
      <b/>
      <sz val="10"/>
      <color rgb="FFFF0000"/>
      <name val="Arial"/>
      <family val="2"/>
      <charset val="238"/>
    </font>
    <font>
      <sz val="8"/>
      <color rgb="FFFF0000"/>
      <name val="Arial"/>
      <family val="2"/>
      <charset val="238"/>
    </font>
    <font>
      <b/>
      <sz val="12"/>
      <color rgb="FFFF0000"/>
      <name val="Arial"/>
      <family val="2"/>
      <charset val="238"/>
    </font>
    <font>
      <sz val="8"/>
      <color theme="9"/>
      <name val="Arial"/>
      <family val="2"/>
      <charset val="238"/>
    </font>
  </fonts>
  <fills count="15">
    <fill>
      <patternFill patternType="none"/>
    </fill>
    <fill>
      <patternFill patternType="gray125"/>
    </fill>
    <fill>
      <patternFill patternType="solid">
        <fgColor theme="0" tint="-4.9989318521683403E-2"/>
        <bgColor indexed="64"/>
      </patternFill>
    </fill>
    <fill>
      <patternFill patternType="solid">
        <fgColor rgb="FFFFFFCC"/>
        <bgColor indexed="64"/>
      </patternFill>
    </fill>
    <fill>
      <patternFill patternType="solid">
        <fgColor theme="2"/>
        <bgColor indexed="64"/>
      </patternFill>
    </fill>
    <fill>
      <patternFill patternType="solid">
        <fgColor theme="4" tint="0.79998168889431442"/>
        <bgColor indexed="64"/>
      </patternFill>
    </fill>
    <fill>
      <patternFill patternType="solid">
        <fgColor theme="0"/>
        <bgColor indexed="64"/>
      </patternFill>
    </fill>
    <fill>
      <gradientFill type="path" left="0.5" right="0.5" top="0.5" bottom="0.5">
        <stop position="0">
          <color theme="0"/>
        </stop>
        <stop position="1">
          <color theme="4"/>
        </stop>
      </gradientFill>
    </fill>
    <fill>
      <gradientFill type="path" left="0.5" right="0.5" top="0.5" bottom="0.5">
        <stop position="0">
          <color theme="9" tint="0.80001220740379042"/>
        </stop>
        <stop position="1">
          <color theme="9" tint="0.40000610370189521"/>
        </stop>
      </gradientFill>
    </fill>
    <fill>
      <gradientFill type="path" left="0.5" right="0.5" top="0.5" bottom="0.5">
        <stop position="0">
          <color theme="5" tint="0.80001220740379042"/>
        </stop>
        <stop position="1">
          <color theme="5" tint="0.40000610370189521"/>
        </stop>
      </gradientFill>
    </fill>
    <fill>
      <patternFill patternType="solid">
        <fgColor rgb="FFFFFF00"/>
        <bgColor indexed="64"/>
      </patternFill>
    </fill>
    <fill>
      <patternFill patternType="solid">
        <fgColor indexed="42"/>
        <bgColor indexed="64"/>
      </patternFill>
    </fill>
    <fill>
      <patternFill patternType="solid">
        <fgColor indexed="9"/>
        <bgColor indexed="64"/>
      </patternFill>
    </fill>
    <fill>
      <patternFill patternType="solid">
        <fgColor theme="4" tint="0.79995117038483843"/>
        <bgColor indexed="64"/>
      </patternFill>
    </fill>
    <fill>
      <patternFill patternType="solid">
        <fgColor rgb="FFFFC000"/>
        <bgColor indexed="64"/>
      </patternFill>
    </fill>
  </fills>
  <borders count="66">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bottom style="medium">
        <color indexed="64"/>
      </bottom>
      <diagonal/>
    </border>
    <border>
      <left style="thick">
        <color auto="1"/>
      </left>
      <right/>
      <top style="thick">
        <color auto="1"/>
      </top>
      <bottom/>
      <diagonal/>
    </border>
    <border>
      <left/>
      <right/>
      <top style="thick">
        <color auto="1"/>
      </top>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ck">
        <color auto="1"/>
      </top>
      <bottom style="thin">
        <color indexed="64"/>
      </bottom>
      <diagonal/>
    </border>
    <border>
      <left/>
      <right/>
      <top style="thick">
        <color auto="1"/>
      </top>
      <bottom style="thin">
        <color indexed="64"/>
      </bottom>
      <diagonal/>
    </border>
    <border>
      <left/>
      <right style="thick">
        <color auto="1"/>
      </right>
      <top style="thin">
        <color indexed="64"/>
      </top>
      <bottom/>
      <diagonal/>
    </border>
    <border>
      <left/>
      <right style="thick">
        <color auto="1"/>
      </right>
      <top style="thin">
        <color indexed="64"/>
      </top>
      <bottom style="thin">
        <color indexed="64"/>
      </bottom>
      <diagonal/>
    </border>
    <border>
      <left style="thin">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style="thin">
        <color indexed="64"/>
      </top>
      <bottom/>
      <diagonal/>
    </border>
    <border>
      <left style="thick">
        <color auto="1"/>
      </left>
      <right/>
      <top style="thin">
        <color indexed="64"/>
      </top>
      <bottom style="thin">
        <color indexed="64"/>
      </bottom>
      <diagonal/>
    </border>
    <border>
      <left/>
      <right style="thick">
        <color auto="1"/>
      </right>
      <top style="thick">
        <color auto="1"/>
      </top>
      <bottom style="thin">
        <color auto="1"/>
      </bottom>
      <diagonal/>
    </border>
    <border>
      <left/>
      <right style="hair">
        <color auto="1"/>
      </right>
      <top style="thick">
        <color auto="1"/>
      </top>
      <bottom style="thin">
        <color indexed="64"/>
      </bottom>
      <diagonal/>
    </border>
    <border>
      <left style="thick">
        <color indexed="64"/>
      </left>
      <right/>
      <top style="medium">
        <color indexed="64"/>
      </top>
      <bottom style="medium">
        <color indexed="64"/>
      </bottom>
      <diagonal/>
    </border>
    <border>
      <left/>
      <right style="thick">
        <color indexed="64"/>
      </right>
      <top style="medium">
        <color indexed="64"/>
      </top>
      <bottom style="medium">
        <color indexed="64"/>
      </bottom>
      <diagonal/>
    </border>
    <border>
      <left style="thick">
        <color indexed="64"/>
      </left>
      <right style="thin">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style="thick">
        <color indexed="64"/>
      </left>
      <right/>
      <top/>
      <bottom/>
      <diagonal/>
    </border>
    <border>
      <left/>
      <right style="thick">
        <color indexed="64"/>
      </right>
      <top/>
      <bottom/>
      <diagonal/>
    </border>
    <border>
      <left style="thick">
        <color indexed="64"/>
      </left>
      <right/>
      <top/>
      <bottom style="medium">
        <color indexed="64"/>
      </bottom>
      <diagonal/>
    </border>
    <border>
      <left/>
      <right style="thick">
        <color indexed="64"/>
      </right>
      <top/>
      <bottom style="medium">
        <color indexed="64"/>
      </bottom>
      <diagonal/>
    </border>
    <border>
      <left/>
      <right style="thin">
        <color indexed="64"/>
      </right>
      <top/>
      <bottom/>
      <diagonal/>
    </border>
    <border>
      <left style="thin">
        <color indexed="64"/>
      </left>
      <right/>
      <top/>
      <bottom/>
      <diagonal/>
    </border>
    <border>
      <left style="thin">
        <color indexed="64"/>
      </left>
      <right style="thick">
        <color auto="1"/>
      </right>
      <top style="thin">
        <color indexed="64"/>
      </top>
      <bottom style="medium">
        <color indexed="64"/>
      </bottom>
      <diagonal/>
    </border>
    <border>
      <left style="thick">
        <color auto="1"/>
      </left>
      <right/>
      <top style="medium">
        <color auto="1"/>
      </top>
      <bottom style="thin">
        <color auto="1"/>
      </bottom>
      <diagonal/>
    </border>
    <border>
      <left/>
      <right/>
      <top style="medium">
        <color auto="1"/>
      </top>
      <bottom style="thin">
        <color auto="1"/>
      </bottom>
      <diagonal/>
    </border>
    <border>
      <left/>
      <right style="thick">
        <color auto="1"/>
      </right>
      <top style="medium">
        <color auto="1"/>
      </top>
      <bottom style="thin">
        <color auto="1"/>
      </bottom>
      <diagonal/>
    </border>
    <border>
      <left style="thick">
        <color auto="1"/>
      </left>
      <right style="thin">
        <color indexed="64"/>
      </right>
      <top style="thin">
        <color auto="1"/>
      </top>
      <bottom style="thin">
        <color auto="1"/>
      </bottom>
      <diagonal/>
    </border>
    <border>
      <left style="thick">
        <color auto="1"/>
      </left>
      <right style="thin">
        <color indexed="64"/>
      </right>
      <top style="thin">
        <color auto="1"/>
      </top>
      <bottom style="medium">
        <color indexed="64"/>
      </bottom>
      <diagonal/>
    </border>
    <border>
      <left style="thick">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style="thin">
        <color auto="1"/>
      </left>
      <right style="thick">
        <color auto="1"/>
      </right>
      <top style="thin">
        <color auto="1"/>
      </top>
      <bottom style="thin">
        <color auto="1"/>
      </bottom>
      <diagonal/>
    </border>
    <border>
      <left style="thick">
        <color auto="1"/>
      </left>
      <right style="thin">
        <color auto="1"/>
      </right>
      <top style="thin">
        <color auto="1"/>
      </top>
      <bottom style="thick">
        <color auto="1"/>
      </bottom>
      <diagonal/>
    </border>
    <border>
      <left style="thin">
        <color auto="1"/>
      </left>
      <right style="thick">
        <color auto="1"/>
      </right>
      <top style="thin">
        <color auto="1"/>
      </top>
      <bottom style="thick">
        <color auto="1"/>
      </bottom>
      <diagonal/>
    </border>
    <border>
      <left/>
      <right/>
      <top style="thin">
        <color indexed="64"/>
      </top>
      <bottom style="medium">
        <color auto="1"/>
      </bottom>
      <diagonal/>
    </border>
    <border>
      <left/>
      <right style="thick">
        <color auto="1"/>
      </right>
      <top style="thin">
        <color indexed="64"/>
      </top>
      <bottom style="medium">
        <color auto="1"/>
      </bottom>
      <diagonal/>
    </border>
    <border>
      <left style="medium">
        <color auto="1"/>
      </left>
      <right/>
      <top style="thick">
        <color auto="1"/>
      </top>
      <bottom style="thick">
        <color auto="1"/>
      </bottom>
      <diagonal/>
    </border>
    <border>
      <left style="medium">
        <color auto="1"/>
      </left>
      <right style="medium">
        <color auto="1"/>
      </right>
      <top style="thick">
        <color auto="1"/>
      </top>
      <bottom style="thick">
        <color auto="1"/>
      </bottom>
      <diagonal/>
    </border>
    <border>
      <left style="thick">
        <color auto="1"/>
      </left>
      <right/>
      <top style="thick">
        <color auto="1"/>
      </top>
      <bottom style="thin">
        <color indexed="64"/>
      </bottom>
      <diagonal/>
    </border>
    <border>
      <left/>
      <right style="thin">
        <color auto="1"/>
      </right>
      <top style="thick">
        <color auto="1"/>
      </top>
      <bottom style="thin">
        <color indexed="64"/>
      </bottom>
      <diagonal/>
    </border>
    <border>
      <left style="thick">
        <color indexed="64"/>
      </left>
      <right style="thick">
        <color indexed="64"/>
      </right>
      <top style="thick">
        <color indexed="64"/>
      </top>
      <bottom style="thick">
        <color indexed="64"/>
      </bottom>
      <diagonal/>
    </border>
    <border>
      <left style="thin">
        <color indexed="64"/>
      </left>
      <right style="thin">
        <color indexed="64"/>
      </right>
      <top style="thick">
        <color indexed="64"/>
      </top>
      <bottom style="thin">
        <color indexed="64"/>
      </bottom>
      <diagonal/>
    </border>
    <border>
      <left/>
      <right style="thin">
        <color indexed="64"/>
      </right>
      <top/>
      <bottom style="thin">
        <color indexed="64"/>
      </bottom>
      <diagonal/>
    </border>
    <border>
      <left style="thick">
        <color indexed="64"/>
      </left>
      <right/>
      <top/>
      <bottom style="thin">
        <color indexed="64"/>
      </bottom>
      <diagonal/>
    </border>
    <border>
      <left/>
      <right style="thick">
        <color indexed="64"/>
      </right>
      <top/>
      <bottom style="thin">
        <color indexed="64"/>
      </bottom>
      <diagonal/>
    </border>
    <border>
      <left style="thin">
        <color indexed="64"/>
      </left>
      <right style="thin">
        <color indexed="64"/>
      </right>
      <top/>
      <bottom/>
      <diagonal/>
    </border>
    <border>
      <left style="thick">
        <color indexed="64"/>
      </left>
      <right style="thin">
        <color indexed="64"/>
      </right>
      <top/>
      <bottom style="medium">
        <color indexed="64"/>
      </bottom>
      <diagonal/>
    </border>
    <border>
      <left style="thin">
        <color indexed="64"/>
      </left>
      <right style="thin">
        <color indexed="64"/>
      </right>
      <top/>
      <bottom style="medium">
        <color indexed="64"/>
      </bottom>
      <diagonal/>
    </border>
  </borders>
  <cellStyleXfs count="6">
    <xf numFmtId="0" fontId="0" fillId="0" borderId="0"/>
    <xf numFmtId="0" fontId="4" fillId="0" borderId="0">
      <alignment vertical="center"/>
    </xf>
    <xf numFmtId="0" fontId="6" fillId="0" borderId="0">
      <alignment vertical="center"/>
    </xf>
    <xf numFmtId="0" fontId="4" fillId="0" borderId="0"/>
    <xf numFmtId="0" fontId="52" fillId="0" borderId="0"/>
    <xf numFmtId="0" fontId="4" fillId="0" borderId="0">
      <alignment vertical="center"/>
    </xf>
  </cellStyleXfs>
  <cellXfs count="191">
    <xf numFmtId="0" fontId="0" fillId="0" borderId="0" xfId="0"/>
    <xf numFmtId="0" fontId="1" fillId="0" borderId="0" xfId="0" applyFont="1" applyAlignment="1" applyProtection="1">
      <alignment vertical="center"/>
      <protection locked="0"/>
    </xf>
    <xf numFmtId="0" fontId="10" fillId="5" borderId="7" xfId="0" applyFont="1" applyFill="1" applyBorder="1" applyAlignment="1" applyProtection="1">
      <alignment vertical="center"/>
      <protection locked="0"/>
    </xf>
    <xf numFmtId="0" fontId="13" fillId="3" borderId="7" xfId="0" applyFont="1" applyFill="1" applyBorder="1" applyAlignment="1" applyProtection="1">
      <alignment vertical="center"/>
      <protection locked="0"/>
    </xf>
    <xf numFmtId="0" fontId="10" fillId="5" borderId="7" xfId="0" applyFont="1" applyFill="1" applyBorder="1" applyAlignment="1" applyProtection="1">
      <alignment horizontal="center" vertical="center"/>
      <protection locked="0"/>
    </xf>
    <xf numFmtId="0" fontId="1" fillId="0" borderId="0" xfId="0" applyFont="1" applyFill="1" applyAlignment="1" applyProtection="1">
      <alignment vertical="center"/>
      <protection locked="0"/>
    </xf>
    <xf numFmtId="0" fontId="1" fillId="0" borderId="0" xfId="0" applyFont="1" applyBorder="1" applyAlignment="1" applyProtection="1">
      <alignment horizontal="center" vertical="center"/>
      <protection locked="0"/>
    </xf>
    <xf numFmtId="0" fontId="1" fillId="0" borderId="15" xfId="0" applyFont="1" applyBorder="1" applyAlignment="1" applyProtection="1">
      <alignment horizontal="center" vertical="center"/>
      <protection locked="0"/>
    </xf>
    <xf numFmtId="0" fontId="1" fillId="0" borderId="0" xfId="0" applyFont="1" applyProtection="1">
      <protection locked="0"/>
    </xf>
    <xf numFmtId="0" fontId="1" fillId="0" borderId="0" xfId="0" applyFont="1" applyAlignment="1" applyProtection="1">
      <alignment horizontal="center"/>
      <protection locked="0"/>
    </xf>
    <xf numFmtId="0" fontId="2" fillId="0" borderId="13" xfId="0" applyFont="1" applyFill="1" applyBorder="1" applyAlignment="1" applyProtection="1">
      <alignment vertical="center"/>
      <protection hidden="1"/>
    </xf>
    <xf numFmtId="0" fontId="2" fillId="0" borderId="28" xfId="0" applyFont="1" applyFill="1" applyBorder="1" applyAlignment="1" applyProtection="1">
      <alignment vertical="center"/>
      <protection hidden="1"/>
    </xf>
    <xf numFmtId="0" fontId="1" fillId="0" borderId="0" xfId="0" applyFont="1" applyBorder="1" applyAlignment="1" applyProtection="1">
      <alignment vertical="center"/>
      <protection locked="0"/>
    </xf>
    <xf numFmtId="0" fontId="1" fillId="0" borderId="0" xfId="0" applyFont="1" applyAlignment="1" applyProtection="1">
      <alignment vertical="center"/>
      <protection hidden="1"/>
    </xf>
    <xf numFmtId="0" fontId="1" fillId="0" borderId="15" xfId="0" applyFont="1" applyBorder="1" applyAlignment="1" applyProtection="1">
      <alignment vertical="center"/>
      <protection locked="0"/>
    </xf>
    <xf numFmtId="0" fontId="1" fillId="0" borderId="35" xfId="0" applyFont="1" applyBorder="1" applyAlignment="1" applyProtection="1">
      <alignment vertical="center"/>
      <protection locked="0"/>
    </xf>
    <xf numFmtId="0" fontId="1" fillId="0" borderId="36" xfId="0" applyFont="1" applyBorder="1" applyAlignment="1" applyProtection="1">
      <alignment horizontal="center" vertical="center"/>
      <protection locked="0"/>
    </xf>
    <xf numFmtId="0" fontId="1" fillId="0" borderId="37" xfId="0" applyFont="1" applyBorder="1" applyAlignment="1" applyProtection="1">
      <alignment vertical="center"/>
      <protection locked="0"/>
    </xf>
    <xf numFmtId="0" fontId="1" fillId="0" borderId="38" xfId="0" applyFont="1" applyBorder="1" applyAlignment="1" applyProtection="1">
      <alignment horizontal="center" vertical="center"/>
      <protection locked="0"/>
    </xf>
    <xf numFmtId="0" fontId="37" fillId="4" borderId="43" xfId="0" applyFont="1" applyFill="1" applyBorder="1" applyAlignment="1" applyProtection="1">
      <alignment horizontal="right" vertical="center"/>
      <protection hidden="1"/>
    </xf>
    <xf numFmtId="0" fontId="13" fillId="4" borderId="19" xfId="0" applyFont="1" applyFill="1" applyBorder="1" applyAlignment="1" applyProtection="1">
      <alignment horizontal="center" vertical="center"/>
      <protection hidden="1"/>
    </xf>
    <xf numFmtId="0" fontId="13" fillId="4" borderId="41" xfId="0" applyFont="1" applyFill="1" applyBorder="1" applyAlignment="1" applyProtection="1">
      <alignment horizontal="center" vertical="center"/>
      <protection hidden="1"/>
    </xf>
    <xf numFmtId="0" fontId="8" fillId="0" borderId="0" xfId="2" applyNumberFormat="1" applyFont="1" applyFill="1" applyBorder="1" applyAlignment="1" applyProtection="1">
      <alignment vertical="center" wrapText="1" shrinkToFit="1"/>
      <protection locked="0"/>
    </xf>
    <xf numFmtId="0" fontId="13" fillId="3" borderId="6" xfId="0" applyFont="1" applyFill="1" applyBorder="1" applyAlignment="1" applyProtection="1">
      <alignment vertical="center"/>
      <protection locked="0"/>
    </xf>
    <xf numFmtId="0" fontId="13" fillId="3" borderId="7" xfId="0" applyFont="1" applyFill="1" applyBorder="1" applyAlignment="1" applyProtection="1">
      <alignment horizontal="center" vertical="center"/>
      <protection locked="0"/>
    </xf>
    <xf numFmtId="0" fontId="1" fillId="0" borderId="0" xfId="0" applyFont="1" applyFill="1" applyAlignment="1" applyProtection="1">
      <alignment horizontal="center" vertical="center"/>
      <protection locked="0"/>
    </xf>
    <xf numFmtId="0" fontId="1" fillId="0" borderId="0" xfId="0" applyFont="1" applyAlignment="1" applyProtection="1">
      <alignment horizontal="center" vertical="center"/>
      <protection locked="0"/>
    </xf>
    <xf numFmtId="0" fontId="1" fillId="0" borderId="0" xfId="0" applyFont="1" applyFill="1" applyProtection="1">
      <protection locked="0"/>
    </xf>
    <xf numFmtId="0" fontId="11" fillId="0" borderId="28" xfId="0" applyFont="1" applyFill="1" applyBorder="1" applyAlignment="1" applyProtection="1">
      <alignment vertical="top"/>
      <protection hidden="1"/>
    </xf>
    <xf numFmtId="0" fontId="11" fillId="0" borderId="13" xfId="0" applyFont="1" applyFill="1" applyBorder="1" applyAlignment="1" applyProtection="1">
      <alignment vertical="top"/>
      <protection hidden="1"/>
    </xf>
    <xf numFmtId="0" fontId="4" fillId="0" borderId="47" xfId="2" applyFont="1" applyFill="1" applyBorder="1" applyAlignment="1" applyProtection="1">
      <alignment horizontal="left" vertical="center"/>
      <protection hidden="1"/>
    </xf>
    <xf numFmtId="0" fontId="4" fillId="0" borderId="48" xfId="2" applyFont="1" applyFill="1" applyBorder="1" applyAlignment="1" applyProtection="1">
      <alignment vertical="center" wrapText="1"/>
      <protection hidden="1"/>
    </xf>
    <xf numFmtId="0" fontId="4" fillId="0" borderId="45" xfId="2" applyFont="1" applyFill="1" applyBorder="1" applyAlignment="1" applyProtection="1">
      <alignment horizontal="left" vertical="center"/>
      <protection hidden="1"/>
    </xf>
    <xf numFmtId="0" fontId="4" fillId="0" borderId="49" xfId="2" applyFont="1" applyFill="1" applyBorder="1" applyAlignment="1" applyProtection="1">
      <alignment vertical="center" wrapText="1"/>
      <protection hidden="1"/>
    </xf>
    <xf numFmtId="0" fontId="4" fillId="0" borderId="50" xfId="2" applyFont="1" applyFill="1" applyBorder="1" applyAlignment="1" applyProtection="1">
      <alignment horizontal="left" vertical="center"/>
      <protection hidden="1"/>
    </xf>
    <xf numFmtId="0" fontId="4" fillId="0" borderId="51" xfId="2" applyFont="1" applyFill="1" applyBorder="1" applyAlignment="1" applyProtection="1">
      <alignment vertical="center" wrapText="1"/>
      <protection hidden="1"/>
    </xf>
    <xf numFmtId="0" fontId="4" fillId="0" borderId="0" xfId="2" applyFont="1" applyFill="1" applyBorder="1" applyAlignment="1" applyProtection="1">
      <alignment vertical="center" wrapText="1"/>
      <protection hidden="1"/>
    </xf>
    <xf numFmtId="0" fontId="0" fillId="0" borderId="0" xfId="0" applyBorder="1"/>
    <xf numFmtId="49" fontId="10" fillId="0" borderId="13" xfId="0" applyNumberFormat="1" applyFont="1" applyFill="1" applyBorder="1" applyAlignment="1" applyProtection="1">
      <alignment vertical="center" wrapText="1"/>
      <protection locked="0"/>
    </xf>
    <xf numFmtId="49" fontId="10" fillId="0" borderId="3" xfId="0" applyNumberFormat="1" applyFont="1" applyFill="1" applyBorder="1" applyAlignment="1" applyProtection="1">
      <alignment vertical="center" wrapText="1"/>
      <protection locked="0"/>
    </xf>
    <xf numFmtId="49" fontId="20" fillId="0" borderId="24" xfId="0" applyNumberFormat="1" applyFont="1" applyFill="1" applyBorder="1" applyAlignment="1" applyProtection="1">
      <alignment vertical="center"/>
      <protection hidden="1"/>
    </xf>
    <xf numFmtId="0" fontId="20" fillId="0" borderId="25" xfId="0" applyNumberFormat="1" applyFont="1" applyFill="1" applyBorder="1" applyAlignment="1" applyProtection="1">
      <alignment vertical="center"/>
      <protection hidden="1"/>
    </xf>
    <xf numFmtId="49" fontId="20" fillId="0" borderId="26" xfId="0" applyNumberFormat="1" applyFont="1" applyFill="1" applyBorder="1" applyAlignment="1" applyProtection="1">
      <alignment horizontal="right" vertical="center"/>
      <protection hidden="1"/>
    </xf>
    <xf numFmtId="49" fontId="5" fillId="0" borderId="11" xfId="0" applyNumberFormat="1" applyFont="1" applyFill="1" applyBorder="1" applyAlignment="1" applyProtection="1">
      <alignment vertical="top" wrapText="1"/>
      <protection hidden="1"/>
    </xf>
    <xf numFmtId="49" fontId="5" fillId="0" borderId="11" xfId="0" applyNumberFormat="1" applyFont="1" applyFill="1" applyBorder="1" applyAlignment="1" applyProtection="1">
      <alignment horizontal="left" vertical="top"/>
    </xf>
    <xf numFmtId="49" fontId="5" fillId="0" borderId="11" xfId="0" applyNumberFormat="1" applyFont="1" applyFill="1" applyBorder="1" applyAlignment="1" applyProtection="1">
      <alignment vertical="top" wrapText="1"/>
    </xf>
    <xf numFmtId="49" fontId="11" fillId="0" borderId="13" xfId="0" applyNumberFormat="1" applyFont="1" applyFill="1" applyBorder="1" applyAlignment="1" applyProtection="1">
      <alignment vertical="top"/>
      <protection hidden="1"/>
    </xf>
    <xf numFmtId="49" fontId="11" fillId="0" borderId="14" xfId="0" applyNumberFormat="1" applyFont="1" applyFill="1" applyBorder="1" applyAlignment="1" applyProtection="1">
      <alignment vertical="top"/>
      <protection hidden="1"/>
    </xf>
    <xf numFmtId="0" fontId="10" fillId="0" borderId="23" xfId="0" applyFont="1" applyFill="1" applyBorder="1" applyAlignment="1" applyProtection="1">
      <alignment vertical="center"/>
      <protection locked="0"/>
    </xf>
    <xf numFmtId="0" fontId="10" fillId="0" borderId="23" xfId="0" applyNumberFormat="1" applyFont="1" applyFill="1" applyBorder="1" applyAlignment="1" applyProtection="1">
      <alignment vertical="center"/>
      <protection locked="0"/>
    </xf>
    <xf numFmtId="14" fontId="10" fillId="0" borderId="53" xfId="0" applyNumberFormat="1" applyFont="1" applyFill="1" applyBorder="1" applyAlignment="1" applyProtection="1">
      <alignment vertical="center"/>
      <protection locked="0"/>
    </xf>
    <xf numFmtId="3" fontId="37" fillId="4" borderId="44" xfId="0" applyNumberFormat="1" applyFont="1" applyFill="1" applyBorder="1" applyAlignment="1" applyProtection="1">
      <alignment horizontal="left" vertical="center"/>
      <protection hidden="1"/>
    </xf>
    <xf numFmtId="0" fontId="38" fillId="0" borderId="0" xfId="0" applyFont="1" applyAlignment="1">
      <alignment horizontal="center"/>
    </xf>
    <xf numFmtId="0" fontId="39" fillId="0" borderId="0" xfId="0" applyFont="1" applyAlignment="1">
      <alignment horizontal="center"/>
    </xf>
    <xf numFmtId="0" fontId="3" fillId="7" borderId="25" xfId="0" applyFont="1" applyFill="1" applyBorder="1" applyAlignment="1" applyProtection="1">
      <alignment vertical="center"/>
      <protection hidden="1"/>
    </xf>
    <xf numFmtId="0" fontId="3" fillId="8" borderId="55" xfId="0" applyFont="1" applyFill="1" applyBorder="1" applyAlignment="1" applyProtection="1">
      <alignment vertical="center"/>
      <protection hidden="1"/>
    </xf>
    <xf numFmtId="0" fontId="10" fillId="5" borderId="31" xfId="0" applyFont="1" applyFill="1" applyBorder="1" applyAlignment="1" applyProtection="1">
      <alignment vertical="center"/>
      <protection locked="0"/>
    </xf>
    <xf numFmtId="49" fontId="1" fillId="0" borderId="5" xfId="0" applyNumberFormat="1" applyFont="1" applyFill="1" applyBorder="1" applyAlignment="1" applyProtection="1">
      <alignment horizontal="center" vertical="center"/>
      <protection locked="0"/>
    </xf>
    <xf numFmtId="165" fontId="1" fillId="0" borderId="5" xfId="0" applyNumberFormat="1" applyFont="1" applyFill="1" applyBorder="1" applyAlignment="1" applyProtection="1">
      <alignment horizontal="center" vertical="center"/>
      <protection locked="0"/>
    </xf>
    <xf numFmtId="4" fontId="9" fillId="0" borderId="5" xfId="2" applyNumberFormat="1" applyFont="1" applyFill="1" applyBorder="1" applyAlignment="1" applyProtection="1">
      <alignment horizontal="center" vertical="center"/>
      <protection locked="0"/>
    </xf>
    <xf numFmtId="49" fontId="41" fillId="0" borderId="13" xfId="0" applyNumberFormat="1" applyFont="1" applyFill="1" applyBorder="1" applyAlignment="1" applyProtection="1">
      <alignment vertical="center"/>
      <protection locked="0"/>
    </xf>
    <xf numFmtId="0" fontId="41" fillId="0" borderId="29" xfId="0" applyFont="1" applyFill="1" applyBorder="1" applyAlignment="1" applyProtection="1">
      <alignment horizontal="left" vertical="center"/>
      <protection locked="0"/>
    </xf>
    <xf numFmtId="49" fontId="41" fillId="0" borderId="13" xfId="0" applyNumberFormat="1" applyFont="1" applyFill="1" applyBorder="1" applyAlignment="1" applyProtection="1">
      <alignment vertical="center" wrapText="1"/>
      <protection locked="0"/>
    </xf>
    <xf numFmtId="164" fontId="41" fillId="0" borderId="9" xfId="0" applyNumberFormat="1" applyFont="1" applyFill="1" applyBorder="1" applyAlignment="1" applyProtection="1">
      <alignment horizontal="left" vertical="center"/>
      <protection locked="0"/>
    </xf>
    <xf numFmtId="164" fontId="41" fillId="0" borderId="39" xfId="0" applyNumberFormat="1" applyFont="1" applyFill="1" applyBorder="1" applyAlignment="1" applyProtection="1">
      <alignment horizontal="left" vertical="center"/>
      <protection locked="0"/>
    </xf>
    <xf numFmtId="0" fontId="10" fillId="5" borderId="7" xfId="0" applyFont="1" applyFill="1" applyBorder="1" applyAlignment="1" applyProtection="1">
      <alignment horizontal="left" vertical="center"/>
      <protection locked="0"/>
    </xf>
    <xf numFmtId="0" fontId="1" fillId="0" borderId="0" xfId="0" applyFont="1" applyFill="1" applyAlignment="1" applyProtection="1">
      <alignment vertical="center"/>
    </xf>
    <xf numFmtId="49" fontId="43" fillId="0" borderId="22" xfId="0" applyNumberFormat="1" applyFont="1" applyFill="1" applyBorder="1" applyAlignment="1" applyProtection="1">
      <alignment horizontal="right" vertical="top" wrapText="1"/>
      <protection hidden="1"/>
    </xf>
    <xf numFmtId="0" fontId="20" fillId="0" borderId="21" xfId="0" applyFont="1" applyFill="1" applyBorder="1" applyAlignment="1" applyProtection="1">
      <alignment vertical="center" wrapText="1"/>
      <protection hidden="1"/>
    </xf>
    <xf numFmtId="0" fontId="44" fillId="0" borderId="57" xfId="0" applyFont="1" applyFill="1" applyBorder="1" applyAlignment="1" applyProtection="1">
      <alignment horizontal="right" vertical="top" wrapText="1"/>
      <protection hidden="1"/>
    </xf>
    <xf numFmtId="0" fontId="20" fillId="0" borderId="21" xfId="0" applyFont="1" applyFill="1" applyBorder="1" applyAlignment="1" applyProtection="1">
      <alignment horizontal="center" vertical="center" wrapText="1"/>
      <protection hidden="1"/>
    </xf>
    <xf numFmtId="4" fontId="9" fillId="0" borderId="34" xfId="2" applyNumberFormat="1" applyFont="1" applyFill="1" applyBorder="1" applyAlignment="1" applyProtection="1">
      <alignment horizontal="right" vertical="center"/>
    </xf>
    <xf numFmtId="1" fontId="1" fillId="6" borderId="33" xfId="0" applyNumberFormat="1" applyFont="1" applyFill="1" applyBorder="1" applyAlignment="1" applyProtection="1">
      <alignment horizontal="center" vertical="center"/>
    </xf>
    <xf numFmtId="49" fontId="1" fillId="6" borderId="5" xfId="0" applyNumberFormat="1" applyFont="1" applyFill="1" applyBorder="1" applyAlignment="1" applyProtection="1">
      <alignment horizontal="center" vertical="center"/>
      <protection locked="0"/>
    </xf>
    <xf numFmtId="49" fontId="8" fillId="0" borderId="5" xfId="2" applyNumberFormat="1" applyFont="1" applyFill="1" applyBorder="1" applyAlignment="1" applyProtection="1">
      <alignment horizontal="left" vertical="center" wrapText="1"/>
      <protection locked="0"/>
    </xf>
    <xf numFmtId="49" fontId="8" fillId="0" borderId="4" xfId="2" applyNumberFormat="1" applyFont="1" applyFill="1" applyBorder="1" applyAlignment="1" applyProtection="1">
      <alignment horizontal="left" vertical="center" wrapText="1"/>
      <protection locked="0"/>
    </xf>
    <xf numFmtId="49" fontId="7" fillId="0" borderId="1" xfId="2" applyNumberFormat="1" applyFont="1" applyFill="1" applyBorder="1" applyAlignment="1" applyProtection="1">
      <alignment horizontal="left" vertical="center" wrapText="1" shrinkToFit="1"/>
      <protection locked="0"/>
    </xf>
    <xf numFmtId="166" fontId="1" fillId="0" borderId="5" xfId="0" applyNumberFormat="1" applyFont="1" applyFill="1" applyBorder="1" applyAlignment="1" applyProtection="1">
      <alignment horizontal="center" vertical="center"/>
      <protection locked="0"/>
    </xf>
    <xf numFmtId="4" fontId="13" fillId="3" borderId="18" xfId="0" applyNumberFormat="1" applyFont="1" applyFill="1" applyBorder="1" applyAlignment="1" applyProtection="1">
      <alignment horizontal="right" vertical="center"/>
      <protection locked="0"/>
    </xf>
    <xf numFmtId="4" fontId="10" fillId="5" borderId="32" xfId="0" applyNumberFormat="1" applyFont="1" applyFill="1" applyBorder="1" applyAlignment="1" applyProtection="1">
      <alignment horizontal="right" vertical="center"/>
      <protection locked="0"/>
    </xf>
    <xf numFmtId="14" fontId="0" fillId="0" borderId="0" xfId="0" applyNumberFormat="1"/>
    <xf numFmtId="0" fontId="1" fillId="0" borderId="0" xfId="0" applyFont="1" applyAlignment="1" applyProtection="1">
      <alignment vertical="center" wrapText="1"/>
      <protection hidden="1"/>
    </xf>
    <xf numFmtId="0" fontId="46" fillId="0" borderId="0" xfId="0" applyFont="1"/>
    <xf numFmtId="0" fontId="0" fillId="10" borderId="0" xfId="0" applyFill="1"/>
    <xf numFmtId="3" fontId="50" fillId="0" borderId="58" xfId="3" applyNumberFormat="1" applyFont="1" applyFill="1" applyBorder="1" applyAlignment="1">
      <alignment horizontal="center" vertical="center"/>
    </xf>
    <xf numFmtId="3" fontId="50" fillId="0" borderId="58" xfId="3" applyNumberFormat="1" applyFont="1" applyFill="1" applyBorder="1" applyAlignment="1">
      <alignment horizontal="right" vertical="center"/>
    </xf>
    <xf numFmtId="3" fontId="51" fillId="11" borderId="58" xfId="3" applyNumberFormat="1" applyFont="1" applyFill="1" applyBorder="1" applyAlignment="1">
      <alignment horizontal="right" vertical="center"/>
    </xf>
    <xf numFmtId="0" fontId="2" fillId="0" borderId="0" xfId="0" applyFont="1" applyAlignment="1" applyProtection="1">
      <alignment vertical="center"/>
      <protection hidden="1"/>
    </xf>
    <xf numFmtId="0" fontId="2" fillId="0" borderId="0" xfId="0" applyFont="1" applyAlignment="1" applyProtection="1">
      <alignment vertical="center" wrapText="1"/>
      <protection hidden="1"/>
    </xf>
    <xf numFmtId="0" fontId="53" fillId="12" borderId="59" xfId="4" applyFont="1" applyFill="1" applyBorder="1" applyAlignment="1" applyProtection="1">
      <alignment horizontal="center" vertical="center" wrapText="1"/>
    </xf>
    <xf numFmtId="0" fontId="53" fillId="12" borderId="60" xfId="4" applyNumberFormat="1" applyFont="1" applyFill="1" applyBorder="1" applyAlignment="1" applyProtection="1">
      <alignment horizontal="center" vertical="center"/>
    </xf>
    <xf numFmtId="167" fontId="53" fillId="12" borderId="60" xfId="4" applyNumberFormat="1" applyFont="1" applyFill="1" applyBorder="1" applyAlignment="1" applyProtection="1">
      <alignment horizontal="center" vertical="center"/>
    </xf>
    <xf numFmtId="4" fontId="2" fillId="0" borderId="0" xfId="0" applyNumberFormat="1" applyFont="1" applyAlignment="1" applyProtection="1">
      <alignment vertical="center"/>
      <protection hidden="1"/>
    </xf>
    <xf numFmtId="168" fontId="2" fillId="0" borderId="0" xfId="0" applyNumberFormat="1" applyFont="1" applyAlignment="1" applyProtection="1">
      <alignment vertical="center"/>
      <protection hidden="1"/>
    </xf>
    <xf numFmtId="49" fontId="8" fillId="3" borderId="19" xfId="2" applyNumberFormat="1" applyFont="1" applyFill="1" applyBorder="1" applyAlignment="1" applyProtection="1">
      <alignment horizontal="left" vertical="center" wrapText="1" shrinkToFit="1"/>
      <protection locked="0"/>
    </xf>
    <xf numFmtId="14" fontId="41" fillId="3" borderId="52" xfId="0" applyNumberFormat="1" applyFont="1" applyFill="1" applyBorder="1" applyAlignment="1" applyProtection="1">
      <alignment vertical="center"/>
      <protection locked="0"/>
    </xf>
    <xf numFmtId="164" fontId="42" fillId="3" borderId="40" xfId="0" applyNumberFormat="1" applyFont="1" applyFill="1" applyBorder="1" applyAlignment="1" applyProtection="1">
      <alignment horizontal="left" vertical="center" wrapText="1"/>
      <protection locked="0"/>
    </xf>
    <xf numFmtId="49" fontId="54" fillId="0" borderId="11" xfId="0" applyNumberFormat="1" applyFont="1" applyFill="1" applyBorder="1" applyAlignment="1" applyProtection="1">
      <alignment horizontal="center" vertical="top" wrapText="1"/>
      <protection locked="0"/>
    </xf>
    <xf numFmtId="49" fontId="55" fillId="0" borderId="13" xfId="0" applyNumberFormat="1" applyFont="1" applyFill="1" applyBorder="1" applyAlignment="1" applyProtection="1">
      <alignment vertical="center"/>
      <protection locked="0"/>
    </xf>
    <xf numFmtId="0" fontId="55" fillId="0" borderId="13" xfId="0" applyNumberFormat="1" applyFont="1" applyFill="1" applyBorder="1" applyAlignment="1" applyProtection="1">
      <alignment vertical="center"/>
      <protection locked="0"/>
    </xf>
    <xf numFmtId="0" fontId="10" fillId="13" borderId="6" xfId="0" applyFont="1" applyFill="1" applyBorder="1" applyAlignment="1" applyProtection="1">
      <alignment vertical="center"/>
      <protection locked="0"/>
    </xf>
    <xf numFmtId="0" fontId="10" fillId="13" borderId="7" xfId="0" applyFont="1" applyFill="1" applyBorder="1" applyAlignment="1" applyProtection="1">
      <alignment vertical="center"/>
      <protection locked="0"/>
    </xf>
    <xf numFmtId="0" fontId="10" fillId="13" borderId="18" xfId="0" applyFont="1" applyFill="1" applyBorder="1" applyAlignment="1" applyProtection="1">
      <alignment vertical="center"/>
      <protection locked="0"/>
    </xf>
    <xf numFmtId="49" fontId="1" fillId="3" borderId="5" xfId="0" applyNumberFormat="1" applyFont="1" applyFill="1" applyBorder="1" applyAlignment="1" applyProtection="1">
      <alignment horizontal="center" vertical="center"/>
      <protection locked="0"/>
    </xf>
    <xf numFmtId="0" fontId="1" fillId="6" borderId="5" xfId="0" applyFont="1" applyFill="1" applyBorder="1" applyAlignment="1" applyProtection="1">
      <alignment horizontal="center" vertical="center"/>
      <protection locked="0"/>
    </xf>
    <xf numFmtId="0" fontId="8" fillId="3" borderId="5" xfId="2" applyFont="1" applyFill="1" applyBorder="1" applyAlignment="1" applyProtection="1">
      <alignment horizontal="left" vertical="center" wrapText="1"/>
      <protection locked="0"/>
    </xf>
    <xf numFmtId="0" fontId="1" fillId="3" borderId="5" xfId="0" applyFont="1" applyFill="1" applyBorder="1" applyAlignment="1" applyProtection="1">
      <alignment horizontal="center" vertical="center"/>
      <protection locked="0"/>
    </xf>
    <xf numFmtId="165" fontId="1" fillId="3" borderId="5" xfId="0" applyNumberFormat="1" applyFont="1" applyFill="1" applyBorder="1" applyAlignment="1" applyProtection="1">
      <alignment horizontal="center" vertical="center"/>
      <protection locked="0"/>
    </xf>
    <xf numFmtId="2" fontId="1" fillId="3" borderId="5" xfId="0" applyNumberFormat="1" applyFont="1" applyFill="1" applyBorder="1" applyAlignment="1" applyProtection="1">
      <alignment horizontal="center" vertical="center"/>
      <protection locked="0"/>
    </xf>
    <xf numFmtId="169" fontId="9" fillId="3" borderId="5" xfId="5" applyNumberFormat="1" applyFont="1" applyFill="1" applyBorder="1" applyAlignment="1" applyProtection="1">
      <alignment horizontal="right" vertical="center"/>
      <protection locked="0"/>
    </xf>
    <xf numFmtId="169" fontId="9" fillId="0" borderId="34" xfId="2" applyNumberFormat="1" applyFont="1" applyBorder="1" applyAlignment="1">
      <alignment horizontal="right" vertical="center"/>
    </xf>
    <xf numFmtId="0" fontId="8" fillId="0" borderId="4" xfId="2" applyFont="1" applyBorder="1" applyAlignment="1" applyProtection="1">
      <alignment horizontal="left" vertical="center" wrapText="1"/>
      <protection locked="0"/>
    </xf>
    <xf numFmtId="49" fontId="7" fillId="3" borderId="1" xfId="5" applyNumberFormat="1" applyFont="1" applyFill="1" applyBorder="1" applyAlignment="1" applyProtection="1">
      <alignment vertical="center" wrapText="1" shrinkToFit="1"/>
      <protection locked="0"/>
    </xf>
    <xf numFmtId="0" fontId="1" fillId="0" borderId="61" xfId="0" applyFont="1" applyBorder="1" applyAlignment="1" applyProtection="1">
      <alignment vertical="center"/>
      <protection locked="0"/>
    </xf>
    <xf numFmtId="0" fontId="1" fillId="0" borderId="2" xfId="0" applyFont="1" applyBorder="1" applyAlignment="1" applyProtection="1">
      <alignment vertical="center"/>
      <protection locked="0"/>
    </xf>
    <xf numFmtId="49" fontId="8" fillId="3" borderId="19" xfId="5" applyNumberFormat="1" applyFont="1" applyFill="1" applyBorder="1" applyAlignment="1" applyProtection="1">
      <alignment vertical="center" wrapText="1" shrinkToFit="1"/>
      <protection locked="0"/>
    </xf>
    <xf numFmtId="0" fontId="1" fillId="0" borderId="2" xfId="0" applyFont="1" applyBorder="1" applyAlignment="1" applyProtection="1">
      <alignment horizontal="center" vertical="center"/>
      <protection locked="0"/>
    </xf>
    <xf numFmtId="0" fontId="1" fillId="0" borderId="62" xfId="0" applyFont="1" applyBorder="1" applyAlignment="1" applyProtection="1">
      <alignment horizontal="center" vertical="center"/>
      <protection locked="0"/>
    </xf>
    <xf numFmtId="49" fontId="8" fillId="3" borderId="5" xfId="5" applyNumberFormat="1" applyFont="1" applyFill="1" applyBorder="1" applyAlignment="1" applyProtection="1">
      <alignment vertical="center" wrapText="1"/>
      <protection locked="0"/>
    </xf>
    <xf numFmtId="169" fontId="9" fillId="0" borderId="34" xfId="5" applyNumberFormat="1" applyFont="1" applyBorder="1" applyAlignment="1" applyProtection="1">
      <alignment horizontal="right" vertical="center"/>
      <protection locked="0"/>
    </xf>
    <xf numFmtId="49" fontId="8" fillId="3" borderId="4" xfId="5" applyNumberFormat="1" applyFont="1" applyFill="1" applyBorder="1" applyAlignment="1" applyProtection="1">
      <alignment vertical="center" wrapText="1"/>
      <protection locked="0"/>
    </xf>
    <xf numFmtId="49" fontId="7" fillId="3" borderId="63" xfId="5" applyNumberFormat="1" applyFont="1" applyFill="1" applyBorder="1" applyAlignment="1" applyProtection="1">
      <alignment vertical="center" wrapText="1" shrinkToFit="1"/>
      <protection locked="0"/>
    </xf>
    <xf numFmtId="0" fontId="1" fillId="14" borderId="0" xfId="0" applyFont="1" applyFill="1" applyAlignment="1" applyProtection="1">
      <alignment vertical="center"/>
      <protection locked="0"/>
    </xf>
    <xf numFmtId="0" fontId="10" fillId="14" borderId="6" xfId="0" applyFont="1" applyFill="1" applyBorder="1" applyAlignment="1" applyProtection="1">
      <alignment vertical="center"/>
      <protection locked="0"/>
    </xf>
    <xf numFmtId="0" fontId="10" fillId="14" borderId="7" xfId="0" applyFont="1" applyFill="1" applyBorder="1" applyAlignment="1" applyProtection="1">
      <alignment vertical="center"/>
      <protection locked="0"/>
    </xf>
    <xf numFmtId="169" fontId="10" fillId="14" borderId="18" xfId="0" applyNumberFormat="1" applyFont="1" applyFill="1" applyBorder="1" applyAlignment="1" applyProtection="1">
      <alignment vertical="center"/>
      <protection locked="0"/>
    </xf>
    <xf numFmtId="0" fontId="10" fillId="13" borderId="31" xfId="0" applyFont="1" applyFill="1" applyBorder="1" applyAlignment="1" applyProtection="1">
      <alignment vertical="center"/>
      <protection locked="0"/>
    </xf>
    <xf numFmtId="0" fontId="10" fillId="13" borderId="7" xfId="0" applyFont="1" applyFill="1" applyBorder="1" applyAlignment="1" applyProtection="1">
      <alignment horizontal="center" vertical="center"/>
      <protection locked="0"/>
    </xf>
    <xf numFmtId="0" fontId="10" fillId="13" borderId="32" xfId="0" applyFont="1" applyFill="1" applyBorder="1" applyAlignment="1" applyProtection="1">
      <alignment horizontal="center" vertical="center"/>
      <protection locked="0"/>
    </xf>
    <xf numFmtId="0" fontId="10" fillId="14" borderId="31" xfId="0" applyFont="1" applyFill="1" applyBorder="1" applyAlignment="1" applyProtection="1">
      <alignment vertical="center"/>
      <protection locked="0"/>
    </xf>
    <xf numFmtId="0" fontId="10" fillId="14" borderId="7" xfId="0" applyFont="1" applyFill="1" applyBorder="1" applyAlignment="1" applyProtection="1">
      <alignment horizontal="center" vertical="center"/>
      <protection locked="0"/>
    </xf>
    <xf numFmtId="169" fontId="10" fillId="14" borderId="32" xfId="0" applyNumberFormat="1" applyFont="1" applyFill="1" applyBorder="1" applyAlignment="1" applyProtection="1">
      <alignment horizontal="center" vertical="center"/>
      <protection locked="0"/>
    </xf>
    <xf numFmtId="49" fontId="1" fillId="3" borderId="65" xfId="0" applyNumberFormat="1" applyFont="1" applyFill="1" applyBorder="1" applyAlignment="1" applyProtection="1">
      <alignment horizontal="center" vertical="center"/>
      <protection locked="0"/>
    </xf>
    <xf numFmtId="49" fontId="8" fillId="3" borderId="65" xfId="5" applyNumberFormat="1" applyFont="1" applyFill="1" applyBorder="1" applyAlignment="1" applyProtection="1">
      <alignment vertical="center" wrapText="1"/>
      <protection locked="0"/>
    </xf>
    <xf numFmtId="165" fontId="1" fillId="3" borderId="65" xfId="0" applyNumberFormat="1" applyFont="1" applyFill="1" applyBorder="1" applyAlignment="1" applyProtection="1">
      <alignment horizontal="center" vertical="center"/>
      <protection locked="0"/>
    </xf>
    <xf numFmtId="169" fontId="9" fillId="3" borderId="65" xfId="5" applyNumberFormat="1" applyFont="1" applyFill="1" applyBorder="1" applyAlignment="1" applyProtection="1">
      <alignment horizontal="right" vertical="center"/>
      <protection locked="0"/>
    </xf>
    <xf numFmtId="2" fontId="10" fillId="14" borderId="7" xfId="0" applyNumberFormat="1" applyFont="1" applyFill="1" applyBorder="1" applyAlignment="1" applyProtection="1">
      <alignment vertical="center"/>
      <protection locked="0"/>
    </xf>
    <xf numFmtId="0" fontId="10" fillId="14" borderId="7" xfId="0" applyNumberFormat="1" applyFont="1" applyFill="1" applyBorder="1" applyAlignment="1" applyProtection="1">
      <alignment vertical="center"/>
      <protection locked="0"/>
    </xf>
    <xf numFmtId="0" fontId="1" fillId="0" borderId="33" xfId="0" applyFont="1" applyFill="1" applyBorder="1" applyAlignment="1">
      <alignment horizontal="center" vertical="center"/>
    </xf>
    <xf numFmtId="1" fontId="1" fillId="0" borderId="33" xfId="0" applyNumberFormat="1" applyFont="1" applyFill="1" applyBorder="1" applyAlignment="1" applyProtection="1">
      <alignment horizontal="center" vertical="center"/>
      <protection locked="0"/>
    </xf>
    <xf numFmtId="49" fontId="56" fillId="0" borderId="13" xfId="0" applyNumberFormat="1" applyFont="1" applyFill="1" applyBorder="1" applyAlignment="1" applyProtection="1">
      <alignment vertical="center" wrapText="1"/>
      <protection locked="0"/>
    </xf>
    <xf numFmtId="0" fontId="56" fillId="0" borderId="13" xfId="0" applyNumberFormat="1" applyFont="1" applyFill="1" applyBorder="1" applyAlignment="1" applyProtection="1">
      <alignment vertical="center" wrapText="1"/>
      <protection hidden="1"/>
    </xf>
    <xf numFmtId="0" fontId="56" fillId="0" borderId="30" xfId="0" applyFont="1" applyFill="1" applyBorder="1" applyAlignment="1" applyProtection="1">
      <alignment vertical="center"/>
      <protection locked="0"/>
    </xf>
    <xf numFmtId="49" fontId="57" fillId="3" borderId="5" xfId="0" applyNumberFormat="1" applyFont="1" applyFill="1" applyBorder="1" applyAlignment="1" applyProtection="1">
      <alignment horizontal="center" vertical="center"/>
      <protection locked="0"/>
    </xf>
    <xf numFmtId="49" fontId="58" fillId="0" borderId="13" xfId="0" applyNumberFormat="1" applyFont="1" applyFill="1" applyBorder="1" applyAlignment="1" applyProtection="1">
      <alignment vertical="top" wrapText="1"/>
      <protection locked="0"/>
    </xf>
    <xf numFmtId="1" fontId="59" fillId="0" borderId="33" xfId="0" applyNumberFormat="1" applyFont="1" applyFill="1" applyBorder="1" applyAlignment="1" applyProtection="1">
      <alignment horizontal="center" vertical="center"/>
      <protection locked="0"/>
    </xf>
    <xf numFmtId="49" fontId="59" fillId="3" borderId="5" xfId="0" applyNumberFormat="1" applyFont="1" applyFill="1" applyBorder="1" applyAlignment="1" applyProtection="1">
      <alignment horizontal="center" vertical="center"/>
      <protection locked="0"/>
    </xf>
    <xf numFmtId="1" fontId="59" fillId="0" borderId="64" xfId="0" applyNumberFormat="1" applyFont="1" applyFill="1" applyBorder="1" applyAlignment="1" applyProtection="1">
      <alignment horizontal="center" vertical="center"/>
      <protection locked="0"/>
    </xf>
    <xf numFmtId="0" fontId="59" fillId="0" borderId="0" xfId="0" applyFont="1" applyAlignment="1" applyProtection="1">
      <alignment vertical="center"/>
      <protection hidden="1"/>
    </xf>
    <xf numFmtId="0" fontId="3" fillId="9" borderId="54" xfId="0" applyFont="1" applyFill="1" applyBorder="1" applyAlignment="1" applyProtection="1">
      <alignment horizontal="center" vertical="center"/>
      <protection hidden="1"/>
    </xf>
    <xf numFmtId="0" fontId="3" fillId="9" borderId="26" xfId="0" applyFont="1" applyFill="1" applyBorder="1" applyAlignment="1" applyProtection="1">
      <alignment horizontal="center" vertical="center"/>
      <protection hidden="1"/>
    </xf>
    <xf numFmtId="0" fontId="2" fillId="0" borderId="10" xfId="0" applyFont="1" applyFill="1" applyBorder="1" applyAlignment="1" applyProtection="1">
      <alignment horizontal="left" vertical="center"/>
      <protection hidden="1"/>
    </xf>
    <xf numFmtId="0" fontId="2" fillId="0" borderId="2" xfId="0" applyFont="1" applyFill="1" applyBorder="1" applyAlignment="1" applyProtection="1">
      <alignment horizontal="left" vertical="center"/>
      <protection hidden="1"/>
    </xf>
    <xf numFmtId="49" fontId="12" fillId="0" borderId="13" xfId="0" applyNumberFormat="1" applyFont="1" applyFill="1" applyBorder="1" applyAlignment="1" applyProtection="1">
      <alignment horizontal="left" vertical="center"/>
      <protection hidden="1"/>
    </xf>
    <xf numFmtId="49" fontId="12" fillId="0" borderId="3" xfId="0" applyNumberFormat="1" applyFont="1" applyFill="1" applyBorder="1" applyAlignment="1" applyProtection="1">
      <alignment horizontal="left" vertical="center"/>
      <protection hidden="1"/>
    </xf>
    <xf numFmtId="164" fontId="10" fillId="0" borderId="8" xfId="0" applyNumberFormat="1" applyFont="1" applyFill="1" applyBorder="1" applyAlignment="1" applyProtection="1">
      <alignment horizontal="left" vertical="center"/>
      <protection hidden="1"/>
    </xf>
    <xf numFmtId="164" fontId="10" fillId="0" borderId="11" xfId="0" applyNumberFormat="1" applyFont="1" applyFill="1" applyBorder="1" applyAlignment="1" applyProtection="1">
      <alignment horizontal="left" vertical="center"/>
      <protection hidden="1"/>
    </xf>
    <xf numFmtId="164" fontId="10" fillId="0" borderId="9" xfId="0" applyNumberFormat="1" applyFont="1" applyFill="1" applyBorder="1" applyAlignment="1" applyProtection="1">
      <alignment horizontal="left" vertical="center"/>
      <protection hidden="1"/>
    </xf>
    <xf numFmtId="0" fontId="2" fillId="0" borderId="35" xfId="0" applyFont="1" applyFill="1" applyBorder="1" applyAlignment="1" applyProtection="1">
      <alignment horizontal="left" vertical="center"/>
      <protection hidden="1"/>
    </xf>
    <xf numFmtId="0" fontId="2" fillId="0" borderId="0" xfId="0" applyFont="1" applyFill="1" applyBorder="1" applyAlignment="1" applyProtection="1">
      <alignment horizontal="left" vertical="center"/>
      <protection hidden="1"/>
    </xf>
    <xf numFmtId="49" fontId="42" fillId="0" borderId="0" xfId="0" applyNumberFormat="1" applyFont="1" applyFill="1" applyBorder="1" applyAlignment="1" applyProtection="1">
      <alignment horizontal="left" vertical="center"/>
      <protection locked="0"/>
    </xf>
    <xf numFmtId="49" fontId="42" fillId="0" borderId="39" xfId="0" applyNumberFormat="1" applyFont="1" applyFill="1" applyBorder="1" applyAlignment="1" applyProtection="1">
      <alignment horizontal="left" vertical="center"/>
      <protection locked="0"/>
    </xf>
    <xf numFmtId="49" fontId="40" fillId="3" borderId="13" xfId="0" applyNumberFormat="1" applyFont="1" applyFill="1" applyBorder="1" applyAlignment="1" applyProtection="1">
      <alignment horizontal="left" vertical="top"/>
      <protection locked="0"/>
    </xf>
    <xf numFmtId="0" fontId="43" fillId="0" borderId="56" xfId="0" applyFont="1" applyFill="1" applyBorder="1" applyAlignment="1" applyProtection="1">
      <alignment horizontal="left" vertical="top" wrapText="1"/>
      <protection hidden="1"/>
    </xf>
    <xf numFmtId="0" fontId="43" fillId="0" borderId="21" xfId="0" applyFont="1" applyFill="1" applyBorder="1" applyAlignment="1" applyProtection="1">
      <alignment horizontal="left" vertical="top" wrapText="1"/>
      <protection hidden="1"/>
    </xf>
    <xf numFmtId="7" fontId="5" fillId="2" borderId="25" xfId="0" applyNumberFormat="1" applyFont="1" applyFill="1" applyBorder="1" applyAlignment="1" applyProtection="1">
      <alignment horizontal="right" vertical="center"/>
      <protection hidden="1"/>
    </xf>
    <xf numFmtId="7" fontId="5" fillId="2" borderId="26" xfId="0" applyNumberFormat="1" applyFont="1" applyFill="1" applyBorder="1" applyAlignment="1" applyProtection="1">
      <alignment horizontal="right" vertical="center"/>
      <protection hidden="1"/>
    </xf>
    <xf numFmtId="0" fontId="13" fillId="4" borderId="12" xfId="0" applyFont="1" applyFill="1" applyBorder="1" applyAlignment="1" applyProtection="1">
      <alignment horizontal="center" vertical="center" wrapText="1"/>
      <protection hidden="1"/>
    </xf>
    <xf numFmtId="0" fontId="13" fillId="4" borderId="23" xfId="0" applyFont="1" applyFill="1" applyBorder="1" applyAlignment="1" applyProtection="1">
      <alignment horizontal="center" vertical="center" wrapText="1"/>
      <protection hidden="1"/>
    </xf>
    <xf numFmtId="0" fontId="13" fillId="4" borderId="1" xfId="0" applyFont="1" applyFill="1" applyBorder="1" applyAlignment="1" applyProtection="1">
      <alignment horizontal="center" vertical="center" wrapText="1"/>
      <protection hidden="1"/>
    </xf>
    <xf numFmtId="0" fontId="13" fillId="4" borderId="19" xfId="0" applyFont="1" applyFill="1" applyBorder="1" applyAlignment="1" applyProtection="1">
      <alignment horizontal="center" vertical="center" wrapText="1"/>
      <protection hidden="1"/>
    </xf>
    <xf numFmtId="0" fontId="2" fillId="0" borderId="28" xfId="0" applyFont="1" applyFill="1" applyBorder="1" applyAlignment="1" applyProtection="1">
      <alignment horizontal="left" vertical="center"/>
      <protection hidden="1"/>
    </xf>
    <xf numFmtId="0" fontId="2" fillId="0" borderId="13" xfId="0" applyFont="1" applyFill="1" applyBorder="1" applyAlignment="1" applyProtection="1">
      <alignment horizontal="left" vertical="center"/>
      <protection hidden="1"/>
    </xf>
    <xf numFmtId="0" fontId="10" fillId="0" borderId="13" xfId="0" applyNumberFormat="1" applyFont="1" applyFill="1" applyBorder="1" applyAlignment="1" applyProtection="1">
      <alignment horizontal="left" vertical="center" wrapText="1"/>
      <protection hidden="1"/>
    </xf>
    <xf numFmtId="0" fontId="10" fillId="0" borderId="3" xfId="0" applyNumberFormat="1" applyFont="1" applyFill="1" applyBorder="1" applyAlignment="1" applyProtection="1">
      <alignment horizontal="left" vertical="center" wrapText="1"/>
      <protection hidden="1"/>
    </xf>
    <xf numFmtId="0" fontId="2" fillId="0" borderId="27" xfId="0" applyFont="1" applyFill="1" applyBorder="1" applyAlignment="1" applyProtection="1">
      <alignment horizontal="left" vertical="center"/>
      <protection hidden="1"/>
    </xf>
    <xf numFmtId="0" fontId="2" fillId="0" borderId="11" xfId="0" applyFont="1" applyFill="1" applyBorder="1" applyAlignment="1" applyProtection="1">
      <alignment horizontal="left" vertical="center"/>
      <protection hidden="1"/>
    </xf>
    <xf numFmtId="0" fontId="13" fillId="4" borderId="45" xfId="0" applyFont="1" applyFill="1" applyBorder="1" applyAlignment="1" applyProtection="1">
      <alignment horizontal="center" vertical="center" wrapText="1"/>
      <protection hidden="1"/>
    </xf>
    <xf numFmtId="0" fontId="13" fillId="4" borderId="46" xfId="0" applyFont="1" applyFill="1" applyBorder="1" applyAlignment="1" applyProtection="1">
      <alignment horizontal="center" vertical="center" wrapText="1"/>
      <protection hidden="1"/>
    </xf>
    <xf numFmtId="0" fontId="13" fillId="4" borderId="1" xfId="0" applyFont="1" applyFill="1" applyBorder="1" applyAlignment="1" applyProtection="1">
      <alignment horizontal="center" vertical="center"/>
      <protection hidden="1"/>
    </xf>
    <xf numFmtId="0" fontId="13" fillId="4" borderId="19" xfId="0" applyFont="1" applyFill="1" applyBorder="1" applyAlignment="1" applyProtection="1">
      <alignment horizontal="center" vertical="center"/>
      <protection hidden="1"/>
    </xf>
    <xf numFmtId="49" fontId="37" fillId="4" borderId="42" xfId="0" applyNumberFormat="1" applyFont="1" applyFill="1" applyBorder="1" applyAlignment="1" applyProtection="1">
      <alignment horizontal="left" vertical="center"/>
      <protection hidden="1"/>
    </xf>
    <xf numFmtId="0" fontId="37" fillId="4" borderId="43" xfId="0" applyFont="1" applyFill="1" applyBorder="1" applyAlignment="1" applyProtection="1">
      <alignment horizontal="left" vertical="center"/>
      <protection hidden="1"/>
    </xf>
    <xf numFmtId="0" fontId="2" fillId="0" borderId="12" xfId="0" applyFont="1" applyFill="1" applyBorder="1" applyAlignment="1" applyProtection="1">
      <alignment horizontal="left" vertical="center"/>
      <protection hidden="1"/>
    </xf>
    <xf numFmtId="0" fontId="2" fillId="0" borderId="20" xfId="0" applyFont="1" applyFill="1" applyBorder="1" applyAlignment="1" applyProtection="1">
      <alignment horizontal="left" vertical="center"/>
      <protection hidden="1"/>
    </xf>
    <xf numFmtId="0" fontId="2" fillId="0" borderId="21" xfId="0" applyFont="1" applyFill="1" applyBorder="1" applyAlignment="1" applyProtection="1">
      <alignment horizontal="left" vertical="center"/>
      <protection hidden="1"/>
    </xf>
    <xf numFmtId="0" fontId="2" fillId="0" borderId="8" xfId="0" applyFont="1" applyFill="1" applyBorder="1" applyAlignment="1" applyProtection="1">
      <alignment horizontal="left" vertical="center"/>
      <protection hidden="1"/>
    </xf>
    <xf numFmtId="0" fontId="5" fillId="0" borderId="27" xfId="0" applyFont="1" applyFill="1" applyBorder="1" applyAlignment="1" applyProtection="1">
      <alignment horizontal="left" vertical="top"/>
    </xf>
    <xf numFmtId="0" fontId="5" fillId="0" borderId="11" xfId="0" applyFont="1" applyFill="1" applyBorder="1" applyAlignment="1" applyProtection="1">
      <alignment horizontal="left" vertical="top"/>
    </xf>
    <xf numFmtId="0" fontId="5" fillId="2" borderId="16" xfId="0" applyFont="1" applyFill="1" applyBorder="1" applyAlignment="1" applyProtection="1">
      <alignment horizontal="center" vertical="center" wrapText="1"/>
      <protection hidden="1"/>
    </xf>
    <xf numFmtId="0" fontId="5" fillId="2" borderId="17" xfId="0" applyFont="1" applyFill="1" applyBorder="1" applyAlignment="1" applyProtection="1">
      <alignment horizontal="center" vertical="center" wrapText="1"/>
      <protection hidden="1"/>
    </xf>
  </cellXfs>
  <cellStyles count="6">
    <cellStyle name="Normální" xfId="0" builtinId="0"/>
    <cellStyle name="Normální 2" xfId="1" xr:uid="{00000000-0005-0000-0000-000001000000}"/>
    <cellStyle name="Normální 3" xfId="2" xr:uid="{00000000-0005-0000-0000-000002000000}"/>
    <cellStyle name="Normální 3 2" xfId="5" xr:uid="{00000000-0005-0000-0000-000003000000}"/>
    <cellStyle name="normální_POL.XLS" xfId="4" xr:uid="{00000000-0005-0000-0000-000004000000}"/>
    <cellStyle name="normální_SOxxxxxx" xfId="3" xr:uid="{00000000-0005-0000-0000-000005000000}"/>
  </cellStyles>
  <dxfs count="42">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ont>
        <color rgb="FFFF0000"/>
      </font>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s>
  <tableStyles count="0" defaultTableStyle="TableStyleMedium2" defaultPivotStyle="PivotStyleLight16"/>
  <colors>
    <mruColors>
      <color rgb="FFFFFFCC"/>
      <color rgb="FFFFF8E5"/>
      <color rgb="FFDF572D"/>
      <color rgb="FFFF7C80"/>
      <color rgb="FFCCFFCC"/>
      <color rgb="FFFFFDF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8</xdr:col>
      <xdr:colOff>33618</xdr:colOff>
      <xdr:row>2</xdr:row>
      <xdr:rowOff>78441</xdr:rowOff>
    </xdr:from>
    <xdr:to>
      <xdr:col>8</xdr:col>
      <xdr:colOff>694765</xdr:colOff>
      <xdr:row>2</xdr:row>
      <xdr:rowOff>526676</xdr:rowOff>
    </xdr:to>
    <xdr:sp macro="[0]!A_polozka" textlink="">
      <xdr:nvSpPr>
        <xdr:cNvPr id="4" name="TextovéPole 3">
          <a:extLst>
            <a:ext uri="{FF2B5EF4-FFF2-40B4-BE49-F238E27FC236}">
              <a16:creationId xmlns:a16="http://schemas.microsoft.com/office/drawing/2014/main" id="{00000000-0008-0000-0000-000004000000}"/>
            </a:ext>
          </a:extLst>
        </xdr:cNvPr>
        <xdr:cNvSpPr txBox="1"/>
      </xdr:nvSpPr>
      <xdr:spPr>
        <a:xfrm>
          <a:off x="9155206" y="1199029"/>
          <a:ext cx="661147" cy="44823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100" b="1"/>
            <a:t>Vložit </a:t>
          </a:r>
        </a:p>
        <a:p>
          <a:pPr algn="ctr"/>
          <a:r>
            <a:rPr lang="cs-CZ" sz="1100" b="1"/>
            <a:t>položku</a:t>
          </a:r>
        </a:p>
      </xdr:txBody>
    </xdr:sp>
    <xdr:clientData/>
  </xdr:twoCellAnchor>
  <xdr:twoCellAnchor>
    <xdr:from>
      <xdr:col>10</xdr:col>
      <xdr:colOff>33616</xdr:colOff>
      <xdr:row>2</xdr:row>
      <xdr:rowOff>56030</xdr:rowOff>
    </xdr:from>
    <xdr:to>
      <xdr:col>11</xdr:col>
      <xdr:colOff>1243853</xdr:colOff>
      <xdr:row>2</xdr:row>
      <xdr:rowOff>519997</xdr:rowOff>
    </xdr:to>
    <xdr:sp macro="[0]!B_soucetdil" textlink="">
      <xdr:nvSpPr>
        <xdr:cNvPr id="5" name="TextovéPole 4">
          <a:extLst>
            <a:ext uri="{FF2B5EF4-FFF2-40B4-BE49-F238E27FC236}">
              <a16:creationId xmlns:a16="http://schemas.microsoft.com/office/drawing/2014/main" id="{00000000-0008-0000-0000-000005000000}"/>
            </a:ext>
          </a:extLst>
        </xdr:cNvPr>
        <xdr:cNvSpPr txBox="1"/>
      </xdr:nvSpPr>
      <xdr:spPr>
        <a:xfrm>
          <a:off x="10555940" y="1176618"/>
          <a:ext cx="2073089" cy="463967"/>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9</xdr:col>
      <xdr:colOff>33617</xdr:colOff>
      <xdr:row>2</xdr:row>
      <xdr:rowOff>78441</xdr:rowOff>
    </xdr:from>
    <xdr:to>
      <xdr:col>9</xdr:col>
      <xdr:colOff>649942</xdr:colOff>
      <xdr:row>2</xdr:row>
      <xdr:rowOff>515471</xdr:rowOff>
    </xdr:to>
    <xdr:sp macro="[0]!Vložit_Díl" textlink="">
      <xdr:nvSpPr>
        <xdr:cNvPr id="6" name="TextovéPole 5">
          <a:extLst>
            <a:ext uri="{FF2B5EF4-FFF2-40B4-BE49-F238E27FC236}">
              <a16:creationId xmlns:a16="http://schemas.microsoft.com/office/drawing/2014/main" id="{00000000-0008-0000-0000-000006000000}"/>
            </a:ext>
          </a:extLst>
        </xdr:cNvPr>
        <xdr:cNvSpPr txBox="1"/>
      </xdr:nvSpPr>
      <xdr:spPr>
        <a:xfrm>
          <a:off x="9883588" y="1199029"/>
          <a:ext cx="616325" cy="43703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List1">
    <pageSetUpPr fitToPage="1"/>
  </sheetPr>
  <dimension ref="A1:S386"/>
  <sheetViews>
    <sheetView tabSelected="1" view="pageBreakPreview" zoomScaleNormal="85" zoomScaleSheetLayoutView="100" workbookViewId="0">
      <pane xSplit="3" ySplit="12" topLeftCell="D13" activePane="bottomRight" state="frozen"/>
      <selection pane="topRight" activeCell="D1" sqref="D1"/>
      <selection pane="bottomLeft" activeCell="A13" sqref="A13"/>
      <selection pane="bottomRight" activeCell="Q5" sqref="Q5"/>
    </sheetView>
  </sheetViews>
  <sheetFormatPr defaultColWidth="9.109375" defaultRowHeight="10.199999999999999" x14ac:dyDescent="0.2"/>
  <cols>
    <col min="1" max="1" width="9.5546875" style="8" customWidth="1"/>
    <col min="2" max="2" width="8.5546875" style="8" customWidth="1"/>
    <col min="3" max="3" width="10.5546875" style="8" customWidth="1"/>
    <col min="4" max="4" width="10" style="8" customWidth="1"/>
    <col min="5" max="5" width="11.44140625" style="8" customWidth="1"/>
    <col min="6" max="6" width="74.109375" style="8" customWidth="1"/>
    <col min="7" max="7" width="9" style="9" customWidth="1"/>
    <col min="8" max="8" width="13" style="9" customWidth="1"/>
    <col min="9" max="9" width="10.88671875" style="9" customWidth="1"/>
    <col min="10" max="10" width="10.109375" style="9" customWidth="1"/>
    <col min="11" max="11" width="12.88671875" style="9" customWidth="1"/>
    <col min="12" max="12" width="19" style="9" customWidth="1"/>
    <col min="13" max="13" width="11" style="8" customWidth="1"/>
    <col min="14" max="14" width="15" style="8" customWidth="1"/>
    <col min="15" max="15" width="21.5546875" style="8" customWidth="1"/>
    <col min="16" max="16" width="9.109375" style="8"/>
    <col min="17" max="17" width="15.33203125" style="8" customWidth="1"/>
    <col min="18" max="16384" width="9.109375" style="8"/>
  </cols>
  <sheetData>
    <row r="1" spans="1:19" s="13" customFormat="1" ht="30.75" customHeight="1" thickTop="1" thickBot="1" x14ac:dyDescent="0.35">
      <c r="A1" s="81" t="s">
        <v>90</v>
      </c>
      <c r="B1" s="163" t="s">
        <v>133</v>
      </c>
      <c r="C1" s="164"/>
      <c r="D1" s="68"/>
      <c r="E1" s="68"/>
      <c r="F1" s="70" t="s">
        <v>81</v>
      </c>
      <c r="G1" s="68"/>
      <c r="H1" s="69"/>
      <c r="I1" s="40"/>
      <c r="J1" s="41"/>
      <c r="K1" s="41"/>
      <c r="L1" s="42" t="s">
        <v>137</v>
      </c>
      <c r="M1" s="84" t="s">
        <v>119</v>
      </c>
      <c r="N1" s="85">
        <v>1</v>
      </c>
      <c r="O1" s="86">
        <f>K2/N1</f>
        <v>0</v>
      </c>
      <c r="P1" s="87"/>
      <c r="Q1" s="88" t="s">
        <v>123</v>
      </c>
      <c r="R1" s="88"/>
    </row>
    <row r="2" spans="1:19" s="13" customFormat="1" ht="57" customHeight="1" thickTop="1" thickBot="1" x14ac:dyDescent="0.35">
      <c r="B2" s="187" t="s">
        <v>9</v>
      </c>
      <c r="C2" s="188"/>
      <c r="D2" s="44"/>
      <c r="E2" s="45"/>
      <c r="F2" s="97" t="s">
        <v>134</v>
      </c>
      <c r="G2" s="43"/>
      <c r="H2" s="67"/>
      <c r="I2" s="189" t="s">
        <v>24</v>
      </c>
      <c r="J2" s="190"/>
      <c r="K2" s="165">
        <f>SUMIFS(L:L,B:B,"SOUČET")</f>
        <v>0</v>
      </c>
      <c r="L2" s="166"/>
      <c r="M2" s="89" t="s">
        <v>120</v>
      </c>
      <c r="N2" s="90" t="s">
        <v>121</v>
      </c>
      <c r="O2" s="91" t="s">
        <v>122</v>
      </c>
      <c r="Q2" s="92">
        <f>SUMIFS(L:L,A:A,"P")</f>
        <v>0</v>
      </c>
      <c r="R2" s="92"/>
      <c r="S2" s="87"/>
    </row>
    <row r="3" spans="1:19" s="13" customFormat="1" ht="42.75" customHeight="1" thickTop="1" thickBot="1" x14ac:dyDescent="0.35">
      <c r="B3" s="28" t="s">
        <v>30</v>
      </c>
      <c r="C3" s="29"/>
      <c r="D3" s="162" t="s">
        <v>137</v>
      </c>
      <c r="E3" s="162"/>
      <c r="F3" s="144" t="s">
        <v>348</v>
      </c>
      <c r="G3" s="46"/>
      <c r="H3" s="47"/>
      <c r="I3" s="55"/>
      <c r="J3" s="54"/>
      <c r="K3" s="149"/>
      <c r="L3" s="150"/>
      <c r="Q3" s="93">
        <f>$K$2-Q2</f>
        <v>0</v>
      </c>
      <c r="R3" s="93"/>
      <c r="S3" s="87" t="s">
        <v>125</v>
      </c>
    </row>
    <row r="4" spans="1:19" s="13" customFormat="1" ht="18" customHeight="1" thickTop="1" x14ac:dyDescent="0.3">
      <c r="B4" s="171" t="s">
        <v>18</v>
      </c>
      <c r="C4" s="172"/>
      <c r="D4" s="152"/>
      <c r="E4" s="140" t="s">
        <v>75</v>
      </c>
      <c r="F4" s="141" t="str">
        <f>IF(E4='Kategorie monitoringu'!A1,'Kategorie monitoringu'!B1,IF(E4='Kategorie monitoringu'!A2,'Kategorie monitoringu'!B2,IF(E4='Kategorie monitoringu'!A3,'Kategorie monitoringu'!B3,IF(E4='Kategorie monitoringu'!A4,'Kategorie monitoringu'!B4,IF(E4='Kategorie monitoringu'!A5,'Kategorie monitoringu'!B5,IF(E4='Kategorie monitoringu'!A6,'Kategorie monitoringu'!B6,IF(E4='Kategorie monitoringu'!A7,'Kategorie monitoringu'!B7,IF(E4='Kategorie monitoringu'!A8,'Kategorie monitoringu'!B8,IF(E4='Kategorie monitoringu'!A9,'Kategorie monitoringu'!B9,IF(E4='Kategorie monitoringu'!A10,'Kategorie monitoringu'!B10,IF(E4='Kategorie monitoringu'!A11,'Kategorie monitoringu'!B11,IF(E4='Kategorie monitoringu'!A12,'Kategorie monitoringu'!B12,IF(E4='Kategorie monitoringu'!A13,'Kategorie monitoringu'!B13,IF(E4='Kategorie monitoringu'!A14,'Kategorie monitoringu'!B14,IF(E4='Kategorie monitoringu'!A15,'Kategorie monitoringu'!B15,IF(E4='Kategorie monitoringu'!A16,'Kategorie monitoringu'!B16,IF(E4='Kategorie monitoringu'!A17,'Kategorie monitoringu'!B17,IF(E4='Kategorie monitoringu'!A18,'Kategorie monitoringu'!B18,IF(E4='Kategorie monitoringu'!A19,'Kategorie monitoringu'!B19,IF(E4='Kategorie monitoringu'!A20,'Kategorie monitoringu'!B20,IF(E4='Kategorie monitoringu'!A21,'Kategorie monitoringu'!B21,IF(E4='Kategorie monitoringu'!A22,'Kategorie monitoringu'!B22,IF(E4='Kategorie monitoringu'!A23,'Kategorie monitoringu'!B23,IF(E4='Kategorie monitoringu'!A24,'Kategorie monitoringu'!B24,IF(E4='Kategorie monitoringu'!A25,'Kategorie monitoringu'!B25,"")))))))))))))))))))))))))</f>
        <v>Železniční sdělovací zařízení</v>
      </c>
      <c r="G4" s="38"/>
      <c r="H4" s="39"/>
      <c r="I4" s="184" t="s">
        <v>26</v>
      </c>
      <c r="J4" s="185"/>
      <c r="K4" s="142">
        <v>828</v>
      </c>
      <c r="L4" s="61"/>
      <c r="Q4" s="13" t="s">
        <v>126</v>
      </c>
    </row>
    <row r="5" spans="1:19" s="13" customFormat="1" ht="18" customHeight="1" x14ac:dyDescent="0.3">
      <c r="B5" s="11" t="s">
        <v>25</v>
      </c>
      <c r="C5" s="10"/>
      <c r="D5" s="10"/>
      <c r="E5" s="62" t="s">
        <v>99</v>
      </c>
      <c r="F5" s="173" t="str">
        <f>IF((E5="Stádium 2"),"  Dokumentace pro územní řízení - DUR",(IF((E5="Stádium 3"),"  Projektová dokumentace (DOS/DSP)","")))</f>
        <v xml:space="preserve">  Projektová dokumentace (DOS/DSP)</v>
      </c>
      <c r="G5" s="173"/>
      <c r="H5" s="174"/>
      <c r="I5" s="151" t="s">
        <v>100</v>
      </c>
      <c r="J5" s="152"/>
      <c r="K5" s="98" t="s">
        <v>136</v>
      </c>
      <c r="L5" s="48"/>
      <c r="Q5" s="148" t="s">
        <v>350</v>
      </c>
    </row>
    <row r="6" spans="1:19" s="13" customFormat="1" ht="18" customHeight="1" x14ac:dyDescent="0.3">
      <c r="B6" s="11" t="s">
        <v>17</v>
      </c>
      <c r="C6" s="10"/>
      <c r="D6" s="10"/>
      <c r="E6" s="60" t="s">
        <v>97</v>
      </c>
      <c r="F6" s="153"/>
      <c r="G6" s="153"/>
      <c r="H6" s="154"/>
      <c r="I6" s="151" t="s">
        <v>20</v>
      </c>
      <c r="J6" s="152"/>
      <c r="K6" s="98" t="s">
        <v>135</v>
      </c>
      <c r="L6" s="48"/>
      <c r="O6" s="52"/>
    </row>
    <row r="7" spans="1:19" s="13" customFormat="1" ht="18" customHeight="1" x14ac:dyDescent="0.2">
      <c r="B7" s="175" t="s">
        <v>21</v>
      </c>
      <c r="C7" s="176"/>
      <c r="D7" s="176"/>
      <c r="E7" s="63">
        <v>43952</v>
      </c>
      <c r="F7" s="155" t="s">
        <v>16</v>
      </c>
      <c r="G7" s="156"/>
      <c r="H7" s="157"/>
      <c r="I7" s="183" t="s">
        <v>23</v>
      </c>
      <c r="J7" s="172"/>
      <c r="K7" s="99">
        <v>2019</v>
      </c>
      <c r="L7" s="49"/>
      <c r="O7" s="53"/>
    </row>
    <row r="8" spans="1:19" s="13" customFormat="1" ht="19.5" customHeight="1" thickBot="1" x14ac:dyDescent="0.35">
      <c r="B8" s="158" t="s">
        <v>22</v>
      </c>
      <c r="C8" s="159"/>
      <c r="D8" s="159"/>
      <c r="E8" s="64">
        <v>44500</v>
      </c>
      <c r="F8" s="96" t="s">
        <v>98</v>
      </c>
      <c r="G8" s="160" t="s">
        <v>138</v>
      </c>
      <c r="H8" s="161"/>
      <c r="I8" s="186" t="s">
        <v>15</v>
      </c>
      <c r="J8" s="176"/>
      <c r="K8" s="95">
        <v>43878</v>
      </c>
      <c r="L8" s="50"/>
    </row>
    <row r="9" spans="1:19" s="13" customFormat="1" ht="9.75" customHeight="1" x14ac:dyDescent="0.3">
      <c r="B9" s="181" t="str">
        <f>F2</f>
        <v>OPTIMALIZACE TRAŤOVÉHO ÚSEKU PRAHA HOSTIVAŘ - PRAHA HL.N., II. ČÁST - PRAHA HOSTIVAŘ - PRAHA HL.N., Úprava ŽST Praha Zahradní Město</v>
      </c>
      <c r="C9" s="182"/>
      <c r="D9" s="182"/>
      <c r="E9" s="182"/>
      <c r="F9" s="182"/>
      <c r="G9" s="182"/>
      <c r="H9" s="182"/>
      <c r="I9" s="182"/>
      <c r="J9" s="182"/>
      <c r="K9" s="19" t="str">
        <f>$I$5</f>
        <v>ISPROFOND:</v>
      </c>
      <c r="L9" s="51" t="str">
        <f>K5</f>
        <v>511 372 0004</v>
      </c>
    </row>
    <row r="10" spans="1:19" s="13" customFormat="1" ht="15" customHeight="1" x14ac:dyDescent="0.3">
      <c r="B10" s="177" t="s">
        <v>10</v>
      </c>
      <c r="C10" s="169" t="s">
        <v>0</v>
      </c>
      <c r="D10" s="169" t="s">
        <v>1</v>
      </c>
      <c r="E10" s="169" t="s">
        <v>11</v>
      </c>
      <c r="F10" s="179" t="s">
        <v>27</v>
      </c>
      <c r="G10" s="179" t="s">
        <v>2</v>
      </c>
      <c r="H10" s="179" t="s">
        <v>3</v>
      </c>
      <c r="I10" s="169" t="s">
        <v>12</v>
      </c>
      <c r="J10" s="169" t="s">
        <v>13</v>
      </c>
      <c r="K10" s="167" t="s">
        <v>89</v>
      </c>
      <c r="L10" s="168"/>
    </row>
    <row r="11" spans="1:19" s="13" customFormat="1" ht="15" customHeight="1" x14ac:dyDescent="0.3">
      <c r="B11" s="177"/>
      <c r="C11" s="169"/>
      <c r="D11" s="169"/>
      <c r="E11" s="169"/>
      <c r="F11" s="179"/>
      <c r="G11" s="179"/>
      <c r="H11" s="179"/>
      <c r="I11" s="169"/>
      <c r="J11" s="169"/>
      <c r="K11" s="167"/>
      <c r="L11" s="168"/>
    </row>
    <row r="12" spans="1:19" s="13" customFormat="1" ht="12.75" customHeight="1" thickBot="1" x14ac:dyDescent="0.35">
      <c r="B12" s="178"/>
      <c r="C12" s="170"/>
      <c r="D12" s="170"/>
      <c r="E12" s="170"/>
      <c r="F12" s="180"/>
      <c r="G12" s="180"/>
      <c r="H12" s="180"/>
      <c r="I12" s="170"/>
      <c r="J12" s="170"/>
      <c r="K12" s="20" t="s">
        <v>14</v>
      </c>
      <c r="L12" s="21" t="s">
        <v>4</v>
      </c>
    </row>
    <row r="13" spans="1:19" s="1" customFormat="1" ht="13.8" thickBot="1" x14ac:dyDescent="0.35">
      <c r="A13" s="1" t="s">
        <v>29</v>
      </c>
      <c r="B13" s="100" t="s">
        <v>19</v>
      </c>
      <c r="C13" s="101"/>
      <c r="D13" s="101"/>
      <c r="E13" s="101"/>
      <c r="F13" s="101" t="s">
        <v>139</v>
      </c>
      <c r="G13" s="101"/>
      <c r="H13" s="101"/>
      <c r="I13" s="101"/>
      <c r="J13" s="101"/>
      <c r="K13" s="101"/>
      <c r="L13" s="102"/>
    </row>
    <row r="14" spans="1:19" s="1" customFormat="1" ht="10.8" thickBot="1" x14ac:dyDescent="0.35">
      <c r="A14" s="1" t="s">
        <v>6</v>
      </c>
      <c r="B14" s="138">
        <f>1+MAX($B$13:B13)</f>
        <v>1</v>
      </c>
      <c r="C14" s="103" t="s">
        <v>140</v>
      </c>
      <c r="D14" s="104"/>
      <c r="E14" s="103" t="s">
        <v>141</v>
      </c>
      <c r="F14" s="105" t="s">
        <v>142</v>
      </c>
      <c r="G14" s="106" t="s">
        <v>143</v>
      </c>
      <c r="H14" s="107">
        <v>4.29</v>
      </c>
      <c r="I14" s="106"/>
      <c r="J14" s="108" t="str">
        <f>IF(ISNUMBER(I14),ROUND(H14*I14,3),"")</f>
        <v/>
      </c>
      <c r="K14" s="109"/>
      <c r="L14" s="110">
        <f>ROUND(H14*K14,2)</f>
        <v>0</v>
      </c>
    </row>
    <row r="15" spans="1:19" s="1" customFormat="1" x14ac:dyDescent="0.3">
      <c r="A15" s="1" t="s">
        <v>5</v>
      </c>
      <c r="B15" s="15"/>
      <c r="F15" s="111"/>
      <c r="G15" s="26"/>
      <c r="H15" s="26"/>
      <c r="I15" s="26"/>
      <c r="J15" s="26"/>
      <c r="K15" s="26"/>
      <c r="L15" s="16"/>
    </row>
    <row r="16" spans="1:19" s="1" customFormat="1" x14ac:dyDescent="0.3">
      <c r="A16" s="1" t="s">
        <v>7</v>
      </c>
      <c r="B16" s="15"/>
      <c r="F16" s="112" t="s">
        <v>144</v>
      </c>
      <c r="G16" s="26"/>
      <c r="H16" s="26"/>
      <c r="I16" s="26"/>
      <c r="J16" s="26"/>
      <c r="K16" s="26"/>
      <c r="L16" s="16"/>
    </row>
    <row r="17" spans="1:12" s="1" customFormat="1" ht="61.8" thickBot="1" x14ac:dyDescent="0.35">
      <c r="A17" s="1" t="s">
        <v>8</v>
      </c>
      <c r="B17" s="113"/>
      <c r="C17" s="114"/>
      <c r="D17" s="114"/>
      <c r="E17" s="114"/>
      <c r="F17" s="115" t="s">
        <v>145</v>
      </c>
      <c r="G17" s="116"/>
      <c r="H17" s="116"/>
      <c r="I17" s="116"/>
      <c r="J17" s="116"/>
      <c r="K17" s="116"/>
      <c r="L17" s="117"/>
    </row>
    <row r="18" spans="1:12" ht="10.8" thickBot="1" x14ac:dyDescent="0.25">
      <c r="A18" s="1" t="s">
        <v>6</v>
      </c>
      <c r="B18" s="139">
        <f>1+MAX($B$13:B17)</f>
        <v>2</v>
      </c>
      <c r="C18" s="103" t="s">
        <v>146</v>
      </c>
      <c r="D18" s="103"/>
      <c r="E18" s="143" t="s">
        <v>347</v>
      </c>
      <c r="F18" s="118" t="s">
        <v>147</v>
      </c>
      <c r="G18" s="103" t="s">
        <v>148</v>
      </c>
      <c r="H18" s="107">
        <v>30</v>
      </c>
      <c r="I18" s="107"/>
      <c r="J18" s="107" t="str">
        <f>IF(ISNUMBER(I18),ROUND(H18*I18,3),"")</f>
        <v/>
      </c>
      <c r="K18" s="109"/>
      <c r="L18" s="119">
        <f>ROUND(H18*K18,2)</f>
        <v>0</v>
      </c>
    </row>
    <row r="19" spans="1:12" x14ac:dyDescent="0.2">
      <c r="A19" s="1" t="s">
        <v>5</v>
      </c>
      <c r="B19" s="15"/>
      <c r="C19" s="1"/>
      <c r="D19" s="1"/>
      <c r="E19" s="1"/>
      <c r="F19" s="120"/>
      <c r="G19" s="26"/>
      <c r="H19" s="26"/>
      <c r="I19" s="26"/>
      <c r="J19" s="26"/>
      <c r="K19" s="26"/>
      <c r="L19" s="16"/>
    </row>
    <row r="20" spans="1:12" x14ac:dyDescent="0.2">
      <c r="A20" s="1" t="s">
        <v>7</v>
      </c>
      <c r="B20" s="15"/>
      <c r="C20" s="1"/>
      <c r="D20" s="1"/>
      <c r="E20" s="1"/>
      <c r="F20" s="112" t="s">
        <v>144</v>
      </c>
      <c r="G20" s="26"/>
      <c r="H20" s="26"/>
      <c r="I20" s="26"/>
      <c r="J20" s="26"/>
      <c r="K20" s="26"/>
      <c r="L20" s="16"/>
    </row>
    <row r="21" spans="1:12" ht="10.8" thickBot="1" x14ac:dyDescent="0.25">
      <c r="A21" s="1" t="s">
        <v>8</v>
      </c>
      <c r="B21" s="17"/>
      <c r="C21" s="14"/>
      <c r="D21" s="14"/>
      <c r="E21" s="14"/>
      <c r="F21" s="115" t="s">
        <v>130</v>
      </c>
      <c r="G21" s="7"/>
      <c r="H21" s="7"/>
      <c r="I21" s="7"/>
      <c r="J21" s="7"/>
      <c r="K21" s="7"/>
      <c r="L21" s="18"/>
    </row>
    <row r="22" spans="1:12" ht="10.8" thickBot="1" x14ac:dyDescent="0.25">
      <c r="A22" s="1" t="s">
        <v>6</v>
      </c>
      <c r="B22" s="139">
        <f>1+MAX($B$13:B21)</f>
        <v>3</v>
      </c>
      <c r="C22" s="103" t="s">
        <v>324</v>
      </c>
      <c r="D22" s="103"/>
      <c r="E22" s="143" t="s">
        <v>347</v>
      </c>
      <c r="F22" s="118" t="s">
        <v>323</v>
      </c>
      <c r="G22" s="103" t="s">
        <v>148</v>
      </c>
      <c r="H22" s="107">
        <v>3</v>
      </c>
      <c r="I22" s="107"/>
      <c r="J22" s="107" t="str">
        <f>IF(ISNUMBER(I22),ROUND(H22*I22,3),"")</f>
        <v/>
      </c>
      <c r="K22" s="109"/>
      <c r="L22" s="119">
        <f>ROUND(H22*K22,2)</f>
        <v>0</v>
      </c>
    </row>
    <row r="23" spans="1:12" x14ac:dyDescent="0.2">
      <c r="A23" s="1" t="s">
        <v>5</v>
      </c>
      <c r="B23" s="15"/>
      <c r="C23" s="1"/>
      <c r="D23" s="1"/>
      <c r="E23" s="1"/>
      <c r="F23" s="120"/>
      <c r="G23" s="26"/>
      <c r="H23" s="26"/>
      <c r="I23" s="26"/>
      <c r="J23" s="26"/>
      <c r="K23" s="26"/>
      <c r="L23" s="16"/>
    </row>
    <row r="24" spans="1:12" x14ac:dyDescent="0.2">
      <c r="A24" s="1" t="s">
        <v>7</v>
      </c>
      <c r="B24" s="15"/>
      <c r="C24" s="1"/>
      <c r="D24" s="1"/>
      <c r="E24" s="1"/>
      <c r="F24" s="112" t="s">
        <v>144</v>
      </c>
      <c r="G24" s="26"/>
      <c r="H24" s="26"/>
      <c r="I24" s="26"/>
      <c r="J24" s="26"/>
      <c r="K24" s="26"/>
      <c r="L24" s="16"/>
    </row>
    <row r="25" spans="1:12" ht="10.8" thickBot="1" x14ac:dyDescent="0.25">
      <c r="A25" s="1" t="s">
        <v>8</v>
      </c>
      <c r="B25" s="17"/>
      <c r="C25" s="14"/>
      <c r="D25" s="14"/>
      <c r="E25" s="14"/>
      <c r="F25" s="115" t="s">
        <v>130</v>
      </c>
      <c r="G25" s="7"/>
      <c r="H25" s="7"/>
      <c r="I25" s="7"/>
      <c r="J25" s="7"/>
      <c r="K25" s="7"/>
      <c r="L25" s="18"/>
    </row>
    <row r="26" spans="1:12" ht="10.8" thickBot="1" x14ac:dyDescent="0.25">
      <c r="A26" s="1" t="s">
        <v>6</v>
      </c>
      <c r="B26" s="139">
        <f>1+MAX($B$13:B25)</f>
        <v>4</v>
      </c>
      <c r="C26" s="103" t="s">
        <v>328</v>
      </c>
      <c r="D26" s="103"/>
      <c r="E26" s="143" t="s">
        <v>347</v>
      </c>
      <c r="F26" s="118" t="s">
        <v>327</v>
      </c>
      <c r="G26" s="103" t="s">
        <v>148</v>
      </c>
      <c r="H26" s="107">
        <v>15</v>
      </c>
      <c r="I26" s="107"/>
      <c r="J26" s="107" t="str">
        <f>IF(ISNUMBER(I26),ROUND(H26*I26,3),"")</f>
        <v/>
      </c>
      <c r="K26" s="109"/>
      <c r="L26" s="119">
        <f>ROUND(H26*K26,2)</f>
        <v>0</v>
      </c>
    </row>
    <row r="27" spans="1:12" x14ac:dyDescent="0.2">
      <c r="A27" s="1" t="s">
        <v>5</v>
      </c>
      <c r="B27" s="15"/>
      <c r="C27" s="1"/>
      <c r="D27" s="1"/>
      <c r="E27" s="1"/>
      <c r="F27" s="120"/>
      <c r="G27" s="26"/>
      <c r="H27" s="26"/>
      <c r="I27" s="26"/>
      <c r="J27" s="26"/>
      <c r="K27" s="26"/>
      <c r="L27" s="16"/>
    </row>
    <row r="28" spans="1:12" x14ac:dyDescent="0.2">
      <c r="A28" s="1" t="s">
        <v>7</v>
      </c>
      <c r="B28" s="15"/>
      <c r="C28" s="1"/>
      <c r="D28" s="1"/>
      <c r="E28" s="1"/>
      <c r="F28" s="112" t="s">
        <v>144</v>
      </c>
      <c r="G28" s="26"/>
      <c r="H28" s="26"/>
      <c r="I28" s="26"/>
      <c r="J28" s="26"/>
      <c r="K28" s="26"/>
      <c r="L28" s="16"/>
    </row>
    <row r="29" spans="1:12" ht="10.8" thickBot="1" x14ac:dyDescent="0.25">
      <c r="A29" s="1" t="s">
        <v>8</v>
      </c>
      <c r="B29" s="17"/>
      <c r="C29" s="14"/>
      <c r="D29" s="14"/>
      <c r="E29" s="14"/>
      <c r="F29" s="115" t="s">
        <v>130</v>
      </c>
      <c r="G29" s="7"/>
      <c r="H29" s="7"/>
      <c r="I29" s="7"/>
      <c r="J29" s="7"/>
      <c r="K29" s="7"/>
      <c r="L29" s="18"/>
    </row>
    <row r="30" spans="1:12" ht="10.8" thickBot="1" x14ac:dyDescent="0.25">
      <c r="A30" s="1" t="s">
        <v>6</v>
      </c>
      <c r="B30" s="139">
        <f>1+MAX($B$13:B29)</f>
        <v>5</v>
      </c>
      <c r="C30" s="103" t="s">
        <v>149</v>
      </c>
      <c r="D30" s="103"/>
      <c r="E30" s="143" t="s">
        <v>347</v>
      </c>
      <c r="F30" s="118" t="s">
        <v>150</v>
      </c>
      <c r="G30" s="103" t="s">
        <v>148</v>
      </c>
      <c r="H30" s="107">
        <v>126</v>
      </c>
      <c r="I30" s="107"/>
      <c r="J30" s="107" t="str">
        <f>IF(ISNUMBER(I30),ROUND(H30*I30,3),"")</f>
        <v/>
      </c>
      <c r="K30" s="109"/>
      <c r="L30" s="119">
        <f>ROUND(H30*K30,2)</f>
        <v>0</v>
      </c>
    </row>
    <row r="31" spans="1:12" x14ac:dyDescent="0.2">
      <c r="A31" s="1" t="s">
        <v>5</v>
      </c>
      <c r="B31" s="15"/>
      <c r="C31" s="1"/>
      <c r="D31" s="1"/>
      <c r="E31" s="1"/>
      <c r="F31" s="120"/>
      <c r="G31" s="26"/>
      <c r="H31" s="26"/>
      <c r="I31" s="26"/>
      <c r="J31" s="26"/>
      <c r="K31" s="26"/>
      <c r="L31" s="16"/>
    </row>
    <row r="32" spans="1:12" x14ac:dyDescent="0.2">
      <c r="A32" s="1" t="s">
        <v>7</v>
      </c>
      <c r="B32" s="15"/>
      <c r="C32" s="1"/>
      <c r="D32" s="1"/>
      <c r="E32" s="1"/>
      <c r="F32" s="112" t="s">
        <v>144</v>
      </c>
      <c r="G32" s="26"/>
      <c r="H32" s="26"/>
      <c r="I32" s="26"/>
      <c r="J32" s="26"/>
      <c r="K32" s="26"/>
      <c r="L32" s="16"/>
    </row>
    <row r="33" spans="1:12" ht="10.8" thickBot="1" x14ac:dyDescent="0.25">
      <c r="A33" s="1" t="s">
        <v>8</v>
      </c>
      <c r="B33" s="17"/>
      <c r="C33" s="14"/>
      <c r="D33" s="14"/>
      <c r="E33" s="14"/>
      <c r="F33" s="115" t="s">
        <v>130</v>
      </c>
      <c r="G33" s="7"/>
      <c r="H33" s="7"/>
      <c r="I33" s="7"/>
      <c r="J33" s="7"/>
      <c r="K33" s="7"/>
      <c r="L33" s="18"/>
    </row>
    <row r="34" spans="1:12" ht="10.8" thickBot="1" x14ac:dyDescent="0.25">
      <c r="A34" s="1" t="s">
        <v>6</v>
      </c>
      <c r="B34" s="139">
        <f>1+MAX($B$13:B33)</f>
        <v>6</v>
      </c>
      <c r="C34" s="103" t="s">
        <v>326</v>
      </c>
      <c r="D34" s="103"/>
      <c r="E34" s="143" t="s">
        <v>347</v>
      </c>
      <c r="F34" s="118" t="s">
        <v>325</v>
      </c>
      <c r="G34" s="103" t="s">
        <v>148</v>
      </c>
      <c r="H34" s="107">
        <v>3.5</v>
      </c>
      <c r="I34" s="107"/>
      <c r="J34" s="107" t="str">
        <f>IF(ISNUMBER(I34),ROUND(H34*I34,3),"")</f>
        <v/>
      </c>
      <c r="K34" s="109"/>
      <c r="L34" s="119">
        <f>ROUND(H34*K34,2)</f>
        <v>0</v>
      </c>
    </row>
    <row r="35" spans="1:12" x14ac:dyDescent="0.2">
      <c r="A35" s="1" t="s">
        <v>5</v>
      </c>
      <c r="B35" s="15"/>
      <c r="C35" s="1"/>
      <c r="D35" s="1"/>
      <c r="E35" s="1"/>
      <c r="F35" s="120"/>
      <c r="G35" s="26"/>
      <c r="H35" s="26"/>
      <c r="I35" s="26"/>
      <c r="J35" s="26"/>
      <c r="K35" s="26"/>
      <c r="L35" s="16"/>
    </row>
    <row r="36" spans="1:12" x14ac:dyDescent="0.2">
      <c r="A36" s="1" t="s">
        <v>7</v>
      </c>
      <c r="B36" s="15"/>
      <c r="C36" s="1"/>
      <c r="D36" s="1"/>
      <c r="E36" s="1"/>
      <c r="F36" s="112" t="s">
        <v>144</v>
      </c>
      <c r="G36" s="26"/>
      <c r="H36" s="26"/>
      <c r="I36" s="26"/>
      <c r="J36" s="26"/>
      <c r="K36" s="26"/>
      <c r="L36" s="16"/>
    </row>
    <row r="37" spans="1:12" ht="10.8" thickBot="1" x14ac:dyDescent="0.25">
      <c r="A37" s="1" t="s">
        <v>8</v>
      </c>
      <c r="B37" s="17"/>
      <c r="C37" s="14"/>
      <c r="D37" s="14"/>
      <c r="E37" s="14"/>
      <c r="F37" s="115" t="s">
        <v>130</v>
      </c>
      <c r="G37" s="7"/>
      <c r="H37" s="7"/>
      <c r="I37" s="7"/>
      <c r="J37" s="7"/>
      <c r="K37" s="7"/>
      <c r="L37" s="18"/>
    </row>
    <row r="38" spans="1:12" ht="10.8" thickBot="1" x14ac:dyDescent="0.25">
      <c r="A38" s="1" t="s">
        <v>6</v>
      </c>
      <c r="B38" s="139">
        <f>1+MAX($B$13:B37)</f>
        <v>7</v>
      </c>
      <c r="C38" s="103" t="s">
        <v>329</v>
      </c>
      <c r="D38" s="103"/>
      <c r="E38" s="143" t="s">
        <v>347</v>
      </c>
      <c r="F38" s="118" t="s">
        <v>327</v>
      </c>
      <c r="G38" s="103" t="s">
        <v>148</v>
      </c>
      <c r="H38" s="107">
        <v>17.5</v>
      </c>
      <c r="I38" s="107"/>
      <c r="J38" s="107" t="str">
        <f>IF(ISNUMBER(I38),ROUND(H38*I38,3),"")</f>
        <v/>
      </c>
      <c r="K38" s="109"/>
      <c r="L38" s="119">
        <f>ROUND(H38*K38,2)</f>
        <v>0</v>
      </c>
    </row>
    <row r="39" spans="1:12" x14ac:dyDescent="0.2">
      <c r="A39" s="1" t="s">
        <v>5</v>
      </c>
      <c r="B39" s="15"/>
      <c r="C39" s="1"/>
      <c r="D39" s="1"/>
      <c r="E39" s="1"/>
      <c r="F39" s="120"/>
      <c r="G39" s="26"/>
      <c r="H39" s="26"/>
      <c r="I39" s="26"/>
      <c r="J39" s="26"/>
      <c r="K39" s="26"/>
      <c r="L39" s="16"/>
    </row>
    <row r="40" spans="1:12" x14ac:dyDescent="0.2">
      <c r="A40" s="1" t="s">
        <v>7</v>
      </c>
      <c r="B40" s="15"/>
      <c r="C40" s="1"/>
      <c r="D40" s="1"/>
      <c r="E40" s="1"/>
      <c r="F40" s="112" t="s">
        <v>144</v>
      </c>
      <c r="G40" s="26"/>
      <c r="H40" s="26"/>
      <c r="I40" s="26"/>
      <c r="J40" s="26"/>
      <c r="K40" s="26"/>
      <c r="L40" s="16"/>
    </row>
    <row r="41" spans="1:12" ht="10.8" thickBot="1" x14ac:dyDescent="0.25">
      <c r="A41" s="1" t="s">
        <v>8</v>
      </c>
      <c r="B41" s="17"/>
      <c r="C41" s="14"/>
      <c r="D41" s="14"/>
      <c r="E41" s="14"/>
      <c r="F41" s="115" t="s">
        <v>130</v>
      </c>
      <c r="G41" s="7"/>
      <c r="H41" s="7"/>
      <c r="I41" s="7"/>
      <c r="J41" s="7"/>
      <c r="K41" s="7"/>
      <c r="L41" s="18"/>
    </row>
    <row r="42" spans="1:12" ht="10.8" thickBot="1" x14ac:dyDescent="0.25">
      <c r="A42" s="1" t="s">
        <v>6</v>
      </c>
      <c r="B42" s="139">
        <f>1+MAX($B$13:B41)</f>
        <v>8</v>
      </c>
      <c r="C42" s="103" t="s">
        <v>151</v>
      </c>
      <c r="D42" s="103"/>
      <c r="E42" s="143" t="s">
        <v>347</v>
      </c>
      <c r="F42" s="118" t="s">
        <v>152</v>
      </c>
      <c r="G42" s="103" t="s">
        <v>148</v>
      </c>
      <c r="H42" s="107">
        <v>149.5</v>
      </c>
      <c r="I42" s="107"/>
      <c r="J42" s="107" t="str">
        <f>IF(ISNUMBER(I42),ROUND(H42*I42,3),"")</f>
        <v/>
      </c>
      <c r="K42" s="109"/>
      <c r="L42" s="119">
        <f>ROUND(H42*K42,2)</f>
        <v>0</v>
      </c>
    </row>
    <row r="43" spans="1:12" x14ac:dyDescent="0.2">
      <c r="A43" s="1" t="s">
        <v>5</v>
      </c>
      <c r="B43" s="15"/>
      <c r="C43" s="1"/>
      <c r="D43" s="1"/>
      <c r="E43" s="1"/>
      <c r="F43" s="120"/>
      <c r="G43" s="26"/>
      <c r="H43" s="26"/>
      <c r="I43" s="26"/>
      <c r="J43" s="26"/>
      <c r="K43" s="26"/>
      <c r="L43" s="16"/>
    </row>
    <row r="44" spans="1:12" x14ac:dyDescent="0.2">
      <c r="A44" s="1" t="s">
        <v>7</v>
      </c>
      <c r="B44" s="15"/>
      <c r="C44" s="1"/>
      <c r="D44" s="1"/>
      <c r="E44" s="1"/>
      <c r="F44" s="112" t="s">
        <v>144</v>
      </c>
      <c r="G44" s="26"/>
      <c r="H44" s="26"/>
      <c r="I44" s="26"/>
      <c r="J44" s="26"/>
      <c r="K44" s="26"/>
      <c r="L44" s="16"/>
    </row>
    <row r="45" spans="1:12" ht="10.8" thickBot="1" x14ac:dyDescent="0.25">
      <c r="A45" s="1" t="s">
        <v>8</v>
      </c>
      <c r="B45" s="17"/>
      <c r="C45" s="14"/>
      <c r="D45" s="14"/>
      <c r="E45" s="14"/>
      <c r="F45" s="115" t="s">
        <v>130</v>
      </c>
      <c r="G45" s="7"/>
      <c r="H45" s="7"/>
      <c r="I45" s="7"/>
      <c r="J45" s="7"/>
      <c r="K45" s="7"/>
      <c r="L45" s="18"/>
    </row>
    <row r="46" spans="1:12" ht="21" thickBot="1" x14ac:dyDescent="0.25">
      <c r="A46" s="1" t="s">
        <v>6</v>
      </c>
      <c r="B46" s="139">
        <f>1+MAX($B$13:B45)</f>
        <v>9</v>
      </c>
      <c r="C46" s="103" t="s">
        <v>153</v>
      </c>
      <c r="D46" s="103"/>
      <c r="E46" s="103" t="s">
        <v>141</v>
      </c>
      <c r="F46" s="118" t="s">
        <v>154</v>
      </c>
      <c r="G46" s="103" t="s">
        <v>148</v>
      </c>
      <c r="H46" s="107">
        <v>20</v>
      </c>
      <c r="I46" s="107"/>
      <c r="J46" s="107" t="str">
        <f>IF(ISNUMBER(I46),ROUND(H46*I46,3),"")</f>
        <v/>
      </c>
      <c r="K46" s="109"/>
      <c r="L46" s="119">
        <f>ROUND(H46*K46,2)</f>
        <v>0</v>
      </c>
    </row>
    <row r="47" spans="1:12" x14ac:dyDescent="0.2">
      <c r="A47" s="1" t="s">
        <v>5</v>
      </c>
      <c r="B47" s="15"/>
      <c r="C47" s="1"/>
      <c r="D47" s="1"/>
      <c r="E47" s="1"/>
      <c r="F47" s="120"/>
      <c r="G47" s="26"/>
      <c r="H47" s="26"/>
      <c r="I47" s="26"/>
      <c r="J47" s="26"/>
      <c r="K47" s="26"/>
      <c r="L47" s="16"/>
    </row>
    <row r="48" spans="1:12" x14ac:dyDescent="0.2">
      <c r="A48" s="1" t="s">
        <v>7</v>
      </c>
      <c r="B48" s="15"/>
      <c r="C48" s="1"/>
      <c r="D48" s="1"/>
      <c r="E48" s="1"/>
      <c r="F48" s="112" t="s">
        <v>144</v>
      </c>
      <c r="G48" s="26"/>
      <c r="H48" s="26"/>
      <c r="I48" s="26"/>
      <c r="J48" s="26"/>
      <c r="K48" s="26"/>
      <c r="L48" s="16"/>
    </row>
    <row r="49" spans="1:12" ht="316.8" thickBot="1" x14ac:dyDescent="0.25">
      <c r="A49" s="1" t="s">
        <v>8</v>
      </c>
      <c r="B49" s="17"/>
      <c r="C49" s="14"/>
      <c r="D49" s="14"/>
      <c r="E49" s="14"/>
      <c r="F49" s="115" t="s">
        <v>155</v>
      </c>
      <c r="G49" s="7"/>
      <c r="H49" s="7"/>
      <c r="I49" s="7"/>
      <c r="J49" s="7"/>
      <c r="K49" s="7"/>
      <c r="L49" s="18"/>
    </row>
    <row r="50" spans="1:12" ht="10.8" thickBot="1" x14ac:dyDescent="0.25">
      <c r="A50" s="1" t="s">
        <v>6</v>
      </c>
      <c r="B50" s="139">
        <f>1+MAX($B$13:B49)</f>
        <v>10</v>
      </c>
      <c r="C50" s="103" t="s">
        <v>342</v>
      </c>
      <c r="D50" s="103"/>
      <c r="E50" s="143" t="s">
        <v>347</v>
      </c>
      <c r="F50" s="118" t="s">
        <v>343</v>
      </c>
      <c r="G50" s="103" t="s">
        <v>156</v>
      </c>
      <c r="H50" s="107">
        <v>200</v>
      </c>
      <c r="I50" s="107"/>
      <c r="J50" s="107" t="str">
        <f>IF(ISNUMBER(I50),ROUND(H50*I50,3),"")</f>
        <v/>
      </c>
      <c r="K50" s="109"/>
      <c r="L50" s="119">
        <f>ROUND(H50*K50,2)</f>
        <v>0</v>
      </c>
    </row>
    <row r="51" spans="1:12" x14ac:dyDescent="0.2">
      <c r="A51" s="1" t="s">
        <v>5</v>
      </c>
      <c r="B51" s="15"/>
      <c r="C51" s="1"/>
      <c r="D51" s="1"/>
      <c r="E51" s="1"/>
      <c r="F51" s="120"/>
      <c r="G51" s="26"/>
      <c r="H51" s="26"/>
      <c r="I51" s="26"/>
      <c r="J51" s="26"/>
      <c r="K51" s="26"/>
      <c r="L51" s="16"/>
    </row>
    <row r="52" spans="1:12" x14ac:dyDescent="0.2">
      <c r="A52" s="1" t="s">
        <v>7</v>
      </c>
      <c r="B52" s="15"/>
      <c r="C52" s="1"/>
      <c r="D52" s="1"/>
      <c r="E52" s="1"/>
      <c r="F52" s="112" t="s">
        <v>144</v>
      </c>
      <c r="G52" s="26"/>
      <c r="H52" s="26"/>
      <c r="I52" s="26"/>
      <c r="J52" s="26"/>
      <c r="K52" s="26"/>
      <c r="L52" s="16"/>
    </row>
    <row r="53" spans="1:12" ht="10.8" thickBot="1" x14ac:dyDescent="0.25">
      <c r="A53" s="1" t="s">
        <v>8</v>
      </c>
      <c r="B53" s="17"/>
      <c r="C53" s="14"/>
      <c r="D53" s="14"/>
      <c r="E53" s="14"/>
      <c r="F53" s="115" t="s">
        <v>130</v>
      </c>
      <c r="G53" s="7"/>
      <c r="H53" s="7"/>
      <c r="I53" s="7"/>
      <c r="J53" s="7"/>
      <c r="K53" s="7"/>
      <c r="L53" s="18"/>
    </row>
    <row r="54" spans="1:12" ht="10.8" thickBot="1" x14ac:dyDescent="0.25">
      <c r="A54" s="1" t="s">
        <v>6</v>
      </c>
      <c r="B54" s="139">
        <f>1+MAX($B$13:B53)</f>
        <v>11</v>
      </c>
      <c r="C54" s="103" t="s">
        <v>157</v>
      </c>
      <c r="D54" s="103"/>
      <c r="E54" s="143" t="s">
        <v>347</v>
      </c>
      <c r="F54" s="118" t="s">
        <v>158</v>
      </c>
      <c r="G54" s="103" t="s">
        <v>148</v>
      </c>
      <c r="H54" s="107">
        <v>20</v>
      </c>
      <c r="I54" s="107"/>
      <c r="J54" s="107" t="str">
        <f>IF(ISNUMBER(I54),ROUND(H54*I54,3),"")</f>
        <v/>
      </c>
      <c r="K54" s="109"/>
      <c r="L54" s="119">
        <f>ROUND(H54*K54,2)</f>
        <v>0</v>
      </c>
    </row>
    <row r="55" spans="1:12" x14ac:dyDescent="0.2">
      <c r="A55" s="1" t="s">
        <v>5</v>
      </c>
      <c r="B55" s="15"/>
      <c r="C55" s="1"/>
      <c r="D55" s="1"/>
      <c r="E55" s="1"/>
      <c r="F55" s="120"/>
      <c r="G55" s="26"/>
      <c r="H55" s="26"/>
      <c r="I55" s="26"/>
      <c r="J55" s="26"/>
      <c r="K55" s="26"/>
      <c r="L55" s="16"/>
    </row>
    <row r="56" spans="1:12" x14ac:dyDescent="0.2">
      <c r="A56" s="1" t="s">
        <v>7</v>
      </c>
      <c r="B56" s="15"/>
      <c r="C56" s="1"/>
      <c r="D56" s="1"/>
      <c r="E56" s="1"/>
      <c r="F56" s="112" t="s">
        <v>144</v>
      </c>
      <c r="G56" s="26"/>
      <c r="H56" s="26"/>
      <c r="I56" s="26"/>
      <c r="J56" s="26"/>
      <c r="K56" s="26"/>
      <c r="L56" s="16"/>
    </row>
    <row r="57" spans="1:12" ht="10.8" thickBot="1" x14ac:dyDescent="0.25">
      <c r="A57" s="1" t="s">
        <v>8</v>
      </c>
      <c r="B57" s="17"/>
      <c r="C57" s="14"/>
      <c r="D57" s="14"/>
      <c r="E57" s="14"/>
      <c r="F57" s="115" t="s">
        <v>130</v>
      </c>
      <c r="G57" s="7"/>
      <c r="H57" s="7"/>
      <c r="I57" s="7"/>
      <c r="J57" s="7"/>
      <c r="K57" s="7"/>
      <c r="L57" s="18"/>
    </row>
    <row r="58" spans="1:12" ht="10.8" thickBot="1" x14ac:dyDescent="0.25">
      <c r="A58" s="1" t="s">
        <v>6</v>
      </c>
      <c r="B58" s="139">
        <f>1+MAX($B$13:B57)</f>
        <v>12</v>
      </c>
      <c r="C58" s="103" t="s">
        <v>159</v>
      </c>
      <c r="D58" s="103"/>
      <c r="E58" s="143" t="s">
        <v>347</v>
      </c>
      <c r="F58" s="118" t="s">
        <v>160</v>
      </c>
      <c r="G58" s="103" t="s">
        <v>161</v>
      </c>
      <c r="H58" s="107">
        <v>115</v>
      </c>
      <c r="I58" s="107"/>
      <c r="J58" s="107" t="str">
        <f>IF(ISNUMBER(I58),ROUND(H58*I58,3),"")</f>
        <v/>
      </c>
      <c r="K58" s="109"/>
      <c r="L58" s="119">
        <f>ROUND(H58*K58,2)</f>
        <v>0</v>
      </c>
    </row>
    <row r="59" spans="1:12" x14ac:dyDescent="0.2">
      <c r="A59" s="1" t="s">
        <v>5</v>
      </c>
      <c r="B59" s="15"/>
      <c r="C59" s="1"/>
      <c r="D59" s="1"/>
      <c r="E59" s="1"/>
      <c r="F59" s="120"/>
      <c r="G59" s="26"/>
      <c r="H59" s="26"/>
      <c r="I59" s="26"/>
      <c r="J59" s="26"/>
      <c r="K59" s="26"/>
      <c r="L59" s="16"/>
    </row>
    <row r="60" spans="1:12" x14ac:dyDescent="0.2">
      <c r="A60" s="1" t="s">
        <v>7</v>
      </c>
      <c r="B60" s="15"/>
      <c r="C60" s="1"/>
      <c r="D60" s="1"/>
      <c r="E60" s="1"/>
      <c r="F60" s="112" t="s">
        <v>144</v>
      </c>
      <c r="G60" s="26"/>
      <c r="H60" s="26"/>
      <c r="I60" s="26"/>
      <c r="J60" s="26"/>
      <c r="K60" s="26"/>
      <c r="L60" s="16"/>
    </row>
    <row r="61" spans="1:12" ht="10.8" thickBot="1" x14ac:dyDescent="0.25">
      <c r="A61" s="1" t="s">
        <v>8</v>
      </c>
      <c r="B61" s="17"/>
      <c r="C61" s="14"/>
      <c r="D61" s="14"/>
      <c r="E61" s="14"/>
      <c r="F61" s="115" t="s">
        <v>130</v>
      </c>
      <c r="G61" s="7"/>
      <c r="H61" s="7"/>
      <c r="I61" s="7"/>
      <c r="J61" s="7"/>
      <c r="K61" s="7"/>
      <c r="L61" s="18"/>
    </row>
    <row r="62" spans="1:12" ht="10.8" thickBot="1" x14ac:dyDescent="0.25">
      <c r="A62" s="1" t="s">
        <v>6</v>
      </c>
      <c r="B62" s="139">
        <f>1+MAX($B$13:B61)</f>
        <v>13</v>
      </c>
      <c r="C62" s="103" t="s">
        <v>162</v>
      </c>
      <c r="D62" s="103"/>
      <c r="E62" s="143" t="s">
        <v>347</v>
      </c>
      <c r="F62" s="118" t="s">
        <v>163</v>
      </c>
      <c r="G62" s="103" t="s">
        <v>161</v>
      </c>
      <c r="H62" s="107">
        <v>50</v>
      </c>
      <c r="I62" s="107"/>
      <c r="J62" s="107" t="str">
        <f>IF(ISNUMBER(I62),ROUND(H62*I62,3),"")</f>
        <v/>
      </c>
      <c r="K62" s="109"/>
      <c r="L62" s="119">
        <f>ROUND(H62*K62,2)</f>
        <v>0</v>
      </c>
    </row>
    <row r="63" spans="1:12" x14ac:dyDescent="0.2">
      <c r="A63" s="1" t="s">
        <v>5</v>
      </c>
      <c r="B63" s="15"/>
      <c r="C63" s="1"/>
      <c r="D63" s="1"/>
      <c r="E63" s="1"/>
      <c r="F63" s="120"/>
      <c r="G63" s="26"/>
      <c r="H63" s="26"/>
      <c r="I63" s="26"/>
      <c r="J63" s="26"/>
      <c r="K63" s="26"/>
      <c r="L63" s="16"/>
    </row>
    <row r="64" spans="1:12" x14ac:dyDescent="0.2">
      <c r="A64" s="1" t="s">
        <v>7</v>
      </c>
      <c r="B64" s="15"/>
      <c r="C64" s="1"/>
      <c r="D64" s="1"/>
      <c r="E64" s="1"/>
      <c r="F64" s="112" t="s">
        <v>144</v>
      </c>
      <c r="G64" s="26"/>
      <c r="H64" s="26"/>
      <c r="I64" s="26"/>
      <c r="J64" s="26"/>
      <c r="K64" s="26"/>
      <c r="L64" s="16"/>
    </row>
    <row r="65" spans="1:12" ht="10.8" thickBot="1" x14ac:dyDescent="0.25">
      <c r="A65" s="1" t="s">
        <v>8</v>
      </c>
      <c r="B65" s="17"/>
      <c r="C65" s="14"/>
      <c r="D65" s="14"/>
      <c r="E65" s="14"/>
      <c r="F65" s="115" t="s">
        <v>130</v>
      </c>
      <c r="G65" s="7"/>
      <c r="H65" s="7"/>
      <c r="I65" s="7"/>
      <c r="J65" s="7"/>
      <c r="K65" s="7"/>
      <c r="L65" s="18"/>
    </row>
    <row r="66" spans="1:12" ht="10.8" thickBot="1" x14ac:dyDescent="0.25">
      <c r="A66" s="1" t="s">
        <v>6</v>
      </c>
      <c r="B66" s="139">
        <f>1+MAX($B$13:B65)</f>
        <v>14</v>
      </c>
      <c r="C66" s="103" t="s">
        <v>164</v>
      </c>
      <c r="D66" s="103"/>
      <c r="E66" s="143" t="s">
        <v>347</v>
      </c>
      <c r="F66" s="118" t="s">
        <v>165</v>
      </c>
      <c r="G66" s="103" t="s">
        <v>161</v>
      </c>
      <c r="H66" s="107">
        <v>50</v>
      </c>
      <c r="I66" s="107"/>
      <c r="J66" s="107" t="str">
        <f>IF(ISNUMBER(I66),ROUND(H66*I66,3),"")</f>
        <v/>
      </c>
      <c r="K66" s="109"/>
      <c r="L66" s="119">
        <f>ROUND(H66*K66,2)</f>
        <v>0</v>
      </c>
    </row>
    <row r="67" spans="1:12" x14ac:dyDescent="0.2">
      <c r="A67" s="1" t="s">
        <v>5</v>
      </c>
      <c r="B67" s="15"/>
      <c r="C67" s="1"/>
      <c r="D67" s="1"/>
      <c r="E67" s="1"/>
      <c r="F67" s="120"/>
      <c r="G67" s="26"/>
      <c r="H67" s="26"/>
      <c r="I67" s="26"/>
      <c r="J67" s="26"/>
      <c r="K67" s="26"/>
      <c r="L67" s="16"/>
    </row>
    <row r="68" spans="1:12" x14ac:dyDescent="0.2">
      <c r="A68" s="1" t="s">
        <v>7</v>
      </c>
      <c r="B68" s="15"/>
      <c r="C68" s="1"/>
      <c r="D68" s="1"/>
      <c r="E68" s="1"/>
      <c r="F68" s="112" t="s">
        <v>144</v>
      </c>
      <c r="G68" s="26"/>
      <c r="H68" s="26"/>
      <c r="I68" s="26"/>
      <c r="J68" s="26"/>
      <c r="K68" s="26"/>
      <c r="L68" s="16"/>
    </row>
    <row r="69" spans="1:12" ht="10.8" thickBot="1" x14ac:dyDescent="0.25">
      <c r="A69" s="1" t="s">
        <v>8</v>
      </c>
      <c r="B69" s="17"/>
      <c r="C69" s="14"/>
      <c r="D69" s="14"/>
      <c r="E69" s="14"/>
      <c r="F69" s="115" t="s">
        <v>130</v>
      </c>
      <c r="G69" s="7"/>
      <c r="H69" s="7"/>
      <c r="I69" s="7"/>
      <c r="J69" s="7"/>
      <c r="K69" s="7"/>
      <c r="L69" s="18"/>
    </row>
    <row r="70" spans="1:12" ht="10.8" thickBot="1" x14ac:dyDescent="0.25">
      <c r="A70" s="1" t="s">
        <v>6</v>
      </c>
      <c r="B70" s="139">
        <f>1+MAX($B$13:B69)</f>
        <v>15</v>
      </c>
      <c r="C70" s="103" t="s">
        <v>166</v>
      </c>
      <c r="D70" s="103"/>
      <c r="E70" s="143" t="s">
        <v>347</v>
      </c>
      <c r="F70" s="118" t="s">
        <v>167</v>
      </c>
      <c r="G70" s="103" t="s">
        <v>161</v>
      </c>
      <c r="H70" s="107">
        <v>50</v>
      </c>
      <c r="I70" s="107"/>
      <c r="J70" s="107" t="str">
        <f>IF(ISNUMBER(I70),ROUND(H70*I70,3),"")</f>
        <v/>
      </c>
      <c r="K70" s="109"/>
      <c r="L70" s="119">
        <f>ROUND(H70*K70,2)</f>
        <v>0</v>
      </c>
    </row>
    <row r="71" spans="1:12" x14ac:dyDescent="0.2">
      <c r="A71" s="1" t="s">
        <v>5</v>
      </c>
      <c r="B71" s="15"/>
      <c r="C71" s="1"/>
      <c r="D71" s="1"/>
      <c r="E71" s="1"/>
      <c r="F71" s="120"/>
      <c r="G71" s="26"/>
      <c r="H71" s="26"/>
      <c r="I71" s="26"/>
      <c r="J71" s="26"/>
      <c r="K71" s="26"/>
      <c r="L71" s="16"/>
    </row>
    <row r="72" spans="1:12" x14ac:dyDescent="0.2">
      <c r="A72" s="1" t="s">
        <v>7</v>
      </c>
      <c r="B72" s="15"/>
      <c r="C72" s="1"/>
      <c r="D72" s="1"/>
      <c r="E72" s="1"/>
      <c r="F72" s="112" t="s">
        <v>144</v>
      </c>
      <c r="G72" s="26"/>
      <c r="H72" s="26"/>
      <c r="I72" s="26"/>
      <c r="J72" s="26"/>
      <c r="K72" s="26"/>
      <c r="L72" s="16"/>
    </row>
    <row r="73" spans="1:12" ht="10.8" thickBot="1" x14ac:dyDescent="0.25">
      <c r="A73" s="1" t="s">
        <v>8</v>
      </c>
      <c r="B73" s="17"/>
      <c r="C73" s="14"/>
      <c r="D73" s="14"/>
      <c r="E73" s="14"/>
      <c r="F73" s="115" t="s">
        <v>130</v>
      </c>
      <c r="G73" s="7"/>
      <c r="H73" s="7"/>
      <c r="I73" s="7"/>
      <c r="J73" s="7"/>
      <c r="K73" s="7"/>
      <c r="L73" s="18"/>
    </row>
    <row r="74" spans="1:12" ht="10.8" thickBot="1" x14ac:dyDescent="0.25">
      <c r="A74" s="1" t="s">
        <v>6</v>
      </c>
      <c r="B74" s="139">
        <f>1+MAX($B$13:B73)</f>
        <v>16</v>
      </c>
      <c r="C74" s="103" t="s">
        <v>168</v>
      </c>
      <c r="D74" s="103"/>
      <c r="E74" s="143" t="s">
        <v>347</v>
      </c>
      <c r="F74" s="118" t="s">
        <v>169</v>
      </c>
      <c r="G74" s="103" t="s">
        <v>161</v>
      </c>
      <c r="H74" s="107">
        <v>10</v>
      </c>
      <c r="I74" s="107"/>
      <c r="J74" s="107" t="str">
        <f>IF(ISNUMBER(I74),ROUND(H74*I74,3),"")</f>
        <v/>
      </c>
      <c r="K74" s="109"/>
      <c r="L74" s="119">
        <f>ROUND(H74*K74,2)</f>
        <v>0</v>
      </c>
    </row>
    <row r="75" spans="1:12" x14ac:dyDescent="0.2">
      <c r="A75" s="1" t="s">
        <v>5</v>
      </c>
      <c r="B75" s="15"/>
      <c r="C75" s="1"/>
      <c r="D75" s="1"/>
      <c r="E75" s="1"/>
      <c r="F75" s="120"/>
      <c r="G75" s="26"/>
      <c r="H75" s="26"/>
      <c r="I75" s="26"/>
      <c r="J75" s="26"/>
      <c r="K75" s="26"/>
      <c r="L75" s="16"/>
    </row>
    <row r="76" spans="1:12" x14ac:dyDescent="0.2">
      <c r="A76" s="1" t="s">
        <v>7</v>
      </c>
      <c r="B76" s="15"/>
      <c r="C76" s="1"/>
      <c r="D76" s="1"/>
      <c r="E76" s="1"/>
      <c r="F76" s="112" t="s">
        <v>144</v>
      </c>
      <c r="G76" s="26"/>
      <c r="H76" s="26"/>
      <c r="I76" s="26"/>
      <c r="J76" s="26"/>
      <c r="K76" s="26"/>
      <c r="L76" s="16"/>
    </row>
    <row r="77" spans="1:12" ht="10.8" thickBot="1" x14ac:dyDescent="0.25">
      <c r="A77" s="1" t="s">
        <v>8</v>
      </c>
      <c r="B77" s="17"/>
      <c r="C77" s="14"/>
      <c r="D77" s="14"/>
      <c r="E77" s="14"/>
      <c r="F77" s="115" t="s">
        <v>130</v>
      </c>
      <c r="G77" s="7"/>
      <c r="H77" s="7"/>
      <c r="I77" s="7"/>
      <c r="J77" s="7"/>
      <c r="K77" s="7"/>
      <c r="L77" s="18"/>
    </row>
    <row r="78" spans="1:12" ht="10.8" thickBot="1" x14ac:dyDescent="0.25">
      <c r="A78" s="1" t="s">
        <v>6</v>
      </c>
      <c r="B78" s="139">
        <f>1+MAX($B$13:B77)</f>
        <v>17</v>
      </c>
      <c r="C78" s="103" t="s">
        <v>170</v>
      </c>
      <c r="D78" s="103"/>
      <c r="E78" s="143" t="s">
        <v>347</v>
      </c>
      <c r="F78" s="118" t="s">
        <v>171</v>
      </c>
      <c r="G78" s="103" t="s">
        <v>161</v>
      </c>
      <c r="H78" s="107">
        <v>400</v>
      </c>
      <c r="I78" s="107"/>
      <c r="J78" s="107" t="str">
        <f>IF(ISNUMBER(I78),ROUND(H78*I78,3),"")</f>
        <v/>
      </c>
      <c r="K78" s="109"/>
      <c r="L78" s="119">
        <f>ROUND(H78*K78,2)</f>
        <v>0</v>
      </c>
    </row>
    <row r="79" spans="1:12" x14ac:dyDescent="0.2">
      <c r="A79" s="1" t="s">
        <v>5</v>
      </c>
      <c r="B79" s="15"/>
      <c r="C79" s="1"/>
      <c r="D79" s="1"/>
      <c r="E79" s="1"/>
      <c r="F79" s="120"/>
      <c r="G79" s="26"/>
      <c r="H79" s="26"/>
      <c r="I79" s="26"/>
      <c r="J79" s="26"/>
      <c r="K79" s="26"/>
      <c r="L79" s="16"/>
    </row>
    <row r="80" spans="1:12" x14ac:dyDescent="0.2">
      <c r="A80" s="1" t="s">
        <v>7</v>
      </c>
      <c r="B80" s="15"/>
      <c r="C80" s="1"/>
      <c r="D80" s="1"/>
      <c r="E80" s="1"/>
      <c r="F80" s="112" t="s">
        <v>144</v>
      </c>
      <c r="G80" s="26"/>
      <c r="H80" s="26"/>
      <c r="I80" s="26"/>
      <c r="J80" s="26"/>
      <c r="K80" s="26"/>
      <c r="L80" s="16"/>
    </row>
    <row r="81" spans="1:12" ht="10.8" thickBot="1" x14ac:dyDescent="0.25">
      <c r="A81" s="1" t="s">
        <v>8</v>
      </c>
      <c r="B81" s="17"/>
      <c r="C81" s="14"/>
      <c r="D81" s="14"/>
      <c r="E81" s="14"/>
      <c r="F81" s="115" t="s">
        <v>130</v>
      </c>
      <c r="G81" s="7"/>
      <c r="H81" s="7"/>
      <c r="I81" s="7"/>
      <c r="J81" s="7"/>
      <c r="K81" s="7"/>
      <c r="L81" s="18"/>
    </row>
    <row r="82" spans="1:12" ht="10.8" thickBot="1" x14ac:dyDescent="0.25">
      <c r="A82" s="1" t="s">
        <v>6</v>
      </c>
      <c r="B82" s="139">
        <f>1+MAX($B$13:B81)</f>
        <v>18</v>
      </c>
      <c r="C82" s="103" t="s">
        <v>172</v>
      </c>
      <c r="D82" s="103"/>
      <c r="E82" s="103" t="s">
        <v>141</v>
      </c>
      <c r="F82" s="118" t="s">
        <v>173</v>
      </c>
      <c r="G82" s="103" t="s">
        <v>174</v>
      </c>
      <c r="H82" s="107">
        <v>10</v>
      </c>
      <c r="I82" s="107"/>
      <c r="J82" s="107" t="str">
        <f>IF(ISNUMBER(I82),ROUND(H82*I82,3),"")</f>
        <v/>
      </c>
      <c r="K82" s="109"/>
      <c r="L82" s="119">
        <f>ROUND(H82*K82,2)</f>
        <v>0</v>
      </c>
    </row>
    <row r="83" spans="1:12" x14ac:dyDescent="0.2">
      <c r="A83" s="1" t="s">
        <v>5</v>
      </c>
      <c r="B83" s="15"/>
      <c r="C83" s="1"/>
      <c r="D83" s="1"/>
      <c r="E83" s="1"/>
      <c r="F83" s="120"/>
      <c r="G83" s="26"/>
      <c r="H83" s="26"/>
      <c r="I83" s="26"/>
      <c r="J83" s="26"/>
      <c r="K83" s="26"/>
      <c r="L83" s="16"/>
    </row>
    <row r="84" spans="1:12" x14ac:dyDescent="0.2">
      <c r="A84" s="1" t="s">
        <v>7</v>
      </c>
      <c r="B84" s="15"/>
      <c r="C84" s="1"/>
      <c r="D84" s="1"/>
      <c r="E84" s="1"/>
      <c r="F84" s="112" t="s">
        <v>144</v>
      </c>
      <c r="G84" s="26"/>
      <c r="H84" s="26"/>
      <c r="I84" s="26"/>
      <c r="J84" s="26"/>
      <c r="K84" s="26"/>
      <c r="L84" s="16"/>
    </row>
    <row r="85" spans="1:12" ht="61.8" thickBot="1" x14ac:dyDescent="0.25">
      <c r="A85" s="1" t="s">
        <v>8</v>
      </c>
      <c r="B85" s="17"/>
      <c r="C85" s="14"/>
      <c r="D85" s="14"/>
      <c r="E85" s="14"/>
      <c r="F85" s="115" t="s">
        <v>175</v>
      </c>
      <c r="G85" s="7"/>
      <c r="H85" s="7"/>
      <c r="I85" s="7"/>
      <c r="J85" s="7"/>
      <c r="K85" s="7"/>
      <c r="L85" s="18"/>
    </row>
    <row r="86" spans="1:12" ht="10.8" thickBot="1" x14ac:dyDescent="0.25">
      <c r="A86" s="1" t="s">
        <v>6</v>
      </c>
      <c r="B86" s="139">
        <f>1+MAX($B$13:B85)</f>
        <v>19</v>
      </c>
      <c r="C86" s="103" t="s">
        <v>176</v>
      </c>
      <c r="D86" s="103"/>
      <c r="E86" s="143" t="s">
        <v>347</v>
      </c>
      <c r="F86" s="118" t="s">
        <v>177</v>
      </c>
      <c r="G86" s="103" t="s">
        <v>174</v>
      </c>
      <c r="H86" s="107">
        <v>5</v>
      </c>
      <c r="I86" s="107"/>
      <c r="J86" s="107" t="str">
        <f>IF(ISNUMBER(I86),ROUND(H86*I86,3),"")</f>
        <v/>
      </c>
      <c r="K86" s="109"/>
      <c r="L86" s="119">
        <f>ROUND(H86*K86,2)</f>
        <v>0</v>
      </c>
    </row>
    <row r="87" spans="1:12" x14ac:dyDescent="0.2">
      <c r="A87" s="1" t="s">
        <v>5</v>
      </c>
      <c r="B87" s="15"/>
      <c r="C87" s="1"/>
      <c r="D87" s="1"/>
      <c r="E87" s="1"/>
      <c r="F87" s="120"/>
      <c r="G87" s="26"/>
      <c r="H87" s="26"/>
      <c r="I87" s="26"/>
      <c r="J87" s="26"/>
      <c r="K87" s="26"/>
      <c r="L87" s="16"/>
    </row>
    <row r="88" spans="1:12" x14ac:dyDescent="0.2">
      <c r="A88" s="1" t="s">
        <v>7</v>
      </c>
      <c r="B88" s="15"/>
      <c r="C88" s="1"/>
      <c r="D88" s="1"/>
      <c r="E88" s="1"/>
      <c r="F88" s="112" t="s">
        <v>144</v>
      </c>
      <c r="G88" s="26"/>
      <c r="H88" s="26"/>
      <c r="I88" s="26"/>
      <c r="J88" s="26"/>
      <c r="K88" s="26"/>
      <c r="L88" s="16"/>
    </row>
    <row r="89" spans="1:12" ht="10.8" thickBot="1" x14ac:dyDescent="0.25">
      <c r="A89" s="1" t="s">
        <v>8</v>
      </c>
      <c r="B89" s="17"/>
      <c r="C89" s="14"/>
      <c r="D89" s="14"/>
      <c r="E89" s="14"/>
      <c r="F89" s="115" t="s">
        <v>130</v>
      </c>
      <c r="G89" s="7"/>
      <c r="H89" s="7"/>
      <c r="I89" s="7"/>
      <c r="J89" s="7"/>
      <c r="K89" s="7"/>
      <c r="L89" s="18"/>
    </row>
    <row r="90" spans="1:12" ht="10.8" thickBot="1" x14ac:dyDescent="0.25">
      <c r="A90" s="1" t="s">
        <v>6</v>
      </c>
      <c r="B90" s="139">
        <f>1+MAX($B$13:B89)</f>
        <v>20</v>
      </c>
      <c r="C90" s="103" t="s">
        <v>178</v>
      </c>
      <c r="D90" s="103"/>
      <c r="E90" s="143" t="s">
        <v>347</v>
      </c>
      <c r="F90" s="118" t="s">
        <v>179</v>
      </c>
      <c r="G90" s="103" t="s">
        <v>174</v>
      </c>
      <c r="H90" s="107">
        <v>5</v>
      </c>
      <c r="I90" s="107"/>
      <c r="J90" s="107" t="str">
        <f>IF(ISNUMBER(I90),ROUND(H90*I90,3),"")</f>
        <v/>
      </c>
      <c r="K90" s="109"/>
      <c r="L90" s="119">
        <f>ROUND(H90*K90,2)</f>
        <v>0</v>
      </c>
    </row>
    <row r="91" spans="1:12" x14ac:dyDescent="0.2">
      <c r="A91" s="1" t="s">
        <v>5</v>
      </c>
      <c r="B91" s="15"/>
      <c r="C91" s="1"/>
      <c r="D91" s="1"/>
      <c r="E91" s="1"/>
      <c r="F91" s="120"/>
      <c r="G91" s="26"/>
      <c r="H91" s="26"/>
      <c r="I91" s="26"/>
      <c r="J91" s="26"/>
      <c r="K91" s="26"/>
      <c r="L91" s="16"/>
    </row>
    <row r="92" spans="1:12" x14ac:dyDescent="0.2">
      <c r="A92" s="1" t="s">
        <v>7</v>
      </c>
      <c r="B92" s="15"/>
      <c r="C92" s="1"/>
      <c r="D92" s="1"/>
      <c r="E92" s="1"/>
      <c r="F92" s="112" t="s">
        <v>144</v>
      </c>
      <c r="G92" s="26"/>
      <c r="H92" s="26"/>
      <c r="I92" s="26"/>
      <c r="J92" s="26"/>
      <c r="K92" s="26"/>
      <c r="L92" s="16"/>
    </row>
    <row r="93" spans="1:12" ht="10.8" thickBot="1" x14ac:dyDescent="0.25">
      <c r="A93" s="1" t="s">
        <v>8</v>
      </c>
      <c r="B93" s="17"/>
      <c r="C93" s="14"/>
      <c r="D93" s="14"/>
      <c r="E93" s="14"/>
      <c r="F93" s="115" t="s">
        <v>130</v>
      </c>
      <c r="G93" s="7"/>
      <c r="H93" s="7"/>
      <c r="I93" s="7"/>
      <c r="J93" s="7"/>
      <c r="K93" s="7"/>
      <c r="L93" s="18"/>
    </row>
    <row r="94" spans="1:12" ht="10.8" thickBot="1" x14ac:dyDescent="0.25">
      <c r="A94" s="1" t="s">
        <v>6</v>
      </c>
      <c r="B94" s="139">
        <f>1+MAX($B$13:B93)</f>
        <v>21</v>
      </c>
      <c r="C94" s="103" t="s">
        <v>180</v>
      </c>
      <c r="D94" s="103"/>
      <c r="E94" s="143" t="s">
        <v>347</v>
      </c>
      <c r="F94" s="118" t="s">
        <v>181</v>
      </c>
      <c r="G94" s="103" t="s">
        <v>174</v>
      </c>
      <c r="H94" s="107">
        <v>5</v>
      </c>
      <c r="I94" s="107"/>
      <c r="J94" s="107" t="str">
        <f>IF(ISNUMBER(I94),ROUND(H94*I94,3),"")</f>
        <v/>
      </c>
      <c r="K94" s="109"/>
      <c r="L94" s="119">
        <f>ROUND(H94*K94,2)</f>
        <v>0</v>
      </c>
    </row>
    <row r="95" spans="1:12" x14ac:dyDescent="0.2">
      <c r="A95" s="1" t="s">
        <v>5</v>
      </c>
      <c r="B95" s="15"/>
      <c r="C95" s="1"/>
      <c r="D95" s="1"/>
      <c r="E95" s="1"/>
      <c r="F95" s="120"/>
      <c r="G95" s="26"/>
      <c r="H95" s="26"/>
      <c r="I95" s="26"/>
      <c r="J95" s="26"/>
      <c r="K95" s="26"/>
      <c r="L95" s="16"/>
    </row>
    <row r="96" spans="1:12" x14ac:dyDescent="0.2">
      <c r="A96" s="1" t="s">
        <v>7</v>
      </c>
      <c r="B96" s="15"/>
      <c r="C96" s="1"/>
      <c r="D96" s="1"/>
      <c r="E96" s="1"/>
      <c r="F96" s="112" t="s">
        <v>144</v>
      </c>
      <c r="G96" s="26"/>
      <c r="H96" s="26"/>
      <c r="I96" s="26"/>
      <c r="J96" s="26"/>
      <c r="K96" s="26"/>
      <c r="L96" s="16"/>
    </row>
    <row r="97" spans="1:12" ht="10.8" thickBot="1" x14ac:dyDescent="0.25">
      <c r="A97" s="1" t="s">
        <v>8</v>
      </c>
      <c r="B97" s="17"/>
      <c r="C97" s="14"/>
      <c r="D97" s="14"/>
      <c r="E97" s="14"/>
      <c r="F97" s="115" t="s">
        <v>130</v>
      </c>
      <c r="G97" s="7"/>
      <c r="H97" s="7"/>
      <c r="I97" s="7"/>
      <c r="J97" s="7"/>
      <c r="K97" s="7"/>
      <c r="L97" s="18"/>
    </row>
    <row r="98" spans="1:12" ht="10.8" thickBot="1" x14ac:dyDescent="0.25">
      <c r="A98" s="1" t="s">
        <v>6</v>
      </c>
      <c r="B98" s="139">
        <f>1+MAX($B$13:B97)</f>
        <v>22</v>
      </c>
      <c r="C98" s="103" t="s">
        <v>182</v>
      </c>
      <c r="D98" s="103"/>
      <c r="E98" s="143" t="s">
        <v>347</v>
      </c>
      <c r="F98" s="118" t="s">
        <v>183</v>
      </c>
      <c r="G98" s="103" t="s">
        <v>174</v>
      </c>
      <c r="H98" s="107">
        <v>20</v>
      </c>
      <c r="I98" s="107"/>
      <c r="J98" s="107" t="str">
        <f>IF(ISNUMBER(I98),ROUND(H98*I98,3),"")</f>
        <v/>
      </c>
      <c r="K98" s="109"/>
      <c r="L98" s="119">
        <f>ROUND(H98*K98,2)</f>
        <v>0</v>
      </c>
    </row>
    <row r="99" spans="1:12" x14ac:dyDescent="0.2">
      <c r="A99" s="1" t="s">
        <v>5</v>
      </c>
      <c r="B99" s="15"/>
      <c r="C99" s="1"/>
      <c r="D99" s="1"/>
      <c r="E99" s="1"/>
      <c r="F99" s="120"/>
      <c r="G99" s="26"/>
      <c r="H99" s="26"/>
      <c r="I99" s="26"/>
      <c r="J99" s="26"/>
      <c r="K99" s="26"/>
      <c r="L99" s="16"/>
    </row>
    <row r="100" spans="1:12" x14ac:dyDescent="0.2">
      <c r="A100" s="1" t="s">
        <v>7</v>
      </c>
      <c r="B100" s="15"/>
      <c r="C100" s="1"/>
      <c r="D100" s="1"/>
      <c r="E100" s="1"/>
      <c r="F100" s="112" t="s">
        <v>144</v>
      </c>
      <c r="G100" s="26"/>
      <c r="H100" s="26"/>
      <c r="I100" s="26"/>
      <c r="J100" s="26"/>
      <c r="K100" s="26"/>
      <c r="L100" s="16"/>
    </row>
    <row r="101" spans="1:12" ht="10.8" thickBot="1" x14ac:dyDescent="0.25">
      <c r="A101" s="1" t="s">
        <v>8</v>
      </c>
      <c r="B101" s="17"/>
      <c r="C101" s="14"/>
      <c r="D101" s="14"/>
      <c r="E101" s="14"/>
      <c r="F101" s="115" t="s">
        <v>130</v>
      </c>
      <c r="G101" s="7"/>
      <c r="H101" s="7"/>
      <c r="I101" s="7"/>
      <c r="J101" s="7"/>
      <c r="K101" s="7"/>
      <c r="L101" s="18"/>
    </row>
    <row r="102" spans="1:12" ht="10.8" thickBot="1" x14ac:dyDescent="0.25">
      <c r="A102" s="1" t="s">
        <v>6</v>
      </c>
      <c r="B102" s="139">
        <f>1+MAX($B$13:B101)</f>
        <v>23</v>
      </c>
      <c r="C102" s="103" t="s">
        <v>184</v>
      </c>
      <c r="D102" s="103"/>
      <c r="E102" s="143" t="s">
        <v>347</v>
      </c>
      <c r="F102" s="118" t="s">
        <v>185</v>
      </c>
      <c r="G102" s="103" t="s">
        <v>174</v>
      </c>
      <c r="H102" s="107">
        <v>20</v>
      </c>
      <c r="I102" s="107"/>
      <c r="J102" s="107" t="str">
        <f>IF(ISNUMBER(I102),ROUND(H102*I102,3),"")</f>
        <v/>
      </c>
      <c r="K102" s="109"/>
      <c r="L102" s="119">
        <f>ROUND(H102*K102,2)</f>
        <v>0</v>
      </c>
    </row>
    <row r="103" spans="1:12" x14ac:dyDescent="0.2">
      <c r="A103" s="1" t="s">
        <v>5</v>
      </c>
      <c r="B103" s="15"/>
      <c r="C103" s="1"/>
      <c r="D103" s="1"/>
      <c r="E103" s="1"/>
      <c r="F103" s="120"/>
      <c r="G103" s="26"/>
      <c r="H103" s="26"/>
      <c r="I103" s="26"/>
      <c r="J103" s="26"/>
      <c r="K103" s="26"/>
      <c r="L103" s="16"/>
    </row>
    <row r="104" spans="1:12" x14ac:dyDescent="0.2">
      <c r="A104" s="1" t="s">
        <v>7</v>
      </c>
      <c r="B104" s="15"/>
      <c r="C104" s="1"/>
      <c r="D104" s="1"/>
      <c r="E104" s="1"/>
      <c r="F104" s="112" t="s">
        <v>144</v>
      </c>
      <c r="G104" s="26"/>
      <c r="H104" s="26"/>
      <c r="I104" s="26"/>
      <c r="J104" s="26"/>
      <c r="K104" s="26"/>
      <c r="L104" s="16"/>
    </row>
    <row r="105" spans="1:12" ht="10.8" thickBot="1" x14ac:dyDescent="0.25">
      <c r="A105" s="1" t="s">
        <v>8</v>
      </c>
      <c r="B105" s="17"/>
      <c r="C105" s="14"/>
      <c r="D105" s="14"/>
      <c r="E105" s="14"/>
      <c r="F105" s="115" t="s">
        <v>130</v>
      </c>
      <c r="G105" s="7"/>
      <c r="H105" s="7"/>
      <c r="I105" s="7"/>
      <c r="J105" s="7"/>
      <c r="K105" s="7"/>
      <c r="L105" s="18"/>
    </row>
    <row r="106" spans="1:12" ht="10.8" thickBot="1" x14ac:dyDescent="0.25">
      <c r="A106" s="1" t="s">
        <v>6</v>
      </c>
      <c r="B106" s="139">
        <f>1+MAX($B$13:B105)</f>
        <v>24</v>
      </c>
      <c r="C106" s="103" t="s">
        <v>186</v>
      </c>
      <c r="D106" s="103"/>
      <c r="E106" s="143" t="s">
        <v>347</v>
      </c>
      <c r="F106" s="118" t="s">
        <v>187</v>
      </c>
      <c r="G106" s="103" t="s">
        <v>174</v>
      </c>
      <c r="H106" s="107">
        <v>10</v>
      </c>
      <c r="I106" s="107"/>
      <c r="J106" s="107" t="str">
        <f>IF(ISNUMBER(I106),ROUND(H106*I106,3),"")</f>
        <v/>
      </c>
      <c r="K106" s="109"/>
      <c r="L106" s="119">
        <f>ROUND(H106*K106,2)</f>
        <v>0</v>
      </c>
    </row>
    <row r="107" spans="1:12" x14ac:dyDescent="0.2">
      <c r="A107" s="1" t="s">
        <v>5</v>
      </c>
      <c r="B107" s="15"/>
      <c r="C107" s="1"/>
      <c r="D107" s="1"/>
      <c r="E107" s="1"/>
      <c r="F107" s="120"/>
      <c r="G107" s="26"/>
      <c r="H107" s="26"/>
      <c r="I107" s="26"/>
      <c r="J107" s="26"/>
      <c r="K107" s="26"/>
      <c r="L107" s="16"/>
    </row>
    <row r="108" spans="1:12" x14ac:dyDescent="0.2">
      <c r="A108" s="1" t="s">
        <v>7</v>
      </c>
      <c r="B108" s="15"/>
      <c r="C108" s="1"/>
      <c r="D108" s="1"/>
      <c r="E108" s="1"/>
      <c r="F108" s="112" t="s">
        <v>144</v>
      </c>
      <c r="G108" s="26"/>
      <c r="H108" s="26"/>
      <c r="I108" s="26"/>
      <c r="J108" s="26"/>
      <c r="K108" s="26"/>
      <c r="L108" s="16"/>
    </row>
    <row r="109" spans="1:12" ht="10.8" thickBot="1" x14ac:dyDescent="0.25">
      <c r="A109" s="1" t="s">
        <v>8</v>
      </c>
      <c r="B109" s="15"/>
      <c r="C109" s="1"/>
      <c r="D109" s="1"/>
      <c r="E109" s="1"/>
      <c r="F109" s="121" t="s">
        <v>130</v>
      </c>
      <c r="G109" s="26"/>
      <c r="H109" s="26"/>
      <c r="I109" s="26"/>
      <c r="J109" s="26"/>
      <c r="K109" s="26"/>
      <c r="L109" s="16"/>
    </row>
    <row r="110" spans="1:12" ht="10.8" thickBot="1" x14ac:dyDescent="0.25">
      <c r="A110" s="1" t="s">
        <v>6</v>
      </c>
      <c r="B110" s="139">
        <f>1+MAX($B$13:B109)</f>
        <v>25</v>
      </c>
      <c r="C110" s="103" t="s">
        <v>188</v>
      </c>
      <c r="D110" s="103"/>
      <c r="E110" s="143" t="s">
        <v>347</v>
      </c>
      <c r="F110" s="118" t="s">
        <v>189</v>
      </c>
      <c r="G110" s="103" t="s">
        <v>174</v>
      </c>
      <c r="H110" s="107">
        <v>10</v>
      </c>
      <c r="I110" s="107"/>
      <c r="J110" s="107" t="str">
        <f>IF(ISNUMBER(I110),ROUND(H110*I110,3),"")</f>
        <v/>
      </c>
      <c r="K110" s="109"/>
      <c r="L110" s="119">
        <f>ROUND(H110*K110,2)</f>
        <v>0</v>
      </c>
    </row>
    <row r="111" spans="1:12" x14ac:dyDescent="0.2">
      <c r="A111" s="1" t="s">
        <v>5</v>
      </c>
      <c r="B111" s="15"/>
      <c r="C111" s="1"/>
      <c r="D111" s="1"/>
      <c r="E111" s="1"/>
      <c r="F111" s="120"/>
      <c r="G111" s="26"/>
      <c r="H111" s="26"/>
      <c r="I111" s="26"/>
      <c r="J111" s="26"/>
      <c r="K111" s="26"/>
      <c r="L111" s="16"/>
    </row>
    <row r="112" spans="1:12" x14ac:dyDescent="0.2">
      <c r="A112" s="1" t="s">
        <v>7</v>
      </c>
      <c r="B112" s="15"/>
      <c r="C112" s="1"/>
      <c r="D112" s="1"/>
      <c r="E112" s="1"/>
      <c r="F112" s="112" t="s">
        <v>144</v>
      </c>
      <c r="G112" s="26"/>
      <c r="H112" s="26"/>
      <c r="I112" s="26"/>
      <c r="J112" s="26"/>
      <c r="K112" s="26"/>
      <c r="L112" s="16"/>
    </row>
    <row r="113" spans="1:12" ht="10.8" thickBot="1" x14ac:dyDescent="0.25">
      <c r="A113" s="1" t="s">
        <v>8</v>
      </c>
      <c r="B113" s="17"/>
      <c r="C113" s="14"/>
      <c r="D113" s="14"/>
      <c r="E113" s="14"/>
      <c r="F113" s="115" t="s">
        <v>130</v>
      </c>
      <c r="G113" s="7"/>
      <c r="H113" s="7"/>
      <c r="I113" s="7"/>
      <c r="J113" s="7"/>
      <c r="K113" s="7"/>
      <c r="L113" s="18"/>
    </row>
    <row r="114" spans="1:12" ht="10.8" thickBot="1" x14ac:dyDescent="0.25">
      <c r="A114" s="1" t="s">
        <v>6</v>
      </c>
      <c r="B114" s="139">
        <f>1+MAX($B$13:B113)</f>
        <v>26</v>
      </c>
      <c r="C114" s="103" t="s">
        <v>190</v>
      </c>
      <c r="D114" s="103"/>
      <c r="E114" s="143" t="s">
        <v>347</v>
      </c>
      <c r="F114" s="118" t="s">
        <v>191</v>
      </c>
      <c r="G114" s="103" t="s">
        <v>161</v>
      </c>
      <c r="H114" s="107">
        <v>50</v>
      </c>
      <c r="I114" s="107"/>
      <c r="J114" s="107" t="str">
        <f>IF(ISNUMBER(I114),ROUND(H114*I114,3),"")</f>
        <v/>
      </c>
      <c r="K114" s="109"/>
      <c r="L114" s="119">
        <f>ROUND(H114*K114,2)</f>
        <v>0</v>
      </c>
    </row>
    <row r="115" spans="1:12" x14ac:dyDescent="0.2">
      <c r="A115" s="1" t="s">
        <v>5</v>
      </c>
      <c r="B115" s="15"/>
      <c r="C115" s="1"/>
      <c r="D115" s="1"/>
      <c r="E115" s="1"/>
      <c r="F115" s="120"/>
      <c r="G115" s="26"/>
      <c r="H115" s="26"/>
      <c r="I115" s="26"/>
      <c r="J115" s="26"/>
      <c r="K115" s="26"/>
      <c r="L115" s="16"/>
    </row>
    <row r="116" spans="1:12" x14ac:dyDescent="0.2">
      <c r="A116" s="1" t="s">
        <v>7</v>
      </c>
      <c r="B116" s="15"/>
      <c r="C116" s="1"/>
      <c r="D116" s="1"/>
      <c r="E116" s="1"/>
      <c r="F116" s="112" t="s">
        <v>144</v>
      </c>
      <c r="G116" s="26"/>
      <c r="H116" s="26"/>
      <c r="I116" s="26"/>
      <c r="J116" s="26"/>
      <c r="K116" s="26"/>
      <c r="L116" s="16"/>
    </row>
    <row r="117" spans="1:12" ht="10.8" thickBot="1" x14ac:dyDescent="0.25">
      <c r="A117" s="1" t="s">
        <v>8</v>
      </c>
      <c r="B117" s="17"/>
      <c r="C117" s="14"/>
      <c r="D117" s="14"/>
      <c r="E117" s="14"/>
      <c r="F117" s="115" t="s">
        <v>130</v>
      </c>
      <c r="G117" s="7"/>
      <c r="H117" s="7"/>
      <c r="I117" s="7"/>
      <c r="J117" s="7"/>
      <c r="K117" s="7"/>
      <c r="L117" s="18"/>
    </row>
    <row r="118" spans="1:12" ht="10.8" thickBot="1" x14ac:dyDescent="0.25">
      <c r="A118" s="1" t="s">
        <v>6</v>
      </c>
      <c r="B118" s="139">
        <f>1+MAX($B$13:B117)</f>
        <v>27</v>
      </c>
      <c r="C118" s="103" t="s">
        <v>192</v>
      </c>
      <c r="D118" s="103"/>
      <c r="E118" s="143" t="s">
        <v>347</v>
      </c>
      <c r="F118" s="118" t="s">
        <v>193</v>
      </c>
      <c r="G118" s="103" t="s">
        <v>161</v>
      </c>
      <c r="H118" s="107">
        <v>160</v>
      </c>
      <c r="I118" s="107"/>
      <c r="J118" s="107" t="str">
        <f>IF(ISNUMBER(I118),ROUND(H118*I118,3),"")</f>
        <v/>
      </c>
      <c r="K118" s="109"/>
      <c r="L118" s="119">
        <f>ROUND(H118*K118,2)</f>
        <v>0</v>
      </c>
    </row>
    <row r="119" spans="1:12" x14ac:dyDescent="0.2">
      <c r="A119" s="1" t="s">
        <v>5</v>
      </c>
      <c r="B119" s="15"/>
      <c r="C119" s="1"/>
      <c r="D119" s="1"/>
      <c r="E119" s="1"/>
      <c r="F119" s="120"/>
      <c r="G119" s="26"/>
      <c r="H119" s="26"/>
      <c r="I119" s="26"/>
      <c r="J119" s="26"/>
      <c r="K119" s="26"/>
      <c r="L119" s="16"/>
    </row>
    <row r="120" spans="1:12" x14ac:dyDescent="0.2">
      <c r="A120" s="1" t="s">
        <v>7</v>
      </c>
      <c r="B120" s="15"/>
      <c r="C120" s="1"/>
      <c r="D120" s="1"/>
      <c r="E120" s="1"/>
      <c r="F120" s="112" t="s">
        <v>144</v>
      </c>
      <c r="G120" s="26"/>
      <c r="H120" s="26"/>
      <c r="I120" s="26"/>
      <c r="J120" s="26"/>
      <c r="K120" s="26"/>
      <c r="L120" s="16"/>
    </row>
    <row r="121" spans="1:12" ht="10.8" thickBot="1" x14ac:dyDescent="0.25">
      <c r="A121" s="1" t="s">
        <v>8</v>
      </c>
      <c r="B121" s="17"/>
      <c r="C121" s="14"/>
      <c r="D121" s="14"/>
      <c r="E121" s="14"/>
      <c r="F121" s="115" t="s">
        <v>130</v>
      </c>
      <c r="G121" s="7"/>
      <c r="H121" s="7"/>
      <c r="I121" s="7"/>
      <c r="J121" s="7"/>
      <c r="K121" s="7"/>
      <c r="L121" s="18"/>
    </row>
    <row r="122" spans="1:12" ht="10.8" thickBot="1" x14ac:dyDescent="0.25">
      <c r="A122" s="1" t="s">
        <v>6</v>
      </c>
      <c r="B122" s="139">
        <f>1+MAX($B$13:B121)</f>
        <v>28</v>
      </c>
      <c r="C122" s="103" t="s">
        <v>194</v>
      </c>
      <c r="D122" s="103"/>
      <c r="E122" s="143" t="s">
        <v>347</v>
      </c>
      <c r="F122" s="118" t="s">
        <v>195</v>
      </c>
      <c r="G122" s="103" t="s">
        <v>174</v>
      </c>
      <c r="H122" s="107">
        <v>6</v>
      </c>
      <c r="I122" s="107"/>
      <c r="J122" s="107" t="str">
        <f>IF(ISNUMBER(I122),ROUND(H122*I122,3),"")</f>
        <v/>
      </c>
      <c r="K122" s="109"/>
      <c r="L122" s="119">
        <f>ROUND(H122*K122,2)</f>
        <v>0</v>
      </c>
    </row>
    <row r="123" spans="1:12" x14ac:dyDescent="0.2">
      <c r="A123" s="1" t="s">
        <v>5</v>
      </c>
      <c r="B123" s="15"/>
      <c r="C123" s="1"/>
      <c r="D123" s="1"/>
      <c r="E123" s="1"/>
      <c r="F123" s="120"/>
      <c r="G123" s="26"/>
      <c r="H123" s="26"/>
      <c r="I123" s="26"/>
      <c r="J123" s="26"/>
      <c r="K123" s="26"/>
      <c r="L123" s="16"/>
    </row>
    <row r="124" spans="1:12" x14ac:dyDescent="0.2">
      <c r="A124" s="1" t="s">
        <v>7</v>
      </c>
      <c r="B124" s="15"/>
      <c r="C124" s="1"/>
      <c r="D124" s="1"/>
      <c r="E124" s="1"/>
      <c r="F124" s="112" t="s">
        <v>144</v>
      </c>
      <c r="G124" s="26"/>
      <c r="H124" s="26"/>
      <c r="I124" s="26"/>
      <c r="J124" s="26"/>
      <c r="K124" s="26"/>
      <c r="L124" s="16"/>
    </row>
    <row r="125" spans="1:12" ht="10.8" thickBot="1" x14ac:dyDescent="0.25">
      <c r="A125" s="1" t="s">
        <v>8</v>
      </c>
      <c r="B125" s="17"/>
      <c r="C125" s="14"/>
      <c r="D125" s="14"/>
      <c r="E125" s="14"/>
      <c r="F125" s="115" t="s">
        <v>130</v>
      </c>
      <c r="G125" s="7"/>
      <c r="H125" s="7"/>
      <c r="I125" s="7"/>
      <c r="J125" s="7"/>
      <c r="K125" s="7"/>
      <c r="L125" s="18"/>
    </row>
    <row r="126" spans="1:12" ht="10.8" thickBot="1" x14ac:dyDescent="0.25">
      <c r="A126" s="1" t="s">
        <v>6</v>
      </c>
      <c r="B126" s="139">
        <f>1+MAX($B$13:B125)</f>
        <v>29</v>
      </c>
      <c r="C126" s="103" t="s">
        <v>196</v>
      </c>
      <c r="D126" s="103"/>
      <c r="E126" s="143" t="s">
        <v>347</v>
      </c>
      <c r="F126" s="118" t="s">
        <v>197</v>
      </c>
      <c r="G126" s="103" t="s">
        <v>174</v>
      </c>
      <c r="H126" s="107">
        <v>15</v>
      </c>
      <c r="I126" s="107"/>
      <c r="J126" s="107" t="str">
        <f>IF(ISNUMBER(I126),ROUND(H126*I126,3),"")</f>
        <v/>
      </c>
      <c r="K126" s="109"/>
      <c r="L126" s="119">
        <f>ROUND(H126*K126,2)</f>
        <v>0</v>
      </c>
    </row>
    <row r="127" spans="1:12" x14ac:dyDescent="0.2">
      <c r="A127" s="1" t="s">
        <v>5</v>
      </c>
      <c r="B127" s="15"/>
      <c r="C127" s="1"/>
      <c r="D127" s="1"/>
      <c r="E127" s="1"/>
      <c r="F127" s="120"/>
      <c r="G127" s="26"/>
      <c r="H127" s="26"/>
      <c r="I127" s="26"/>
      <c r="J127" s="26"/>
      <c r="K127" s="26"/>
      <c r="L127" s="16"/>
    </row>
    <row r="128" spans="1:12" x14ac:dyDescent="0.2">
      <c r="A128" s="1" t="s">
        <v>7</v>
      </c>
      <c r="B128" s="15"/>
      <c r="C128" s="1"/>
      <c r="D128" s="1"/>
      <c r="E128" s="1"/>
      <c r="F128" s="112" t="s">
        <v>144</v>
      </c>
      <c r="G128" s="26"/>
      <c r="H128" s="26"/>
      <c r="I128" s="26"/>
      <c r="J128" s="26"/>
      <c r="K128" s="26"/>
      <c r="L128" s="16"/>
    </row>
    <row r="129" spans="1:12" ht="10.8" thickBot="1" x14ac:dyDescent="0.25">
      <c r="A129" s="1" t="s">
        <v>8</v>
      </c>
      <c r="B129" s="17"/>
      <c r="C129" s="14"/>
      <c r="D129" s="14"/>
      <c r="E129" s="14"/>
      <c r="F129" s="115" t="s">
        <v>130</v>
      </c>
      <c r="G129" s="7"/>
      <c r="H129" s="7"/>
      <c r="I129" s="7"/>
      <c r="J129" s="7"/>
      <c r="K129" s="7"/>
      <c r="L129" s="18"/>
    </row>
    <row r="130" spans="1:12" ht="10.8" thickBot="1" x14ac:dyDescent="0.25">
      <c r="A130" s="1" t="s">
        <v>6</v>
      </c>
      <c r="B130" s="139">
        <f>1+MAX($B$13:B129)</f>
        <v>30</v>
      </c>
      <c r="C130" s="103" t="s">
        <v>198</v>
      </c>
      <c r="D130" s="103"/>
      <c r="E130" s="143" t="s">
        <v>347</v>
      </c>
      <c r="F130" s="118" t="s">
        <v>199</v>
      </c>
      <c r="G130" s="103" t="s">
        <v>200</v>
      </c>
      <c r="H130" s="107">
        <v>278</v>
      </c>
      <c r="I130" s="107"/>
      <c r="J130" s="107" t="str">
        <f>IF(ISNUMBER(I130),ROUND(H130*I130,3),"")</f>
        <v/>
      </c>
      <c r="K130" s="109"/>
      <c r="L130" s="119">
        <f>ROUND(H130*K130,2)</f>
        <v>0</v>
      </c>
    </row>
    <row r="131" spans="1:12" x14ac:dyDescent="0.2">
      <c r="A131" s="1" t="s">
        <v>5</v>
      </c>
      <c r="B131" s="15"/>
      <c r="C131" s="1"/>
      <c r="D131" s="1"/>
      <c r="E131" s="1"/>
      <c r="F131" s="120"/>
      <c r="G131" s="26"/>
      <c r="H131" s="26"/>
      <c r="I131" s="26"/>
      <c r="J131" s="26"/>
      <c r="K131" s="26"/>
      <c r="L131" s="16"/>
    </row>
    <row r="132" spans="1:12" x14ac:dyDescent="0.2">
      <c r="A132" s="1" t="s">
        <v>7</v>
      </c>
      <c r="B132" s="15"/>
      <c r="C132" s="1"/>
      <c r="D132" s="1"/>
      <c r="E132" s="1"/>
      <c r="F132" s="112" t="s">
        <v>144</v>
      </c>
      <c r="G132" s="26"/>
      <c r="H132" s="26"/>
      <c r="I132" s="26"/>
      <c r="J132" s="26"/>
      <c r="K132" s="26"/>
      <c r="L132" s="16"/>
    </row>
    <row r="133" spans="1:12" ht="10.8" thickBot="1" x14ac:dyDescent="0.25">
      <c r="A133" s="1" t="s">
        <v>8</v>
      </c>
      <c r="B133" s="17"/>
      <c r="C133" s="14"/>
      <c r="D133" s="14"/>
      <c r="E133" s="14"/>
      <c r="F133" s="115" t="s">
        <v>130</v>
      </c>
      <c r="G133" s="7"/>
      <c r="H133" s="7"/>
      <c r="I133" s="7"/>
      <c r="J133" s="7"/>
      <c r="K133" s="7"/>
      <c r="L133" s="18"/>
    </row>
    <row r="134" spans="1:12" ht="21" thickBot="1" x14ac:dyDescent="0.25">
      <c r="A134" s="1" t="s">
        <v>6</v>
      </c>
      <c r="B134" s="139">
        <f>1+MAX($B$13:B133)</f>
        <v>31</v>
      </c>
      <c r="C134" s="103" t="s">
        <v>201</v>
      </c>
      <c r="D134" s="103"/>
      <c r="E134" s="103" t="s">
        <v>141</v>
      </c>
      <c r="F134" s="118" t="s">
        <v>202</v>
      </c>
      <c r="G134" s="103" t="s">
        <v>143</v>
      </c>
      <c r="H134" s="107">
        <v>4.29</v>
      </c>
      <c r="I134" s="107"/>
      <c r="J134" s="107" t="str">
        <f>IF(ISNUMBER(I134),ROUND(H134*I134,3),"")</f>
        <v/>
      </c>
      <c r="K134" s="109"/>
      <c r="L134" s="119">
        <f>ROUND(H134*K134,2)</f>
        <v>0</v>
      </c>
    </row>
    <row r="135" spans="1:12" x14ac:dyDescent="0.2">
      <c r="A135" s="1" t="s">
        <v>5</v>
      </c>
      <c r="B135" s="15"/>
      <c r="C135" s="1"/>
      <c r="D135" s="1"/>
      <c r="E135" s="1"/>
      <c r="F135" s="120"/>
      <c r="G135" s="26"/>
      <c r="H135" s="26"/>
      <c r="I135" s="26"/>
      <c r="J135" s="26"/>
      <c r="K135" s="26"/>
      <c r="L135" s="16"/>
    </row>
    <row r="136" spans="1:12" x14ac:dyDescent="0.2">
      <c r="A136" s="1" t="s">
        <v>7</v>
      </c>
      <c r="B136" s="15"/>
      <c r="C136" s="1"/>
      <c r="D136" s="1"/>
      <c r="E136" s="1"/>
      <c r="F136" s="112" t="s">
        <v>144</v>
      </c>
      <c r="G136" s="26"/>
      <c r="H136" s="26"/>
      <c r="I136" s="26"/>
      <c r="J136" s="26"/>
      <c r="K136" s="26"/>
      <c r="L136" s="16"/>
    </row>
    <row r="137" spans="1:12" ht="72" thickBot="1" x14ac:dyDescent="0.25">
      <c r="A137" s="1" t="s">
        <v>8</v>
      </c>
      <c r="B137" s="17"/>
      <c r="C137" s="14"/>
      <c r="D137" s="14"/>
      <c r="E137" s="14"/>
      <c r="F137" s="115" t="s">
        <v>203</v>
      </c>
      <c r="G137" s="7"/>
      <c r="H137" s="7"/>
      <c r="I137" s="7"/>
      <c r="J137" s="7"/>
      <c r="K137" s="7"/>
      <c r="L137" s="18"/>
    </row>
    <row r="138" spans="1:12" ht="10.8" thickBot="1" x14ac:dyDescent="0.25">
      <c r="A138" s="1" t="s">
        <v>6</v>
      </c>
      <c r="B138" s="139">
        <f>1+MAX($B$13:B137)</f>
        <v>32</v>
      </c>
      <c r="C138" s="103" t="s">
        <v>204</v>
      </c>
      <c r="D138" s="103"/>
      <c r="E138" s="103" t="s">
        <v>141</v>
      </c>
      <c r="F138" s="118" t="s">
        <v>205</v>
      </c>
      <c r="G138" s="103" t="s">
        <v>143</v>
      </c>
      <c r="H138" s="107">
        <v>0.4</v>
      </c>
      <c r="I138" s="107"/>
      <c r="J138" s="107" t="str">
        <f>IF(ISNUMBER(I138),ROUND(H138*I138,3),"")</f>
        <v/>
      </c>
      <c r="K138" s="109"/>
      <c r="L138" s="119">
        <f>ROUND(H138*K138,2)</f>
        <v>0</v>
      </c>
    </row>
    <row r="139" spans="1:12" x14ac:dyDescent="0.2">
      <c r="A139" s="1" t="s">
        <v>5</v>
      </c>
      <c r="B139" s="15"/>
      <c r="C139" s="1"/>
      <c r="D139" s="1"/>
      <c r="E139" s="1"/>
      <c r="F139" s="120"/>
      <c r="G139" s="26"/>
      <c r="H139" s="26"/>
      <c r="I139" s="26"/>
      <c r="J139" s="26"/>
      <c r="K139" s="26"/>
      <c r="L139" s="16"/>
    </row>
    <row r="140" spans="1:12" x14ac:dyDescent="0.2">
      <c r="A140" s="1" t="s">
        <v>7</v>
      </c>
      <c r="B140" s="15"/>
      <c r="C140" s="1"/>
      <c r="D140" s="1"/>
      <c r="E140" s="1"/>
      <c r="F140" s="112" t="s">
        <v>144</v>
      </c>
      <c r="G140" s="26"/>
      <c r="H140" s="26"/>
      <c r="I140" s="26"/>
      <c r="J140" s="26"/>
      <c r="K140" s="26"/>
      <c r="L140" s="16"/>
    </row>
    <row r="141" spans="1:12" ht="72" thickBot="1" x14ac:dyDescent="0.25">
      <c r="A141" s="1" t="s">
        <v>8</v>
      </c>
      <c r="B141" s="17"/>
      <c r="C141" s="14"/>
      <c r="D141" s="14"/>
      <c r="E141" s="14"/>
      <c r="F141" s="115" t="s">
        <v>206</v>
      </c>
      <c r="G141" s="7"/>
      <c r="H141" s="7"/>
      <c r="I141" s="7"/>
      <c r="J141" s="7"/>
      <c r="K141" s="7"/>
      <c r="L141" s="18"/>
    </row>
    <row r="142" spans="1:12" ht="13.8" thickBot="1" x14ac:dyDescent="0.25">
      <c r="A142" s="122" t="s">
        <v>82</v>
      </c>
      <c r="B142" s="123" t="s">
        <v>207</v>
      </c>
      <c r="C142" s="137" t="str">
        <f xml:space="preserve"> CONCATENATE("za Díl ",C13)</f>
        <v xml:space="preserve">za Díl </v>
      </c>
      <c r="D142" s="124"/>
      <c r="E142" s="124"/>
      <c r="F142" s="124" t="s">
        <v>139</v>
      </c>
      <c r="G142" s="124"/>
      <c r="H142" s="124"/>
      <c r="I142" s="124"/>
      <c r="J142" s="136"/>
      <c r="K142" s="124"/>
      <c r="L142" s="125">
        <f>SUM(L14:L141)</f>
        <v>0</v>
      </c>
    </row>
    <row r="143" spans="1:12" ht="19.5" customHeight="1" thickBot="1" x14ac:dyDescent="0.25">
      <c r="A143" s="1" t="s">
        <v>29</v>
      </c>
      <c r="B143" s="126" t="s">
        <v>19</v>
      </c>
      <c r="C143" s="101"/>
      <c r="D143" s="101"/>
      <c r="E143" s="101"/>
      <c r="F143" s="101" t="s">
        <v>209</v>
      </c>
      <c r="G143" s="127"/>
      <c r="H143" s="127"/>
      <c r="I143" s="127"/>
      <c r="J143" s="127"/>
      <c r="K143" s="127"/>
      <c r="L143" s="128"/>
    </row>
    <row r="144" spans="1:12" ht="13.5" customHeight="1" thickBot="1" x14ac:dyDescent="0.25">
      <c r="A144" s="1" t="s">
        <v>6</v>
      </c>
      <c r="B144" s="139">
        <f>1+MAX($B$13:B143)</f>
        <v>33</v>
      </c>
      <c r="C144" s="103" t="s">
        <v>331</v>
      </c>
      <c r="D144" s="103"/>
      <c r="E144" s="143" t="s">
        <v>347</v>
      </c>
      <c r="F144" s="118" t="s">
        <v>330</v>
      </c>
      <c r="G144" s="103" t="s">
        <v>212</v>
      </c>
      <c r="H144" s="107">
        <v>6.25</v>
      </c>
      <c r="I144" s="107"/>
      <c r="J144" s="107"/>
      <c r="K144" s="109"/>
      <c r="L144" s="119">
        <f>ROUND(H144*K144,2)</f>
        <v>0</v>
      </c>
    </row>
    <row r="145" spans="1:12" ht="12.75" customHeight="1" x14ac:dyDescent="0.2">
      <c r="A145" s="1" t="s">
        <v>5</v>
      </c>
      <c r="B145" s="15"/>
      <c r="C145" s="1"/>
      <c r="D145" s="1"/>
      <c r="E145" s="1"/>
      <c r="F145" s="120"/>
      <c r="G145" s="26"/>
      <c r="H145" s="26"/>
      <c r="I145" s="26"/>
      <c r="J145" s="26"/>
      <c r="K145" s="26"/>
      <c r="L145" s="16"/>
    </row>
    <row r="146" spans="1:12" ht="12.75" customHeight="1" x14ac:dyDescent="0.2">
      <c r="A146" s="1" t="s">
        <v>7</v>
      </c>
      <c r="B146" s="15"/>
      <c r="C146" s="1"/>
      <c r="D146" s="1"/>
      <c r="E146" s="1"/>
      <c r="F146" s="112" t="s">
        <v>144</v>
      </c>
      <c r="G146" s="26"/>
      <c r="H146" s="26"/>
      <c r="I146" s="26"/>
      <c r="J146" s="26"/>
      <c r="K146" s="26"/>
      <c r="L146" s="16"/>
    </row>
    <row r="147" spans="1:12" ht="12.75" customHeight="1" thickBot="1" x14ac:dyDescent="0.25">
      <c r="A147" s="1" t="s">
        <v>8</v>
      </c>
      <c r="B147" s="17"/>
      <c r="C147" s="14"/>
      <c r="D147" s="14"/>
      <c r="E147" s="14"/>
      <c r="F147" s="115" t="s">
        <v>130</v>
      </c>
      <c r="G147" s="7"/>
      <c r="H147" s="7"/>
      <c r="I147" s="7"/>
      <c r="J147" s="7"/>
      <c r="K147" s="7"/>
      <c r="L147" s="18"/>
    </row>
    <row r="148" spans="1:12" ht="13.5" customHeight="1" thickBot="1" x14ac:dyDescent="0.25">
      <c r="A148" s="1" t="s">
        <v>6</v>
      </c>
      <c r="B148" s="139">
        <f>1+MAX($B$13:B147)</f>
        <v>34</v>
      </c>
      <c r="C148" s="103" t="s">
        <v>333</v>
      </c>
      <c r="D148" s="103"/>
      <c r="E148" s="143" t="s">
        <v>347</v>
      </c>
      <c r="F148" s="118" t="s">
        <v>332</v>
      </c>
      <c r="G148" s="103" t="s">
        <v>161</v>
      </c>
      <c r="H148" s="107">
        <v>250</v>
      </c>
      <c r="I148" s="107"/>
      <c r="J148" s="107"/>
      <c r="K148" s="109"/>
      <c r="L148" s="119">
        <f>ROUND(H148*K148,2)</f>
        <v>0</v>
      </c>
    </row>
    <row r="149" spans="1:12" ht="12.75" customHeight="1" x14ac:dyDescent="0.2">
      <c r="A149" s="1" t="s">
        <v>5</v>
      </c>
      <c r="B149" s="15"/>
      <c r="C149" s="1"/>
      <c r="D149" s="1"/>
      <c r="E149" s="1"/>
      <c r="F149" s="120"/>
      <c r="G149" s="26"/>
      <c r="H149" s="26"/>
      <c r="I149" s="26"/>
      <c r="J149" s="26"/>
      <c r="K149" s="26"/>
      <c r="L149" s="16"/>
    </row>
    <row r="150" spans="1:12" ht="12.75" customHeight="1" x14ac:dyDescent="0.2">
      <c r="A150" s="1" t="s">
        <v>7</v>
      </c>
      <c r="B150" s="15"/>
      <c r="C150" s="1"/>
      <c r="D150" s="1"/>
      <c r="E150" s="1"/>
      <c r="F150" s="112" t="s">
        <v>144</v>
      </c>
      <c r="G150" s="26"/>
      <c r="H150" s="26"/>
      <c r="I150" s="26"/>
      <c r="J150" s="26"/>
      <c r="K150" s="26"/>
      <c r="L150" s="16"/>
    </row>
    <row r="151" spans="1:12" ht="12.75" customHeight="1" thickBot="1" x14ac:dyDescent="0.25">
      <c r="A151" s="1" t="s">
        <v>8</v>
      </c>
      <c r="B151" s="17"/>
      <c r="C151" s="14"/>
      <c r="D151" s="14"/>
      <c r="E151" s="14"/>
      <c r="F151" s="115" t="s">
        <v>130</v>
      </c>
      <c r="G151" s="7"/>
      <c r="H151" s="7"/>
      <c r="I151" s="7"/>
      <c r="J151" s="7"/>
      <c r="K151" s="7"/>
      <c r="L151" s="18"/>
    </row>
    <row r="152" spans="1:12" ht="13.5" customHeight="1" thickBot="1" x14ac:dyDescent="0.25">
      <c r="A152" s="1" t="s">
        <v>6</v>
      </c>
      <c r="B152" s="139">
        <f>1+MAX($B$13:B151)</f>
        <v>35</v>
      </c>
      <c r="C152" s="103" t="s">
        <v>210</v>
      </c>
      <c r="D152" s="103"/>
      <c r="E152" s="143" t="s">
        <v>347</v>
      </c>
      <c r="F152" s="118" t="s">
        <v>211</v>
      </c>
      <c r="G152" s="103" t="s">
        <v>212</v>
      </c>
      <c r="H152" s="107">
        <v>3.15</v>
      </c>
      <c r="I152" s="107"/>
      <c r="J152" s="107"/>
      <c r="K152" s="109"/>
      <c r="L152" s="119">
        <f>ROUND(H152*K152,2)</f>
        <v>0</v>
      </c>
    </row>
    <row r="153" spans="1:12" ht="12.75" customHeight="1" x14ac:dyDescent="0.2">
      <c r="A153" s="1" t="s">
        <v>5</v>
      </c>
      <c r="B153" s="15"/>
      <c r="C153" s="1"/>
      <c r="D153" s="1"/>
      <c r="E153" s="1"/>
      <c r="F153" s="120"/>
      <c r="G153" s="26"/>
      <c r="H153" s="26"/>
      <c r="I153" s="26"/>
      <c r="J153" s="26"/>
      <c r="K153" s="26"/>
      <c r="L153" s="16"/>
    </row>
    <row r="154" spans="1:12" ht="12.75" customHeight="1" x14ac:dyDescent="0.2">
      <c r="A154" s="1" t="s">
        <v>7</v>
      </c>
      <c r="B154" s="15"/>
      <c r="C154" s="1"/>
      <c r="D154" s="1"/>
      <c r="E154" s="1"/>
      <c r="F154" s="112" t="s">
        <v>144</v>
      </c>
      <c r="G154" s="26"/>
      <c r="H154" s="26"/>
      <c r="I154" s="26"/>
      <c r="J154" s="26"/>
      <c r="K154" s="26"/>
      <c r="L154" s="16"/>
    </row>
    <row r="155" spans="1:12" ht="12.75" customHeight="1" thickBot="1" x14ac:dyDescent="0.25">
      <c r="A155" s="1" t="s">
        <v>8</v>
      </c>
      <c r="B155" s="17"/>
      <c r="C155" s="14"/>
      <c r="D155" s="14"/>
      <c r="E155" s="14"/>
      <c r="F155" s="115" t="s">
        <v>130</v>
      </c>
      <c r="G155" s="7"/>
      <c r="H155" s="7"/>
      <c r="I155" s="7"/>
      <c r="J155" s="7"/>
      <c r="K155" s="7"/>
      <c r="L155" s="18"/>
    </row>
    <row r="156" spans="1:12" ht="13.5" customHeight="1" thickBot="1" x14ac:dyDescent="0.25">
      <c r="A156" s="1" t="s">
        <v>6</v>
      </c>
      <c r="B156" s="139">
        <f>1+MAX($B$13:B155)</f>
        <v>36</v>
      </c>
      <c r="C156" s="103" t="s">
        <v>213</v>
      </c>
      <c r="D156" s="103"/>
      <c r="E156" s="143" t="s">
        <v>347</v>
      </c>
      <c r="F156" s="118" t="s">
        <v>214</v>
      </c>
      <c r="G156" s="103" t="s">
        <v>161</v>
      </c>
      <c r="H156" s="107">
        <v>210</v>
      </c>
      <c r="I156" s="107"/>
      <c r="J156" s="107"/>
      <c r="K156" s="109"/>
      <c r="L156" s="119">
        <f>ROUND(H156*K156,2)</f>
        <v>0</v>
      </c>
    </row>
    <row r="157" spans="1:12" ht="12.75" customHeight="1" x14ac:dyDescent="0.2">
      <c r="A157" s="1" t="s">
        <v>5</v>
      </c>
      <c r="B157" s="15"/>
      <c r="C157" s="1"/>
      <c r="D157" s="1"/>
      <c r="E157" s="1"/>
      <c r="F157" s="120"/>
      <c r="G157" s="26"/>
      <c r="H157" s="26"/>
      <c r="I157" s="26"/>
      <c r="J157" s="26"/>
      <c r="K157" s="26"/>
      <c r="L157" s="16"/>
    </row>
    <row r="158" spans="1:12" ht="12.75" customHeight="1" x14ac:dyDescent="0.2">
      <c r="A158" s="1" t="s">
        <v>7</v>
      </c>
      <c r="B158" s="15"/>
      <c r="C158" s="1"/>
      <c r="D158" s="1"/>
      <c r="E158" s="1"/>
      <c r="F158" s="112" t="s">
        <v>144</v>
      </c>
      <c r="G158" s="26"/>
      <c r="H158" s="26"/>
      <c r="I158" s="26"/>
      <c r="J158" s="26"/>
      <c r="K158" s="26"/>
      <c r="L158" s="16"/>
    </row>
    <row r="159" spans="1:12" ht="12.75" customHeight="1" thickBot="1" x14ac:dyDescent="0.25">
      <c r="A159" s="1" t="s">
        <v>8</v>
      </c>
      <c r="B159" s="17"/>
      <c r="C159" s="14"/>
      <c r="D159" s="14"/>
      <c r="E159" s="14"/>
      <c r="F159" s="115" t="s">
        <v>130</v>
      </c>
      <c r="G159" s="7"/>
      <c r="H159" s="7"/>
      <c r="I159" s="7"/>
      <c r="J159" s="7"/>
      <c r="K159" s="7"/>
      <c r="L159" s="18"/>
    </row>
    <row r="160" spans="1:12" ht="13.5" customHeight="1" thickBot="1" x14ac:dyDescent="0.25">
      <c r="A160" s="1" t="s">
        <v>6</v>
      </c>
      <c r="B160" s="139">
        <f>1+MAX($B$13:B159)</f>
        <v>37</v>
      </c>
      <c r="C160" s="103" t="s">
        <v>216</v>
      </c>
      <c r="D160" s="103"/>
      <c r="E160" s="143" t="s">
        <v>347</v>
      </c>
      <c r="F160" s="118" t="s">
        <v>217</v>
      </c>
      <c r="G160" s="103" t="s">
        <v>215</v>
      </c>
      <c r="H160" s="107">
        <v>295.92</v>
      </c>
      <c r="I160" s="107"/>
      <c r="J160" s="107"/>
      <c r="K160" s="109"/>
      <c r="L160" s="119">
        <f>ROUND(H160*K160,2)</f>
        <v>0</v>
      </c>
    </row>
    <row r="161" spans="1:12" ht="12.75" customHeight="1" x14ac:dyDescent="0.2">
      <c r="A161" s="1" t="s">
        <v>5</v>
      </c>
      <c r="B161" s="15"/>
      <c r="C161" s="1"/>
      <c r="D161" s="1"/>
      <c r="E161" s="1"/>
      <c r="F161" s="120"/>
      <c r="G161" s="26"/>
      <c r="H161" s="26"/>
      <c r="I161" s="26"/>
      <c r="J161" s="26"/>
      <c r="K161" s="26"/>
      <c r="L161" s="16"/>
    </row>
    <row r="162" spans="1:12" ht="12.75" customHeight="1" x14ac:dyDescent="0.2">
      <c r="A162" s="1" t="s">
        <v>7</v>
      </c>
      <c r="B162" s="15"/>
      <c r="C162" s="1"/>
      <c r="D162" s="1"/>
      <c r="E162" s="1"/>
      <c r="F162" s="112" t="s">
        <v>144</v>
      </c>
      <c r="G162" s="26"/>
      <c r="H162" s="26"/>
      <c r="I162" s="26"/>
      <c r="J162" s="26"/>
      <c r="K162" s="26"/>
      <c r="L162" s="16"/>
    </row>
    <row r="163" spans="1:12" ht="12.75" customHeight="1" thickBot="1" x14ac:dyDescent="0.25">
      <c r="A163" s="1" t="s">
        <v>8</v>
      </c>
      <c r="B163" s="17"/>
      <c r="C163" s="14"/>
      <c r="D163" s="14"/>
      <c r="E163" s="14"/>
      <c r="F163" s="115" t="s">
        <v>130</v>
      </c>
      <c r="G163" s="7"/>
      <c r="H163" s="7"/>
      <c r="I163" s="7"/>
      <c r="J163" s="7"/>
      <c r="K163" s="7"/>
      <c r="L163" s="18"/>
    </row>
    <row r="164" spans="1:12" ht="13.5" customHeight="1" thickBot="1" x14ac:dyDescent="0.25">
      <c r="A164" s="1" t="s">
        <v>6</v>
      </c>
      <c r="B164" s="139">
        <f>1+MAX($B$13:B163)</f>
        <v>38</v>
      </c>
      <c r="C164" s="103" t="s">
        <v>335</v>
      </c>
      <c r="D164" s="103"/>
      <c r="E164" s="143" t="s">
        <v>347</v>
      </c>
      <c r="F164" s="118" t="s">
        <v>334</v>
      </c>
      <c r="G164" s="103" t="s">
        <v>161</v>
      </c>
      <c r="H164" s="107">
        <v>950</v>
      </c>
      <c r="I164" s="107"/>
      <c r="J164" s="107"/>
      <c r="K164" s="109"/>
      <c r="L164" s="119">
        <f>ROUND(H164*K164,2)</f>
        <v>0</v>
      </c>
    </row>
    <row r="165" spans="1:12" ht="12.75" customHeight="1" x14ac:dyDescent="0.2">
      <c r="A165" s="1" t="s">
        <v>5</v>
      </c>
      <c r="B165" s="15"/>
      <c r="C165" s="1"/>
      <c r="D165" s="1"/>
      <c r="E165" s="1"/>
      <c r="F165" s="120"/>
      <c r="G165" s="26"/>
      <c r="H165" s="26"/>
      <c r="I165" s="26"/>
      <c r="J165" s="26"/>
      <c r="K165" s="26"/>
      <c r="L165" s="16"/>
    </row>
    <row r="166" spans="1:12" x14ac:dyDescent="0.2">
      <c r="A166" s="1" t="s">
        <v>7</v>
      </c>
      <c r="B166" s="15"/>
      <c r="C166" s="1"/>
      <c r="D166" s="1"/>
      <c r="E166" s="1"/>
      <c r="F166" s="112" t="s">
        <v>144</v>
      </c>
      <c r="G166" s="26"/>
      <c r="H166" s="26"/>
      <c r="I166" s="26"/>
      <c r="J166" s="26"/>
      <c r="K166" s="26"/>
      <c r="L166" s="16"/>
    </row>
    <row r="167" spans="1:12" ht="10.8" thickBot="1" x14ac:dyDescent="0.25">
      <c r="A167" s="1" t="s">
        <v>8</v>
      </c>
      <c r="B167" s="17"/>
      <c r="C167" s="14"/>
      <c r="D167" s="14"/>
      <c r="E167" s="14"/>
      <c r="F167" s="115" t="s">
        <v>130</v>
      </c>
      <c r="G167" s="7"/>
      <c r="H167" s="7"/>
      <c r="I167" s="7"/>
      <c r="J167" s="7"/>
      <c r="K167" s="7"/>
      <c r="L167" s="18"/>
    </row>
    <row r="168" spans="1:12" ht="13.5" customHeight="1" thickBot="1" x14ac:dyDescent="0.25">
      <c r="A168" s="1" t="s">
        <v>6</v>
      </c>
      <c r="B168" s="139">
        <f>1+MAX($B$13:B167)</f>
        <v>39</v>
      </c>
      <c r="C168" s="103" t="s">
        <v>218</v>
      </c>
      <c r="D168" s="103"/>
      <c r="E168" s="143" t="s">
        <v>347</v>
      </c>
      <c r="F168" s="118" t="s">
        <v>219</v>
      </c>
      <c r="G168" s="103" t="s">
        <v>161</v>
      </c>
      <c r="H168" s="107">
        <v>5060</v>
      </c>
      <c r="I168" s="107"/>
      <c r="J168" s="107"/>
      <c r="K168" s="109"/>
      <c r="L168" s="119">
        <f>ROUND(H168*K168,2)</f>
        <v>0</v>
      </c>
    </row>
    <row r="169" spans="1:12" ht="12.75" customHeight="1" x14ac:dyDescent="0.2">
      <c r="A169" s="1" t="s">
        <v>5</v>
      </c>
      <c r="B169" s="15"/>
      <c r="C169" s="1"/>
      <c r="D169" s="1"/>
      <c r="E169" s="1"/>
      <c r="F169" s="120"/>
      <c r="G169" s="26"/>
      <c r="H169" s="26"/>
      <c r="I169" s="26"/>
      <c r="J169" s="26"/>
      <c r="K169" s="26"/>
      <c r="L169" s="16"/>
    </row>
    <row r="170" spans="1:12" x14ac:dyDescent="0.2">
      <c r="A170" s="1" t="s">
        <v>7</v>
      </c>
      <c r="B170" s="15"/>
      <c r="C170" s="1"/>
      <c r="D170" s="1"/>
      <c r="E170" s="1"/>
      <c r="F170" s="112" t="s">
        <v>144</v>
      </c>
      <c r="G170" s="26"/>
      <c r="H170" s="26"/>
      <c r="I170" s="26"/>
      <c r="J170" s="26"/>
      <c r="K170" s="26"/>
      <c r="L170" s="16"/>
    </row>
    <row r="171" spans="1:12" ht="10.8" thickBot="1" x14ac:dyDescent="0.25">
      <c r="A171" s="1" t="s">
        <v>8</v>
      </c>
      <c r="B171" s="17"/>
      <c r="C171" s="14"/>
      <c r="D171" s="14"/>
      <c r="E171" s="14"/>
      <c r="F171" s="115" t="s">
        <v>130</v>
      </c>
      <c r="G171" s="7"/>
      <c r="H171" s="7"/>
      <c r="I171" s="7"/>
      <c r="J171" s="7"/>
      <c r="K171" s="7"/>
      <c r="L171" s="18"/>
    </row>
    <row r="172" spans="1:12" ht="21" thickBot="1" x14ac:dyDescent="0.25">
      <c r="A172" s="1" t="s">
        <v>6</v>
      </c>
      <c r="B172" s="139">
        <f>1+MAX($B$13:B171)</f>
        <v>40</v>
      </c>
      <c r="C172" s="103" t="s">
        <v>220</v>
      </c>
      <c r="D172" s="103"/>
      <c r="E172" s="143" t="s">
        <v>347</v>
      </c>
      <c r="F172" s="118" t="s">
        <v>221</v>
      </c>
      <c r="G172" s="103" t="s">
        <v>161</v>
      </c>
      <c r="H172" s="107">
        <v>100</v>
      </c>
      <c r="I172" s="107"/>
      <c r="J172" s="107"/>
      <c r="K172" s="109"/>
      <c r="L172" s="119">
        <f>ROUND(H172*K172,2)</f>
        <v>0</v>
      </c>
    </row>
    <row r="173" spans="1:12" x14ac:dyDescent="0.2">
      <c r="A173" s="1" t="s">
        <v>5</v>
      </c>
      <c r="B173" s="15"/>
      <c r="C173" s="1"/>
      <c r="D173" s="1"/>
      <c r="E173" s="1"/>
      <c r="F173" s="120"/>
      <c r="G173" s="26"/>
      <c r="H173" s="26"/>
      <c r="I173" s="26"/>
      <c r="J173" s="26"/>
      <c r="K173" s="26"/>
      <c r="L173" s="16"/>
    </row>
    <row r="174" spans="1:12" ht="12.75" customHeight="1" x14ac:dyDescent="0.2">
      <c r="A174" s="1" t="s">
        <v>7</v>
      </c>
      <c r="B174" s="15"/>
      <c r="C174" s="1"/>
      <c r="D174" s="1"/>
      <c r="E174" s="1"/>
      <c r="F174" s="112" t="s">
        <v>144</v>
      </c>
      <c r="G174" s="26"/>
      <c r="H174" s="26"/>
      <c r="I174" s="26"/>
      <c r="J174" s="26"/>
      <c r="K174" s="26"/>
      <c r="L174" s="16"/>
    </row>
    <row r="175" spans="1:12" ht="12.75" customHeight="1" thickBot="1" x14ac:dyDescent="0.25">
      <c r="A175" s="1" t="s">
        <v>8</v>
      </c>
      <c r="B175" s="17"/>
      <c r="C175" s="14"/>
      <c r="D175" s="14"/>
      <c r="E175" s="14"/>
      <c r="F175" s="115" t="s">
        <v>130</v>
      </c>
      <c r="G175" s="7"/>
      <c r="H175" s="7"/>
      <c r="I175" s="7"/>
      <c r="J175" s="7"/>
      <c r="K175" s="7"/>
      <c r="L175" s="18"/>
    </row>
    <row r="176" spans="1:12" ht="13.5" customHeight="1" thickBot="1" x14ac:dyDescent="0.25">
      <c r="A176" s="1" t="s">
        <v>6</v>
      </c>
      <c r="B176" s="139">
        <f>1+MAX($B$13:B175)</f>
        <v>41</v>
      </c>
      <c r="C176" s="103" t="s">
        <v>222</v>
      </c>
      <c r="D176" s="103"/>
      <c r="E176" s="143" t="s">
        <v>347</v>
      </c>
      <c r="F176" s="118" t="s">
        <v>223</v>
      </c>
      <c r="G176" s="103" t="s">
        <v>174</v>
      </c>
      <c r="H176" s="107">
        <v>1</v>
      </c>
      <c r="I176" s="107"/>
      <c r="J176" s="107"/>
      <c r="K176" s="109"/>
      <c r="L176" s="119">
        <f>ROUND(H176*K176,2)</f>
        <v>0</v>
      </c>
    </row>
    <row r="177" spans="1:12" ht="12.75" customHeight="1" x14ac:dyDescent="0.2">
      <c r="A177" s="1" t="s">
        <v>5</v>
      </c>
      <c r="B177" s="15"/>
      <c r="C177" s="1"/>
      <c r="D177" s="1"/>
      <c r="E177" s="1"/>
      <c r="F177" s="120"/>
      <c r="G177" s="26"/>
      <c r="H177" s="26"/>
      <c r="I177" s="26"/>
      <c r="J177" s="26"/>
      <c r="K177" s="26"/>
      <c r="L177" s="16"/>
    </row>
    <row r="178" spans="1:12" ht="12.75" customHeight="1" x14ac:dyDescent="0.2">
      <c r="A178" s="1" t="s">
        <v>7</v>
      </c>
      <c r="B178" s="15"/>
      <c r="C178" s="1"/>
      <c r="D178" s="1"/>
      <c r="E178" s="1"/>
      <c r="F178" s="112" t="s">
        <v>144</v>
      </c>
      <c r="G178" s="26"/>
      <c r="H178" s="26"/>
      <c r="I178" s="26"/>
      <c r="J178" s="26"/>
      <c r="K178" s="26"/>
      <c r="L178" s="16"/>
    </row>
    <row r="179" spans="1:12" ht="12.75" customHeight="1" thickBot="1" x14ac:dyDescent="0.25">
      <c r="A179" s="1" t="s">
        <v>8</v>
      </c>
      <c r="B179" s="17"/>
      <c r="C179" s="14"/>
      <c r="D179" s="14"/>
      <c r="E179" s="14"/>
      <c r="F179" s="115" t="s">
        <v>130</v>
      </c>
      <c r="G179" s="7"/>
      <c r="H179" s="7"/>
      <c r="I179" s="7"/>
      <c r="J179" s="7"/>
      <c r="K179" s="7"/>
      <c r="L179" s="18"/>
    </row>
    <row r="180" spans="1:12" ht="13.5" customHeight="1" thickBot="1" x14ac:dyDescent="0.25">
      <c r="A180" s="1" t="s">
        <v>6</v>
      </c>
      <c r="B180" s="139">
        <f>1+MAX($B$13:B179)</f>
        <v>42</v>
      </c>
      <c r="C180" s="103" t="s">
        <v>336</v>
      </c>
      <c r="D180" s="103"/>
      <c r="E180" s="143" t="s">
        <v>347</v>
      </c>
      <c r="F180" s="118" t="s">
        <v>337</v>
      </c>
      <c r="G180" s="103" t="s">
        <v>174</v>
      </c>
      <c r="H180" s="107">
        <v>2</v>
      </c>
      <c r="I180" s="107"/>
      <c r="J180" s="107"/>
      <c r="K180" s="109"/>
      <c r="L180" s="119">
        <f>ROUND(H180*K180,2)</f>
        <v>0</v>
      </c>
    </row>
    <row r="181" spans="1:12" ht="12.75" customHeight="1" x14ac:dyDescent="0.2">
      <c r="A181" s="1" t="s">
        <v>5</v>
      </c>
      <c r="B181" s="15"/>
      <c r="C181" s="1"/>
      <c r="D181" s="1"/>
      <c r="E181" s="1"/>
      <c r="F181" s="120"/>
      <c r="G181" s="26"/>
      <c r="H181" s="26"/>
      <c r="I181" s="26"/>
      <c r="J181" s="26"/>
      <c r="K181" s="26"/>
      <c r="L181" s="16"/>
    </row>
    <row r="182" spans="1:12" ht="12.75" customHeight="1" x14ac:dyDescent="0.2">
      <c r="A182" s="1" t="s">
        <v>7</v>
      </c>
      <c r="B182" s="15"/>
      <c r="C182" s="1"/>
      <c r="D182" s="1"/>
      <c r="E182" s="1"/>
      <c r="F182" s="112" t="s">
        <v>144</v>
      </c>
      <c r="G182" s="26"/>
      <c r="H182" s="26"/>
      <c r="I182" s="26"/>
      <c r="J182" s="26"/>
      <c r="K182" s="26"/>
      <c r="L182" s="16"/>
    </row>
    <row r="183" spans="1:12" ht="12.75" customHeight="1" thickBot="1" x14ac:dyDescent="0.25">
      <c r="A183" s="1" t="s">
        <v>8</v>
      </c>
      <c r="B183" s="17"/>
      <c r="C183" s="14"/>
      <c r="D183" s="14"/>
      <c r="E183" s="14"/>
      <c r="F183" s="115" t="s">
        <v>130</v>
      </c>
      <c r="G183" s="7"/>
      <c r="H183" s="7"/>
      <c r="I183" s="7"/>
      <c r="J183" s="7"/>
      <c r="K183" s="7"/>
      <c r="L183" s="18"/>
    </row>
    <row r="184" spans="1:12" ht="13.5" customHeight="1" thickBot="1" x14ac:dyDescent="0.25">
      <c r="A184" s="1" t="s">
        <v>6</v>
      </c>
      <c r="B184" s="139">
        <f>1+MAX($B$13:B183)</f>
        <v>43</v>
      </c>
      <c r="C184" s="103" t="s">
        <v>224</v>
      </c>
      <c r="D184" s="103"/>
      <c r="E184" s="143" t="s">
        <v>347</v>
      </c>
      <c r="F184" s="118" t="s">
        <v>225</v>
      </c>
      <c r="G184" s="103" t="s">
        <v>174</v>
      </c>
      <c r="H184" s="107">
        <v>2</v>
      </c>
      <c r="I184" s="107"/>
      <c r="J184" s="107"/>
      <c r="K184" s="109"/>
      <c r="L184" s="119">
        <f>ROUND(H184*K184,2)</f>
        <v>0</v>
      </c>
    </row>
    <row r="185" spans="1:12" ht="12.75" customHeight="1" x14ac:dyDescent="0.2">
      <c r="A185" s="1" t="s">
        <v>5</v>
      </c>
      <c r="B185" s="15"/>
      <c r="C185" s="1"/>
      <c r="D185" s="1"/>
      <c r="E185" s="1"/>
      <c r="F185" s="120"/>
      <c r="G185" s="26"/>
      <c r="H185" s="26"/>
      <c r="I185" s="26"/>
      <c r="J185" s="26"/>
      <c r="K185" s="26"/>
      <c r="L185" s="16"/>
    </row>
    <row r="186" spans="1:12" ht="12.75" customHeight="1" x14ac:dyDescent="0.2">
      <c r="A186" s="1" t="s">
        <v>7</v>
      </c>
      <c r="B186" s="15"/>
      <c r="C186" s="1"/>
      <c r="D186" s="1"/>
      <c r="E186" s="1"/>
      <c r="F186" s="112" t="s">
        <v>144</v>
      </c>
      <c r="G186" s="26"/>
      <c r="H186" s="26"/>
      <c r="I186" s="26"/>
      <c r="J186" s="26"/>
      <c r="K186" s="26"/>
      <c r="L186" s="16"/>
    </row>
    <row r="187" spans="1:12" ht="12.75" customHeight="1" thickBot="1" x14ac:dyDescent="0.25">
      <c r="A187" s="1" t="s">
        <v>8</v>
      </c>
      <c r="B187" s="17"/>
      <c r="C187" s="14"/>
      <c r="D187" s="14"/>
      <c r="E187" s="14"/>
      <c r="F187" s="115" t="s">
        <v>130</v>
      </c>
      <c r="G187" s="7"/>
      <c r="H187" s="7"/>
      <c r="I187" s="7"/>
      <c r="J187" s="7"/>
      <c r="K187" s="7"/>
      <c r="L187" s="18"/>
    </row>
    <row r="188" spans="1:12" ht="13.5" customHeight="1" thickBot="1" x14ac:dyDescent="0.25">
      <c r="A188" s="1" t="s">
        <v>6</v>
      </c>
      <c r="B188" s="139">
        <f>1+MAX($B$13:B187)</f>
        <v>44</v>
      </c>
      <c r="C188" s="103" t="s">
        <v>226</v>
      </c>
      <c r="D188" s="103"/>
      <c r="E188" s="143" t="s">
        <v>347</v>
      </c>
      <c r="F188" s="118" t="s">
        <v>227</v>
      </c>
      <c r="G188" s="103" t="s">
        <v>161</v>
      </c>
      <c r="H188" s="107">
        <v>960</v>
      </c>
      <c r="I188" s="107"/>
      <c r="J188" s="107"/>
      <c r="K188" s="109"/>
      <c r="L188" s="119">
        <f>ROUND(H188*K188,2)</f>
        <v>0</v>
      </c>
    </row>
    <row r="189" spans="1:12" ht="12.75" customHeight="1" x14ac:dyDescent="0.2">
      <c r="A189" s="1" t="s">
        <v>5</v>
      </c>
      <c r="B189" s="15"/>
      <c r="C189" s="1"/>
      <c r="D189" s="1"/>
      <c r="E189" s="1"/>
      <c r="F189" s="120"/>
      <c r="G189" s="26"/>
      <c r="H189" s="26"/>
      <c r="I189" s="26"/>
      <c r="J189" s="26"/>
      <c r="K189" s="26"/>
      <c r="L189" s="16"/>
    </row>
    <row r="190" spans="1:12" ht="12.75" customHeight="1" x14ac:dyDescent="0.2">
      <c r="A190" s="1" t="s">
        <v>7</v>
      </c>
      <c r="B190" s="15"/>
      <c r="C190" s="1"/>
      <c r="D190" s="1"/>
      <c r="E190" s="1"/>
      <c r="F190" s="112" t="s">
        <v>144</v>
      </c>
      <c r="G190" s="26"/>
      <c r="H190" s="26"/>
      <c r="I190" s="26"/>
      <c r="J190" s="26"/>
      <c r="K190" s="26"/>
      <c r="L190" s="16"/>
    </row>
    <row r="191" spans="1:12" ht="12.75" customHeight="1" thickBot="1" x14ac:dyDescent="0.25">
      <c r="A191" s="1" t="s">
        <v>8</v>
      </c>
      <c r="B191" s="17"/>
      <c r="C191" s="14"/>
      <c r="D191" s="14"/>
      <c r="E191" s="14"/>
      <c r="F191" s="115" t="s">
        <v>130</v>
      </c>
      <c r="G191" s="7"/>
      <c r="H191" s="7"/>
      <c r="I191" s="7"/>
      <c r="J191" s="7"/>
      <c r="K191" s="7"/>
      <c r="L191" s="18"/>
    </row>
    <row r="192" spans="1:12" ht="13.5" customHeight="1" thickBot="1" x14ac:dyDescent="0.25">
      <c r="A192" s="1" t="s">
        <v>6</v>
      </c>
      <c r="B192" s="139">
        <f>1+MAX($B$13:B191)</f>
        <v>45</v>
      </c>
      <c r="C192" s="103" t="s">
        <v>228</v>
      </c>
      <c r="D192" s="103"/>
      <c r="E192" s="143" t="s">
        <v>347</v>
      </c>
      <c r="F192" s="118" t="s">
        <v>229</v>
      </c>
      <c r="G192" s="103" t="s">
        <v>161</v>
      </c>
      <c r="H192" s="107">
        <v>100</v>
      </c>
      <c r="I192" s="107"/>
      <c r="J192" s="107"/>
      <c r="K192" s="109"/>
      <c r="L192" s="119">
        <f>ROUND(H192*K192,2)</f>
        <v>0</v>
      </c>
    </row>
    <row r="193" spans="1:12" ht="12.75" customHeight="1" x14ac:dyDescent="0.2">
      <c r="A193" s="1" t="s">
        <v>5</v>
      </c>
      <c r="B193" s="15"/>
      <c r="C193" s="1"/>
      <c r="D193" s="1"/>
      <c r="E193" s="1"/>
      <c r="F193" s="120"/>
      <c r="G193" s="26"/>
      <c r="H193" s="26"/>
      <c r="I193" s="26"/>
      <c r="J193" s="26"/>
      <c r="K193" s="26"/>
      <c r="L193" s="16"/>
    </row>
    <row r="194" spans="1:12" ht="12.75" customHeight="1" x14ac:dyDescent="0.2">
      <c r="A194" s="1" t="s">
        <v>7</v>
      </c>
      <c r="B194" s="15"/>
      <c r="C194" s="1"/>
      <c r="D194" s="1"/>
      <c r="E194" s="1"/>
      <c r="F194" s="112" t="s">
        <v>144</v>
      </c>
      <c r="G194" s="26"/>
      <c r="H194" s="26"/>
      <c r="I194" s="26"/>
      <c r="J194" s="26"/>
      <c r="K194" s="26"/>
      <c r="L194" s="16"/>
    </row>
    <row r="195" spans="1:12" ht="12.75" customHeight="1" thickBot="1" x14ac:dyDescent="0.25">
      <c r="A195" s="1" t="s">
        <v>8</v>
      </c>
      <c r="B195" s="17"/>
      <c r="C195" s="14"/>
      <c r="D195" s="14"/>
      <c r="E195" s="14"/>
      <c r="F195" s="115" t="s">
        <v>130</v>
      </c>
      <c r="G195" s="7"/>
      <c r="H195" s="7"/>
      <c r="I195" s="7"/>
      <c r="J195" s="7"/>
      <c r="K195" s="7"/>
      <c r="L195" s="18"/>
    </row>
    <row r="196" spans="1:12" ht="13.5" customHeight="1" thickBot="1" x14ac:dyDescent="0.25">
      <c r="A196" s="1" t="s">
        <v>6</v>
      </c>
      <c r="B196" s="139">
        <f>1+MAX($B$13:B195)</f>
        <v>46</v>
      </c>
      <c r="C196" s="103" t="s">
        <v>230</v>
      </c>
      <c r="D196" s="103"/>
      <c r="E196" s="143" t="s">
        <v>347</v>
      </c>
      <c r="F196" s="118" t="s">
        <v>231</v>
      </c>
      <c r="G196" s="103" t="s">
        <v>161</v>
      </c>
      <c r="H196" s="107">
        <v>1060</v>
      </c>
      <c r="I196" s="107"/>
      <c r="J196" s="107"/>
      <c r="K196" s="109"/>
      <c r="L196" s="119">
        <f>ROUND(H196*K196,2)</f>
        <v>0</v>
      </c>
    </row>
    <row r="197" spans="1:12" ht="12.75" customHeight="1" x14ac:dyDescent="0.2">
      <c r="A197" s="1" t="s">
        <v>5</v>
      </c>
      <c r="B197" s="15"/>
      <c r="C197" s="1"/>
      <c r="D197" s="1"/>
      <c r="E197" s="1"/>
      <c r="F197" s="120"/>
      <c r="G197" s="26"/>
      <c r="H197" s="26"/>
      <c r="I197" s="26"/>
      <c r="J197" s="26"/>
      <c r="K197" s="26"/>
      <c r="L197" s="16"/>
    </row>
    <row r="198" spans="1:12" ht="12.75" customHeight="1" x14ac:dyDescent="0.2">
      <c r="A198" s="1" t="s">
        <v>7</v>
      </c>
      <c r="B198" s="15"/>
      <c r="C198" s="1"/>
      <c r="D198" s="1"/>
      <c r="E198" s="1"/>
      <c r="F198" s="112" t="s">
        <v>144</v>
      </c>
      <c r="G198" s="26"/>
      <c r="H198" s="26"/>
      <c r="I198" s="26"/>
      <c r="J198" s="26"/>
      <c r="K198" s="26"/>
      <c r="L198" s="16"/>
    </row>
    <row r="199" spans="1:12" ht="12.75" customHeight="1" thickBot="1" x14ac:dyDescent="0.25">
      <c r="A199" s="1" t="s">
        <v>8</v>
      </c>
      <c r="B199" s="17"/>
      <c r="C199" s="14"/>
      <c r="D199" s="14"/>
      <c r="E199" s="14"/>
      <c r="F199" s="115" t="s">
        <v>130</v>
      </c>
      <c r="G199" s="7"/>
      <c r="H199" s="7"/>
      <c r="I199" s="7"/>
      <c r="J199" s="7"/>
      <c r="K199" s="7"/>
      <c r="L199" s="18"/>
    </row>
    <row r="200" spans="1:12" ht="13.5" customHeight="1" thickBot="1" x14ac:dyDescent="0.25">
      <c r="A200" s="1" t="s">
        <v>6</v>
      </c>
      <c r="B200" s="139">
        <f>1+MAX($B$13:B199)</f>
        <v>47</v>
      </c>
      <c r="C200" s="103" t="s">
        <v>232</v>
      </c>
      <c r="D200" s="103"/>
      <c r="E200" s="143" t="s">
        <v>347</v>
      </c>
      <c r="F200" s="118" t="s">
        <v>233</v>
      </c>
      <c r="G200" s="103" t="s">
        <v>234</v>
      </c>
      <c r="H200" s="107">
        <v>7</v>
      </c>
      <c r="I200" s="107"/>
      <c r="J200" s="107"/>
      <c r="K200" s="109"/>
      <c r="L200" s="119">
        <f>ROUND(H200*K200,2)</f>
        <v>0</v>
      </c>
    </row>
    <row r="201" spans="1:12" ht="12.75" customHeight="1" x14ac:dyDescent="0.2">
      <c r="A201" s="1" t="s">
        <v>5</v>
      </c>
      <c r="B201" s="15"/>
      <c r="C201" s="1"/>
      <c r="D201" s="1"/>
      <c r="E201" s="1"/>
      <c r="F201" s="120"/>
      <c r="G201" s="26"/>
      <c r="H201" s="26"/>
      <c r="I201" s="26"/>
      <c r="J201" s="26"/>
      <c r="K201" s="26"/>
      <c r="L201" s="16"/>
    </row>
    <row r="202" spans="1:12" ht="12.75" customHeight="1" x14ac:dyDescent="0.2">
      <c r="A202" s="1" t="s">
        <v>7</v>
      </c>
      <c r="B202" s="15"/>
      <c r="C202" s="1"/>
      <c r="D202" s="1"/>
      <c r="E202" s="1"/>
      <c r="F202" s="112" t="s">
        <v>144</v>
      </c>
      <c r="G202" s="26"/>
      <c r="H202" s="26"/>
      <c r="I202" s="26"/>
      <c r="J202" s="26"/>
      <c r="K202" s="26"/>
      <c r="L202" s="16"/>
    </row>
    <row r="203" spans="1:12" ht="12.75" customHeight="1" thickBot="1" x14ac:dyDescent="0.25">
      <c r="A203" s="1" t="s">
        <v>8</v>
      </c>
      <c r="B203" s="17"/>
      <c r="C203" s="14"/>
      <c r="D203" s="14"/>
      <c r="E203" s="14"/>
      <c r="F203" s="115" t="s">
        <v>130</v>
      </c>
      <c r="G203" s="7"/>
      <c r="H203" s="7"/>
      <c r="I203" s="7"/>
      <c r="J203" s="7"/>
      <c r="K203" s="7"/>
      <c r="L203" s="18"/>
    </row>
    <row r="204" spans="1:12" ht="13.5" customHeight="1" thickBot="1" x14ac:dyDescent="0.25">
      <c r="A204" s="1" t="s">
        <v>6</v>
      </c>
      <c r="B204" s="139">
        <f>1+MAX($B$13:B203)</f>
        <v>48</v>
      </c>
      <c r="C204" s="103" t="s">
        <v>235</v>
      </c>
      <c r="D204" s="103"/>
      <c r="E204" s="143" t="s">
        <v>347</v>
      </c>
      <c r="F204" s="118" t="s">
        <v>236</v>
      </c>
      <c r="G204" s="103" t="s">
        <v>161</v>
      </c>
      <c r="H204" s="107">
        <v>10300</v>
      </c>
      <c r="I204" s="107"/>
      <c r="J204" s="107"/>
      <c r="K204" s="109"/>
      <c r="L204" s="119">
        <f>ROUND(H204*K204,2)</f>
        <v>0</v>
      </c>
    </row>
    <row r="205" spans="1:12" ht="12.75" customHeight="1" x14ac:dyDescent="0.2">
      <c r="A205" s="1" t="s">
        <v>5</v>
      </c>
      <c r="B205" s="15"/>
      <c r="C205" s="1"/>
      <c r="D205" s="1"/>
      <c r="E205" s="1"/>
      <c r="F205" s="120"/>
      <c r="G205" s="26"/>
      <c r="H205" s="26"/>
      <c r="I205" s="26"/>
      <c r="J205" s="26"/>
      <c r="K205" s="26"/>
      <c r="L205" s="16"/>
    </row>
    <row r="206" spans="1:12" ht="12.75" customHeight="1" x14ac:dyDescent="0.2">
      <c r="A206" s="1" t="s">
        <v>7</v>
      </c>
      <c r="B206" s="15"/>
      <c r="C206" s="1"/>
      <c r="D206" s="1"/>
      <c r="E206" s="1"/>
      <c r="F206" s="112" t="s">
        <v>144</v>
      </c>
      <c r="G206" s="26"/>
      <c r="H206" s="26"/>
      <c r="I206" s="26"/>
      <c r="J206" s="26"/>
      <c r="K206" s="26"/>
      <c r="L206" s="16"/>
    </row>
    <row r="207" spans="1:12" ht="12.75" customHeight="1" thickBot="1" x14ac:dyDescent="0.25">
      <c r="A207" s="1" t="s">
        <v>8</v>
      </c>
      <c r="B207" s="17"/>
      <c r="C207" s="14"/>
      <c r="D207" s="14"/>
      <c r="E207" s="14"/>
      <c r="F207" s="115" t="s">
        <v>130</v>
      </c>
      <c r="G207" s="7"/>
      <c r="H207" s="7"/>
      <c r="I207" s="7"/>
      <c r="J207" s="7"/>
      <c r="K207" s="7"/>
      <c r="L207" s="18"/>
    </row>
    <row r="208" spans="1:12" ht="13.5" customHeight="1" thickBot="1" x14ac:dyDescent="0.25">
      <c r="A208" s="1" t="s">
        <v>6</v>
      </c>
      <c r="B208" s="139">
        <f>1+MAX($B$13:B207)</f>
        <v>49</v>
      </c>
      <c r="C208" s="103" t="s">
        <v>237</v>
      </c>
      <c r="D208" s="103"/>
      <c r="E208" s="143" t="s">
        <v>347</v>
      </c>
      <c r="F208" s="118" t="s">
        <v>238</v>
      </c>
      <c r="G208" s="103" t="s">
        <v>174</v>
      </c>
      <c r="H208" s="107">
        <v>10</v>
      </c>
      <c r="I208" s="107"/>
      <c r="J208" s="107"/>
      <c r="K208" s="109"/>
      <c r="L208" s="119">
        <f>ROUND(H208*K208,2)</f>
        <v>0</v>
      </c>
    </row>
    <row r="209" spans="1:12" ht="12.75" customHeight="1" x14ac:dyDescent="0.2">
      <c r="A209" s="1" t="s">
        <v>5</v>
      </c>
      <c r="B209" s="15"/>
      <c r="C209" s="1"/>
      <c r="D209" s="1"/>
      <c r="E209" s="1"/>
      <c r="F209" s="120"/>
      <c r="G209" s="26"/>
      <c r="H209" s="26"/>
      <c r="I209" s="26"/>
      <c r="J209" s="26"/>
      <c r="K209" s="26"/>
      <c r="L209" s="16"/>
    </row>
    <row r="210" spans="1:12" ht="12.75" customHeight="1" x14ac:dyDescent="0.2">
      <c r="A210" s="1" t="s">
        <v>7</v>
      </c>
      <c r="B210" s="15"/>
      <c r="C210" s="1"/>
      <c r="D210" s="1"/>
      <c r="E210" s="1"/>
      <c r="F210" s="112" t="s">
        <v>144</v>
      </c>
      <c r="G210" s="26"/>
      <c r="H210" s="26"/>
      <c r="I210" s="26"/>
      <c r="J210" s="26"/>
      <c r="K210" s="26"/>
      <c r="L210" s="16"/>
    </row>
    <row r="211" spans="1:12" ht="12.75" customHeight="1" thickBot="1" x14ac:dyDescent="0.25">
      <c r="A211" s="1" t="s">
        <v>8</v>
      </c>
      <c r="B211" s="17"/>
      <c r="C211" s="14"/>
      <c r="D211" s="14"/>
      <c r="E211" s="14"/>
      <c r="F211" s="115" t="s">
        <v>130</v>
      </c>
      <c r="G211" s="7"/>
      <c r="H211" s="7"/>
      <c r="I211" s="7"/>
      <c r="J211" s="7"/>
      <c r="K211" s="7"/>
      <c r="L211" s="18"/>
    </row>
    <row r="212" spans="1:12" ht="13.5" customHeight="1" thickBot="1" x14ac:dyDescent="0.25">
      <c r="A212" s="1" t="s">
        <v>6</v>
      </c>
      <c r="B212" s="139">
        <f>1+MAX($B$13:B211)</f>
        <v>50</v>
      </c>
      <c r="C212" s="103" t="s">
        <v>239</v>
      </c>
      <c r="D212" s="103"/>
      <c r="E212" s="143" t="s">
        <v>347</v>
      </c>
      <c r="F212" s="118" t="s">
        <v>240</v>
      </c>
      <c r="G212" s="103" t="s">
        <v>174</v>
      </c>
      <c r="H212" s="107">
        <v>10</v>
      </c>
      <c r="I212" s="107"/>
      <c r="J212" s="107"/>
      <c r="K212" s="109"/>
      <c r="L212" s="119">
        <f>ROUND(H212*K212,2)</f>
        <v>0</v>
      </c>
    </row>
    <row r="213" spans="1:12" ht="12.75" customHeight="1" x14ac:dyDescent="0.2">
      <c r="A213" s="1" t="s">
        <v>5</v>
      </c>
      <c r="B213" s="15"/>
      <c r="C213" s="1"/>
      <c r="D213" s="1"/>
      <c r="E213" s="1"/>
      <c r="F213" s="120"/>
      <c r="G213" s="26"/>
      <c r="H213" s="26"/>
      <c r="I213" s="26"/>
      <c r="J213" s="26"/>
      <c r="K213" s="26"/>
      <c r="L213" s="16"/>
    </row>
    <row r="214" spans="1:12" ht="12.75" customHeight="1" x14ac:dyDescent="0.2">
      <c r="A214" s="1" t="s">
        <v>7</v>
      </c>
      <c r="B214" s="15"/>
      <c r="C214" s="1"/>
      <c r="D214" s="1"/>
      <c r="E214" s="1"/>
      <c r="F214" s="112" t="s">
        <v>144</v>
      </c>
      <c r="G214" s="26"/>
      <c r="H214" s="26"/>
      <c r="I214" s="26"/>
      <c r="J214" s="26"/>
      <c r="K214" s="26"/>
      <c r="L214" s="16"/>
    </row>
    <row r="215" spans="1:12" ht="12.75" customHeight="1" thickBot="1" x14ac:dyDescent="0.25">
      <c r="A215" s="1" t="s">
        <v>8</v>
      </c>
      <c r="B215" s="17"/>
      <c r="C215" s="14"/>
      <c r="D215" s="14"/>
      <c r="E215" s="14"/>
      <c r="F215" s="115" t="s">
        <v>130</v>
      </c>
      <c r="G215" s="7"/>
      <c r="H215" s="7"/>
      <c r="I215" s="7"/>
      <c r="J215" s="7"/>
      <c r="K215" s="7"/>
      <c r="L215" s="18"/>
    </row>
    <row r="216" spans="1:12" ht="13.5" customHeight="1" thickBot="1" x14ac:dyDescent="0.25">
      <c r="A216" s="1" t="s">
        <v>6</v>
      </c>
      <c r="B216" s="139">
        <f>1+MAX($B$13:B215)</f>
        <v>51</v>
      </c>
      <c r="C216" s="103" t="s">
        <v>241</v>
      </c>
      <c r="D216" s="103"/>
      <c r="E216" s="143" t="s">
        <v>347</v>
      </c>
      <c r="F216" s="118" t="s">
        <v>242</v>
      </c>
      <c r="G216" s="103" t="s">
        <v>174</v>
      </c>
      <c r="H216" s="107">
        <v>4</v>
      </c>
      <c r="I216" s="107"/>
      <c r="J216" s="107"/>
      <c r="K216" s="109"/>
      <c r="L216" s="119">
        <f>ROUND(H216*K216,2)</f>
        <v>0</v>
      </c>
    </row>
    <row r="217" spans="1:12" ht="12.75" customHeight="1" x14ac:dyDescent="0.2">
      <c r="A217" s="1" t="s">
        <v>5</v>
      </c>
      <c r="B217" s="15"/>
      <c r="C217" s="1"/>
      <c r="D217" s="1"/>
      <c r="E217" s="1"/>
      <c r="F217" s="120"/>
      <c r="G217" s="26"/>
      <c r="H217" s="26"/>
      <c r="I217" s="26"/>
      <c r="J217" s="26"/>
      <c r="K217" s="26"/>
      <c r="L217" s="16"/>
    </row>
    <row r="218" spans="1:12" ht="12.75" customHeight="1" x14ac:dyDescent="0.2">
      <c r="A218" s="1" t="s">
        <v>7</v>
      </c>
      <c r="B218" s="15"/>
      <c r="C218" s="1"/>
      <c r="D218" s="1"/>
      <c r="E218" s="1"/>
      <c r="F218" s="112" t="s">
        <v>144</v>
      </c>
      <c r="G218" s="26"/>
      <c r="H218" s="26"/>
      <c r="I218" s="26"/>
      <c r="J218" s="26"/>
      <c r="K218" s="26"/>
      <c r="L218" s="16"/>
    </row>
    <row r="219" spans="1:12" ht="12.75" customHeight="1" thickBot="1" x14ac:dyDescent="0.25">
      <c r="A219" s="1" t="s">
        <v>8</v>
      </c>
      <c r="B219" s="17"/>
      <c r="C219" s="14"/>
      <c r="D219" s="14"/>
      <c r="E219" s="14"/>
      <c r="F219" s="115" t="s">
        <v>130</v>
      </c>
      <c r="G219" s="7"/>
      <c r="H219" s="7"/>
      <c r="I219" s="7"/>
      <c r="J219" s="7"/>
      <c r="K219" s="7"/>
      <c r="L219" s="18"/>
    </row>
    <row r="220" spans="1:12" ht="13.5" customHeight="1" thickBot="1" x14ac:dyDescent="0.25">
      <c r="A220" s="1" t="s">
        <v>6</v>
      </c>
      <c r="B220" s="139">
        <f>1+MAX($B$13:B219)</f>
        <v>52</v>
      </c>
      <c r="C220" s="103" t="s">
        <v>243</v>
      </c>
      <c r="D220" s="103"/>
      <c r="E220" s="143" t="s">
        <v>347</v>
      </c>
      <c r="F220" s="118" t="s">
        <v>244</v>
      </c>
      <c r="G220" s="103" t="s">
        <v>174</v>
      </c>
      <c r="H220" s="107">
        <v>4</v>
      </c>
      <c r="I220" s="107"/>
      <c r="J220" s="107"/>
      <c r="K220" s="109"/>
      <c r="L220" s="119">
        <f>ROUND(H220*K220,2)</f>
        <v>0</v>
      </c>
    </row>
    <row r="221" spans="1:12" ht="12.75" customHeight="1" x14ac:dyDescent="0.2">
      <c r="A221" s="1" t="s">
        <v>5</v>
      </c>
      <c r="B221" s="15"/>
      <c r="C221" s="1"/>
      <c r="D221" s="1"/>
      <c r="E221" s="1"/>
      <c r="F221" s="120"/>
      <c r="G221" s="26"/>
      <c r="H221" s="26"/>
      <c r="I221" s="26"/>
      <c r="J221" s="26"/>
      <c r="K221" s="26"/>
      <c r="L221" s="16"/>
    </row>
    <row r="222" spans="1:12" ht="12.75" customHeight="1" x14ac:dyDescent="0.2">
      <c r="A222" s="1" t="s">
        <v>7</v>
      </c>
      <c r="B222" s="15"/>
      <c r="C222" s="1"/>
      <c r="D222" s="1"/>
      <c r="E222" s="1"/>
      <c r="F222" s="112" t="s">
        <v>144</v>
      </c>
      <c r="G222" s="26"/>
      <c r="H222" s="26"/>
      <c r="I222" s="26"/>
      <c r="J222" s="26"/>
      <c r="K222" s="26"/>
      <c r="L222" s="16"/>
    </row>
    <row r="223" spans="1:12" ht="12.75" customHeight="1" thickBot="1" x14ac:dyDescent="0.25">
      <c r="A223" s="1" t="s">
        <v>8</v>
      </c>
      <c r="B223" s="17"/>
      <c r="C223" s="14"/>
      <c r="D223" s="14"/>
      <c r="E223" s="14"/>
      <c r="F223" s="115" t="s">
        <v>130</v>
      </c>
      <c r="G223" s="7"/>
      <c r="H223" s="7"/>
      <c r="I223" s="7"/>
      <c r="J223" s="7"/>
      <c r="K223" s="7"/>
      <c r="L223" s="18"/>
    </row>
    <row r="224" spans="1:12" ht="13.5" customHeight="1" thickBot="1" x14ac:dyDescent="0.25">
      <c r="A224" s="1" t="s">
        <v>6</v>
      </c>
      <c r="B224" s="139">
        <f>1+MAX($B$13:B223)</f>
        <v>53</v>
      </c>
      <c r="C224" s="103" t="s">
        <v>245</v>
      </c>
      <c r="D224" s="103"/>
      <c r="E224" s="143" t="s">
        <v>347</v>
      </c>
      <c r="F224" s="118" t="s">
        <v>246</v>
      </c>
      <c r="G224" s="103" t="s">
        <v>174</v>
      </c>
      <c r="H224" s="107">
        <v>3</v>
      </c>
      <c r="I224" s="107"/>
      <c r="J224" s="107"/>
      <c r="K224" s="109"/>
      <c r="L224" s="119">
        <f>ROUND(H224*K224,2)</f>
        <v>0</v>
      </c>
    </row>
    <row r="225" spans="1:12" ht="12.75" customHeight="1" x14ac:dyDescent="0.2">
      <c r="A225" s="1" t="s">
        <v>5</v>
      </c>
      <c r="B225" s="15"/>
      <c r="C225" s="1"/>
      <c r="D225" s="1"/>
      <c r="E225" s="1"/>
      <c r="F225" s="120"/>
      <c r="G225" s="26"/>
      <c r="H225" s="26"/>
      <c r="I225" s="26"/>
      <c r="J225" s="26"/>
      <c r="K225" s="26"/>
      <c r="L225" s="16"/>
    </row>
    <row r="226" spans="1:12" ht="12.75" customHeight="1" x14ac:dyDescent="0.2">
      <c r="A226" s="1" t="s">
        <v>7</v>
      </c>
      <c r="B226" s="15"/>
      <c r="C226" s="1"/>
      <c r="D226" s="1"/>
      <c r="E226" s="1"/>
      <c r="F226" s="112" t="s">
        <v>144</v>
      </c>
      <c r="G226" s="26"/>
      <c r="H226" s="26"/>
      <c r="I226" s="26"/>
      <c r="J226" s="26"/>
      <c r="K226" s="26"/>
      <c r="L226" s="16"/>
    </row>
    <row r="227" spans="1:12" ht="12.75" customHeight="1" thickBot="1" x14ac:dyDescent="0.25">
      <c r="A227" s="1" t="s">
        <v>8</v>
      </c>
      <c r="B227" s="17"/>
      <c r="C227" s="14"/>
      <c r="D227" s="14"/>
      <c r="E227" s="14"/>
      <c r="F227" s="115" t="s">
        <v>130</v>
      </c>
      <c r="G227" s="7"/>
      <c r="H227" s="7"/>
      <c r="I227" s="7"/>
      <c r="J227" s="7"/>
      <c r="K227" s="7"/>
      <c r="L227" s="18"/>
    </row>
    <row r="228" spans="1:12" ht="13.5" customHeight="1" thickBot="1" x14ac:dyDescent="0.25">
      <c r="A228" s="1" t="s">
        <v>6</v>
      </c>
      <c r="B228" s="139">
        <f>1+MAX($B$13:B227)</f>
        <v>54</v>
      </c>
      <c r="C228" s="103" t="s">
        <v>247</v>
      </c>
      <c r="D228" s="103"/>
      <c r="E228" s="143" t="s">
        <v>347</v>
      </c>
      <c r="F228" s="118" t="s">
        <v>248</v>
      </c>
      <c r="G228" s="103" t="s">
        <v>174</v>
      </c>
      <c r="H228" s="107">
        <v>2</v>
      </c>
      <c r="I228" s="107"/>
      <c r="J228" s="107"/>
      <c r="K228" s="109"/>
      <c r="L228" s="119">
        <f>ROUND(H228*K228,2)</f>
        <v>0</v>
      </c>
    </row>
    <row r="229" spans="1:12" ht="12.75" customHeight="1" x14ac:dyDescent="0.2">
      <c r="A229" s="1" t="s">
        <v>5</v>
      </c>
      <c r="B229" s="15"/>
      <c r="C229" s="1"/>
      <c r="D229" s="1"/>
      <c r="E229" s="1"/>
      <c r="F229" s="120"/>
      <c r="G229" s="26"/>
      <c r="H229" s="26"/>
      <c r="I229" s="26"/>
      <c r="J229" s="26"/>
      <c r="K229" s="26"/>
      <c r="L229" s="16"/>
    </row>
    <row r="230" spans="1:12" ht="12.75" customHeight="1" x14ac:dyDescent="0.2">
      <c r="A230" s="1" t="s">
        <v>7</v>
      </c>
      <c r="B230" s="15"/>
      <c r="C230" s="1"/>
      <c r="D230" s="1"/>
      <c r="E230" s="1"/>
      <c r="F230" s="112" t="s">
        <v>144</v>
      </c>
      <c r="G230" s="26"/>
      <c r="H230" s="26"/>
      <c r="I230" s="26"/>
      <c r="J230" s="26"/>
      <c r="K230" s="26"/>
      <c r="L230" s="16"/>
    </row>
    <row r="231" spans="1:12" ht="12.6" customHeight="1" thickBot="1" x14ac:dyDescent="0.25">
      <c r="A231" s="1" t="s">
        <v>8</v>
      </c>
      <c r="B231" s="17"/>
      <c r="C231" s="14"/>
      <c r="D231" s="14"/>
      <c r="E231" s="14"/>
      <c r="F231" s="115" t="s">
        <v>130</v>
      </c>
      <c r="G231" s="7"/>
      <c r="H231" s="7"/>
      <c r="I231" s="7"/>
      <c r="J231" s="7"/>
      <c r="K231" s="7"/>
      <c r="L231" s="18"/>
    </row>
    <row r="232" spans="1:12" ht="13.5" customHeight="1" thickBot="1" x14ac:dyDescent="0.25">
      <c r="A232" s="1" t="s">
        <v>6</v>
      </c>
      <c r="B232" s="139">
        <f>1+MAX($B$13:B231)</f>
        <v>55</v>
      </c>
      <c r="C232" s="103" t="s">
        <v>249</v>
      </c>
      <c r="D232" s="103"/>
      <c r="E232" s="143" t="s">
        <v>347</v>
      </c>
      <c r="F232" s="118" t="s">
        <v>250</v>
      </c>
      <c r="G232" s="103" t="s">
        <v>174</v>
      </c>
      <c r="H232" s="107">
        <v>2</v>
      </c>
      <c r="I232" s="107"/>
      <c r="J232" s="107"/>
      <c r="K232" s="109"/>
      <c r="L232" s="119">
        <f>ROUND(H232*K232,2)</f>
        <v>0</v>
      </c>
    </row>
    <row r="233" spans="1:12" ht="12.75" customHeight="1" x14ac:dyDescent="0.2">
      <c r="A233" s="1" t="s">
        <v>5</v>
      </c>
      <c r="B233" s="15"/>
      <c r="C233" s="1"/>
      <c r="D233" s="1"/>
      <c r="E233" s="1"/>
      <c r="F233" s="120"/>
      <c r="G233" s="26"/>
      <c r="H233" s="26"/>
      <c r="I233" s="26"/>
      <c r="J233" s="26"/>
      <c r="K233" s="26"/>
      <c r="L233" s="16"/>
    </row>
    <row r="234" spans="1:12" ht="12.75" customHeight="1" x14ac:dyDescent="0.2">
      <c r="A234" s="1" t="s">
        <v>7</v>
      </c>
      <c r="B234" s="15"/>
      <c r="C234" s="1"/>
      <c r="D234" s="1"/>
      <c r="E234" s="1"/>
      <c r="F234" s="112" t="s">
        <v>144</v>
      </c>
      <c r="G234" s="26"/>
      <c r="H234" s="26"/>
      <c r="I234" s="26"/>
      <c r="J234" s="26"/>
      <c r="K234" s="26"/>
      <c r="L234" s="16"/>
    </row>
    <row r="235" spans="1:12" ht="12.75" customHeight="1" thickBot="1" x14ac:dyDescent="0.25">
      <c r="A235" s="1" t="s">
        <v>8</v>
      </c>
      <c r="B235" s="17"/>
      <c r="C235" s="14"/>
      <c r="D235" s="14"/>
      <c r="E235" s="14"/>
      <c r="F235" s="115" t="s">
        <v>130</v>
      </c>
      <c r="G235" s="7"/>
      <c r="H235" s="7"/>
      <c r="I235" s="7"/>
      <c r="J235" s="7"/>
      <c r="K235" s="7"/>
      <c r="L235" s="18"/>
    </row>
    <row r="236" spans="1:12" ht="13.5" customHeight="1" thickBot="1" x14ac:dyDescent="0.25">
      <c r="A236" s="1" t="s">
        <v>6</v>
      </c>
      <c r="B236" s="139">
        <f>1+MAX($B$13:B235)</f>
        <v>56</v>
      </c>
      <c r="C236" s="103" t="s">
        <v>251</v>
      </c>
      <c r="D236" s="103"/>
      <c r="E236" s="143" t="s">
        <v>347</v>
      </c>
      <c r="F236" s="118" t="s">
        <v>252</v>
      </c>
      <c r="G236" s="103" t="s">
        <v>174</v>
      </c>
      <c r="H236" s="107">
        <v>11</v>
      </c>
      <c r="I236" s="107"/>
      <c r="J236" s="107"/>
      <c r="K236" s="109"/>
      <c r="L236" s="119">
        <f>ROUND(H236*K236,2)</f>
        <v>0</v>
      </c>
    </row>
    <row r="237" spans="1:12" ht="12.75" customHeight="1" x14ac:dyDescent="0.2">
      <c r="A237" s="1" t="s">
        <v>5</v>
      </c>
      <c r="B237" s="15"/>
      <c r="C237" s="1"/>
      <c r="D237" s="1"/>
      <c r="E237" s="1"/>
      <c r="F237" s="120"/>
      <c r="G237" s="26"/>
      <c r="H237" s="26"/>
      <c r="I237" s="26"/>
      <c r="J237" s="26"/>
      <c r="K237" s="26"/>
      <c r="L237" s="16"/>
    </row>
    <row r="238" spans="1:12" ht="12.75" customHeight="1" x14ac:dyDescent="0.2">
      <c r="A238" s="1" t="s">
        <v>7</v>
      </c>
      <c r="B238" s="15"/>
      <c r="C238" s="1"/>
      <c r="D238" s="1"/>
      <c r="E238" s="1"/>
      <c r="F238" s="112" t="s">
        <v>144</v>
      </c>
      <c r="G238" s="26"/>
      <c r="H238" s="26"/>
      <c r="I238" s="26"/>
      <c r="J238" s="26"/>
      <c r="K238" s="26"/>
      <c r="L238" s="16"/>
    </row>
    <row r="239" spans="1:12" ht="12.75" customHeight="1" thickBot="1" x14ac:dyDescent="0.25">
      <c r="A239" s="1" t="s">
        <v>8</v>
      </c>
      <c r="B239" s="17"/>
      <c r="C239" s="14"/>
      <c r="D239" s="14"/>
      <c r="E239" s="14"/>
      <c r="F239" s="115" t="s">
        <v>130</v>
      </c>
      <c r="G239" s="7"/>
      <c r="H239" s="7"/>
      <c r="I239" s="7"/>
      <c r="J239" s="7"/>
      <c r="K239" s="7"/>
      <c r="L239" s="18"/>
    </row>
    <row r="240" spans="1:12" ht="13.5" customHeight="1" thickBot="1" x14ac:dyDescent="0.25">
      <c r="A240" s="1" t="s">
        <v>6</v>
      </c>
      <c r="B240" s="139">
        <f>1+MAX($B$13:B239)</f>
        <v>57</v>
      </c>
      <c r="C240" s="103" t="s">
        <v>339</v>
      </c>
      <c r="D240" s="103"/>
      <c r="E240" s="143" t="s">
        <v>347</v>
      </c>
      <c r="F240" s="118" t="s">
        <v>338</v>
      </c>
      <c r="G240" s="103" t="s">
        <v>174</v>
      </c>
      <c r="H240" s="107">
        <v>1</v>
      </c>
      <c r="I240" s="107"/>
      <c r="J240" s="107"/>
      <c r="K240" s="109"/>
      <c r="L240" s="119">
        <f>ROUND(H240*K240,2)</f>
        <v>0</v>
      </c>
    </row>
    <row r="241" spans="1:12" ht="12.75" customHeight="1" x14ac:dyDescent="0.2">
      <c r="A241" s="1" t="s">
        <v>5</v>
      </c>
      <c r="B241" s="15"/>
      <c r="C241" s="1"/>
      <c r="D241" s="1"/>
      <c r="E241" s="1"/>
      <c r="F241" s="120"/>
      <c r="G241" s="26"/>
      <c r="H241" s="26"/>
      <c r="I241" s="26"/>
      <c r="J241" s="26"/>
      <c r="K241" s="26"/>
      <c r="L241" s="16"/>
    </row>
    <row r="242" spans="1:12" ht="12.75" customHeight="1" x14ac:dyDescent="0.2">
      <c r="A242" s="1" t="s">
        <v>7</v>
      </c>
      <c r="B242" s="15"/>
      <c r="C242" s="1"/>
      <c r="D242" s="1"/>
      <c r="E242" s="1"/>
      <c r="F242" s="112" t="s">
        <v>144</v>
      </c>
      <c r="G242" s="26"/>
      <c r="H242" s="26"/>
      <c r="I242" s="26"/>
      <c r="J242" s="26"/>
      <c r="K242" s="26"/>
      <c r="L242" s="16"/>
    </row>
    <row r="243" spans="1:12" ht="12.75" customHeight="1" thickBot="1" x14ac:dyDescent="0.25">
      <c r="A243" s="1" t="s">
        <v>8</v>
      </c>
      <c r="B243" s="17"/>
      <c r="C243" s="14"/>
      <c r="D243" s="14"/>
      <c r="E243" s="14"/>
      <c r="F243" s="115" t="s">
        <v>130</v>
      </c>
      <c r="G243" s="7"/>
      <c r="H243" s="7"/>
      <c r="I243" s="7"/>
      <c r="J243" s="7"/>
      <c r="K243" s="7"/>
      <c r="L243" s="18"/>
    </row>
    <row r="244" spans="1:12" ht="13.5" customHeight="1" thickBot="1" x14ac:dyDescent="0.25">
      <c r="A244" s="1" t="s">
        <v>6</v>
      </c>
      <c r="B244" s="139">
        <f>1+MAX($B$13:B243)</f>
        <v>58</v>
      </c>
      <c r="C244" s="103" t="s">
        <v>253</v>
      </c>
      <c r="D244" s="103"/>
      <c r="E244" s="143" t="s">
        <v>347</v>
      </c>
      <c r="F244" s="118" t="s">
        <v>254</v>
      </c>
      <c r="G244" s="103" t="s">
        <v>174</v>
      </c>
      <c r="H244" s="107">
        <v>1</v>
      </c>
      <c r="I244" s="107"/>
      <c r="J244" s="107"/>
      <c r="K244" s="109"/>
      <c r="L244" s="119">
        <f>ROUND(H244*K244,2)</f>
        <v>0</v>
      </c>
    </row>
    <row r="245" spans="1:12" ht="12.75" customHeight="1" x14ac:dyDescent="0.2">
      <c r="A245" s="1" t="s">
        <v>5</v>
      </c>
      <c r="B245" s="15"/>
      <c r="C245" s="1"/>
      <c r="D245" s="1"/>
      <c r="E245" s="1"/>
      <c r="F245" s="120"/>
      <c r="G245" s="26"/>
      <c r="H245" s="26"/>
      <c r="I245" s="26"/>
      <c r="J245" s="26"/>
      <c r="K245" s="26"/>
      <c r="L245" s="16"/>
    </row>
    <row r="246" spans="1:12" ht="12.75" customHeight="1" x14ac:dyDescent="0.2">
      <c r="A246" s="1" t="s">
        <v>7</v>
      </c>
      <c r="B246" s="15"/>
      <c r="C246" s="1"/>
      <c r="D246" s="1"/>
      <c r="E246" s="1"/>
      <c r="F246" s="112" t="s">
        <v>144</v>
      </c>
      <c r="G246" s="26"/>
      <c r="H246" s="26"/>
      <c r="I246" s="26"/>
      <c r="J246" s="26"/>
      <c r="K246" s="26"/>
      <c r="L246" s="16"/>
    </row>
    <row r="247" spans="1:12" ht="12.75" customHeight="1" thickBot="1" x14ac:dyDescent="0.25">
      <c r="A247" s="1" t="s">
        <v>8</v>
      </c>
      <c r="B247" s="17"/>
      <c r="C247" s="14"/>
      <c r="D247" s="14"/>
      <c r="E247" s="14"/>
      <c r="F247" s="115" t="s">
        <v>130</v>
      </c>
      <c r="G247" s="7"/>
      <c r="H247" s="7"/>
      <c r="I247" s="7"/>
      <c r="J247" s="7"/>
      <c r="K247" s="7"/>
      <c r="L247" s="18"/>
    </row>
    <row r="248" spans="1:12" ht="13.5" customHeight="1" thickBot="1" x14ac:dyDescent="0.25">
      <c r="A248" s="1" t="s">
        <v>6</v>
      </c>
      <c r="B248" s="139">
        <f>1+MAX($B$13:B247)</f>
        <v>59</v>
      </c>
      <c r="C248" s="103" t="s">
        <v>255</v>
      </c>
      <c r="D248" s="103"/>
      <c r="E248" s="143" t="s">
        <v>347</v>
      </c>
      <c r="F248" s="118" t="s">
        <v>256</v>
      </c>
      <c r="G248" s="103" t="s">
        <v>174</v>
      </c>
      <c r="H248" s="107">
        <v>1</v>
      </c>
      <c r="I248" s="107"/>
      <c r="J248" s="107"/>
      <c r="K248" s="109"/>
      <c r="L248" s="119">
        <f>ROUND(H248*K248,2)</f>
        <v>0</v>
      </c>
    </row>
    <row r="249" spans="1:12" ht="12.75" customHeight="1" x14ac:dyDescent="0.2">
      <c r="A249" s="1" t="s">
        <v>5</v>
      </c>
      <c r="B249" s="15"/>
      <c r="C249" s="1"/>
      <c r="D249" s="1"/>
      <c r="E249" s="1"/>
      <c r="F249" s="120"/>
      <c r="G249" s="26"/>
      <c r="H249" s="26"/>
      <c r="I249" s="26"/>
      <c r="J249" s="26"/>
      <c r="K249" s="26"/>
      <c r="L249" s="16"/>
    </row>
    <row r="250" spans="1:12" ht="12.75" customHeight="1" x14ac:dyDescent="0.2">
      <c r="A250" s="1" t="s">
        <v>7</v>
      </c>
      <c r="B250" s="15"/>
      <c r="C250" s="1"/>
      <c r="D250" s="1"/>
      <c r="E250" s="1"/>
      <c r="F250" s="112" t="s">
        <v>144</v>
      </c>
      <c r="G250" s="26"/>
      <c r="H250" s="26"/>
      <c r="I250" s="26"/>
      <c r="J250" s="26"/>
      <c r="K250" s="26"/>
      <c r="L250" s="16"/>
    </row>
    <row r="251" spans="1:12" ht="12.75" customHeight="1" thickBot="1" x14ac:dyDescent="0.25">
      <c r="A251" s="1" t="s">
        <v>8</v>
      </c>
      <c r="B251" s="17"/>
      <c r="C251" s="14"/>
      <c r="D251" s="14"/>
      <c r="E251" s="14"/>
      <c r="F251" s="115" t="s">
        <v>130</v>
      </c>
      <c r="G251" s="7"/>
      <c r="H251" s="7"/>
      <c r="I251" s="7"/>
      <c r="J251" s="7"/>
      <c r="K251" s="7"/>
      <c r="L251" s="18"/>
    </row>
    <row r="252" spans="1:12" ht="13.5" customHeight="1" thickBot="1" x14ac:dyDescent="0.25">
      <c r="A252" s="1" t="s">
        <v>6</v>
      </c>
      <c r="B252" s="139">
        <f>1+MAX($B$13:B251)</f>
        <v>60</v>
      </c>
      <c r="C252" s="103" t="s">
        <v>257</v>
      </c>
      <c r="D252" s="103"/>
      <c r="E252" s="143" t="s">
        <v>347</v>
      </c>
      <c r="F252" s="118" t="s">
        <v>258</v>
      </c>
      <c r="G252" s="103" t="s">
        <v>174</v>
      </c>
      <c r="H252" s="107">
        <v>1</v>
      </c>
      <c r="I252" s="107"/>
      <c r="J252" s="107"/>
      <c r="K252" s="109"/>
      <c r="L252" s="119">
        <f>ROUND(H252*K252,2)</f>
        <v>0</v>
      </c>
    </row>
    <row r="253" spans="1:12" ht="12.75" customHeight="1" x14ac:dyDescent="0.2">
      <c r="A253" s="1" t="s">
        <v>5</v>
      </c>
      <c r="B253" s="15"/>
      <c r="C253" s="1"/>
      <c r="D253" s="1"/>
      <c r="E253" s="1"/>
      <c r="F253" s="120"/>
      <c r="G253" s="26"/>
      <c r="H253" s="26"/>
      <c r="I253" s="26"/>
      <c r="J253" s="26"/>
      <c r="K253" s="26"/>
      <c r="L253" s="16"/>
    </row>
    <row r="254" spans="1:12" ht="12.75" customHeight="1" x14ac:dyDescent="0.2">
      <c r="A254" s="1" t="s">
        <v>7</v>
      </c>
      <c r="B254" s="15"/>
      <c r="C254" s="1"/>
      <c r="D254" s="1"/>
      <c r="E254" s="1"/>
      <c r="F254" s="112" t="s">
        <v>144</v>
      </c>
      <c r="G254" s="26"/>
      <c r="H254" s="26"/>
      <c r="I254" s="26"/>
      <c r="J254" s="26"/>
      <c r="K254" s="26"/>
      <c r="L254" s="16"/>
    </row>
    <row r="255" spans="1:12" ht="12.75" customHeight="1" thickBot="1" x14ac:dyDescent="0.25">
      <c r="A255" s="1" t="s">
        <v>8</v>
      </c>
      <c r="B255" s="17"/>
      <c r="C255" s="14"/>
      <c r="D255" s="14"/>
      <c r="E255" s="14"/>
      <c r="F255" s="115" t="s">
        <v>130</v>
      </c>
      <c r="G255" s="7"/>
      <c r="H255" s="7"/>
      <c r="I255" s="7"/>
      <c r="J255" s="7"/>
      <c r="K255" s="7"/>
      <c r="L255" s="18"/>
    </row>
    <row r="256" spans="1:12" ht="13.5" customHeight="1" thickBot="1" x14ac:dyDescent="0.25">
      <c r="A256" s="1" t="s">
        <v>6</v>
      </c>
      <c r="B256" s="139">
        <f>1+MAX($B$13:B255)</f>
        <v>61</v>
      </c>
      <c r="C256" s="103" t="s">
        <v>259</v>
      </c>
      <c r="D256" s="103"/>
      <c r="E256" s="143" t="s">
        <v>347</v>
      </c>
      <c r="F256" s="118" t="s">
        <v>260</v>
      </c>
      <c r="G256" s="103" t="s">
        <v>174</v>
      </c>
      <c r="H256" s="107">
        <v>2</v>
      </c>
      <c r="I256" s="107"/>
      <c r="J256" s="107"/>
      <c r="K256" s="109"/>
      <c r="L256" s="119">
        <f>ROUND(H256*K256,2)</f>
        <v>0</v>
      </c>
    </row>
    <row r="257" spans="1:12" ht="12.75" customHeight="1" x14ac:dyDescent="0.2">
      <c r="A257" s="1" t="s">
        <v>5</v>
      </c>
      <c r="B257" s="15"/>
      <c r="C257" s="1"/>
      <c r="D257" s="1"/>
      <c r="E257" s="1"/>
      <c r="F257" s="120"/>
      <c r="G257" s="26"/>
      <c r="H257" s="26"/>
      <c r="I257" s="26"/>
      <c r="J257" s="26"/>
      <c r="K257" s="26"/>
      <c r="L257" s="16"/>
    </row>
    <row r="258" spans="1:12" ht="12.75" customHeight="1" x14ac:dyDescent="0.2">
      <c r="A258" s="1" t="s">
        <v>7</v>
      </c>
      <c r="B258" s="15"/>
      <c r="C258" s="1"/>
      <c r="D258" s="1"/>
      <c r="E258" s="1"/>
      <c r="F258" s="112" t="s">
        <v>144</v>
      </c>
      <c r="G258" s="26"/>
      <c r="H258" s="26"/>
      <c r="I258" s="26"/>
      <c r="J258" s="26"/>
      <c r="K258" s="26"/>
      <c r="L258" s="16"/>
    </row>
    <row r="259" spans="1:12" ht="12.75" customHeight="1" thickBot="1" x14ac:dyDescent="0.25">
      <c r="A259" s="1" t="s">
        <v>8</v>
      </c>
      <c r="B259" s="17"/>
      <c r="C259" s="14"/>
      <c r="D259" s="14"/>
      <c r="E259" s="14"/>
      <c r="F259" s="115" t="s">
        <v>130</v>
      </c>
      <c r="G259" s="7"/>
      <c r="H259" s="7"/>
      <c r="I259" s="7"/>
      <c r="J259" s="7"/>
      <c r="K259" s="7"/>
      <c r="L259" s="18"/>
    </row>
    <row r="260" spans="1:12" ht="13.5" customHeight="1" thickBot="1" x14ac:dyDescent="0.25">
      <c r="A260" s="1" t="s">
        <v>6</v>
      </c>
      <c r="B260" s="139">
        <f>1+MAX($B$13:B259)</f>
        <v>62</v>
      </c>
      <c r="C260" s="103" t="s">
        <v>261</v>
      </c>
      <c r="D260" s="103"/>
      <c r="E260" s="143" t="s">
        <v>347</v>
      </c>
      <c r="F260" s="118" t="s">
        <v>262</v>
      </c>
      <c r="G260" s="103" t="s">
        <v>174</v>
      </c>
      <c r="H260" s="107">
        <v>2</v>
      </c>
      <c r="I260" s="107"/>
      <c r="J260" s="107"/>
      <c r="K260" s="109"/>
      <c r="L260" s="119">
        <f>ROUND(H260*K260,2)</f>
        <v>0</v>
      </c>
    </row>
    <row r="261" spans="1:12" ht="12.75" customHeight="1" x14ac:dyDescent="0.2">
      <c r="A261" s="1" t="s">
        <v>5</v>
      </c>
      <c r="B261" s="15"/>
      <c r="C261" s="1"/>
      <c r="D261" s="1"/>
      <c r="E261" s="1"/>
      <c r="F261" s="120"/>
      <c r="G261" s="26"/>
      <c r="H261" s="26"/>
      <c r="I261" s="26"/>
      <c r="J261" s="26"/>
      <c r="K261" s="26"/>
      <c r="L261" s="16"/>
    </row>
    <row r="262" spans="1:12" ht="12.75" customHeight="1" x14ac:dyDescent="0.2">
      <c r="A262" s="1" t="s">
        <v>7</v>
      </c>
      <c r="B262" s="15"/>
      <c r="C262" s="1"/>
      <c r="D262" s="1"/>
      <c r="E262" s="1"/>
      <c r="F262" s="112" t="s">
        <v>144</v>
      </c>
      <c r="G262" s="26"/>
      <c r="H262" s="26"/>
      <c r="I262" s="26"/>
      <c r="J262" s="26"/>
      <c r="K262" s="26"/>
      <c r="L262" s="16"/>
    </row>
    <row r="263" spans="1:12" ht="12.75" customHeight="1" thickBot="1" x14ac:dyDescent="0.25">
      <c r="A263" s="1" t="s">
        <v>8</v>
      </c>
      <c r="B263" s="17"/>
      <c r="C263" s="14"/>
      <c r="D263" s="14"/>
      <c r="E263" s="14"/>
      <c r="F263" s="115" t="s">
        <v>130</v>
      </c>
      <c r="G263" s="7"/>
      <c r="H263" s="7"/>
      <c r="I263" s="7"/>
      <c r="J263" s="7"/>
      <c r="K263" s="7"/>
      <c r="L263" s="18"/>
    </row>
    <row r="264" spans="1:12" ht="13.5" customHeight="1" thickBot="1" x14ac:dyDescent="0.25">
      <c r="A264" s="1" t="s">
        <v>6</v>
      </c>
      <c r="B264" s="139">
        <f>1+MAX($B$13:B263)</f>
        <v>63</v>
      </c>
      <c r="C264" s="103" t="s">
        <v>263</v>
      </c>
      <c r="D264" s="103"/>
      <c r="E264" s="143" t="s">
        <v>347</v>
      </c>
      <c r="F264" s="118" t="s">
        <v>264</v>
      </c>
      <c r="G264" s="103" t="s">
        <v>174</v>
      </c>
      <c r="H264" s="107">
        <v>2</v>
      </c>
      <c r="I264" s="107"/>
      <c r="J264" s="107"/>
      <c r="K264" s="109"/>
      <c r="L264" s="119">
        <f>ROUND(H264*K264,2)</f>
        <v>0</v>
      </c>
    </row>
    <row r="265" spans="1:12" ht="12.75" customHeight="1" x14ac:dyDescent="0.2">
      <c r="A265" s="1" t="s">
        <v>5</v>
      </c>
      <c r="B265" s="15"/>
      <c r="C265" s="1"/>
      <c r="D265" s="1"/>
      <c r="E265" s="1"/>
      <c r="F265" s="120"/>
      <c r="G265" s="26"/>
      <c r="H265" s="26"/>
      <c r="I265" s="26"/>
      <c r="J265" s="26"/>
      <c r="K265" s="26"/>
      <c r="L265" s="16"/>
    </row>
    <row r="266" spans="1:12" ht="12.75" customHeight="1" x14ac:dyDescent="0.2">
      <c r="A266" s="1" t="s">
        <v>7</v>
      </c>
      <c r="B266" s="15"/>
      <c r="C266" s="1"/>
      <c r="D266" s="1"/>
      <c r="E266" s="1"/>
      <c r="F266" s="112" t="s">
        <v>144</v>
      </c>
      <c r="G266" s="26"/>
      <c r="H266" s="26"/>
      <c r="I266" s="26"/>
      <c r="J266" s="26"/>
      <c r="K266" s="26"/>
      <c r="L266" s="16"/>
    </row>
    <row r="267" spans="1:12" ht="12.75" customHeight="1" thickBot="1" x14ac:dyDescent="0.25">
      <c r="A267" s="1" t="s">
        <v>8</v>
      </c>
      <c r="B267" s="17"/>
      <c r="C267" s="14"/>
      <c r="D267" s="14"/>
      <c r="E267" s="14"/>
      <c r="F267" s="115" t="s">
        <v>130</v>
      </c>
      <c r="G267" s="7"/>
      <c r="H267" s="7"/>
      <c r="I267" s="7"/>
      <c r="J267" s="7"/>
      <c r="K267" s="7"/>
      <c r="L267" s="18"/>
    </row>
    <row r="268" spans="1:12" ht="13.5" customHeight="1" thickBot="1" x14ac:dyDescent="0.25">
      <c r="A268" s="1" t="s">
        <v>6</v>
      </c>
      <c r="B268" s="139">
        <f>1+MAX($B$13:B267)</f>
        <v>64</v>
      </c>
      <c r="C268" s="103" t="s">
        <v>265</v>
      </c>
      <c r="D268" s="103"/>
      <c r="E268" s="143" t="s">
        <v>347</v>
      </c>
      <c r="F268" s="118" t="s">
        <v>266</v>
      </c>
      <c r="G268" s="103" t="s">
        <v>174</v>
      </c>
      <c r="H268" s="107">
        <v>2</v>
      </c>
      <c r="I268" s="107"/>
      <c r="J268" s="107"/>
      <c r="K268" s="109"/>
      <c r="L268" s="119">
        <f>ROUND(H268*K268,2)</f>
        <v>0</v>
      </c>
    </row>
    <row r="269" spans="1:12" ht="12.75" customHeight="1" x14ac:dyDescent="0.2">
      <c r="A269" s="1" t="s">
        <v>5</v>
      </c>
      <c r="B269" s="15"/>
      <c r="C269" s="1"/>
      <c r="D269" s="1"/>
      <c r="E269" s="1"/>
      <c r="F269" s="120"/>
      <c r="G269" s="26"/>
      <c r="H269" s="26"/>
      <c r="I269" s="26"/>
      <c r="J269" s="26"/>
      <c r="K269" s="26"/>
      <c r="L269" s="16"/>
    </row>
    <row r="270" spans="1:12" ht="12.75" customHeight="1" x14ac:dyDescent="0.2">
      <c r="A270" s="1" t="s">
        <v>7</v>
      </c>
      <c r="B270" s="15"/>
      <c r="C270" s="1"/>
      <c r="D270" s="1"/>
      <c r="E270" s="1"/>
      <c r="F270" s="112" t="s">
        <v>144</v>
      </c>
      <c r="G270" s="26"/>
      <c r="H270" s="26"/>
      <c r="I270" s="26"/>
      <c r="J270" s="26"/>
      <c r="K270" s="26"/>
      <c r="L270" s="16"/>
    </row>
    <row r="271" spans="1:12" ht="12.75" customHeight="1" thickBot="1" x14ac:dyDescent="0.25">
      <c r="A271" s="1" t="s">
        <v>8</v>
      </c>
      <c r="B271" s="17"/>
      <c r="C271" s="14"/>
      <c r="D271" s="14"/>
      <c r="E271" s="14"/>
      <c r="F271" s="115" t="s">
        <v>130</v>
      </c>
      <c r="G271" s="7"/>
      <c r="H271" s="7"/>
      <c r="I271" s="7"/>
      <c r="J271" s="7"/>
      <c r="K271" s="7"/>
      <c r="L271" s="18"/>
    </row>
    <row r="272" spans="1:12" ht="13.5" customHeight="1" thickBot="1" x14ac:dyDescent="0.25">
      <c r="A272" s="1" t="s">
        <v>6</v>
      </c>
      <c r="B272" s="139">
        <f>1+MAX($B$13:B271)</f>
        <v>65</v>
      </c>
      <c r="C272" s="103" t="s">
        <v>267</v>
      </c>
      <c r="D272" s="103"/>
      <c r="E272" s="143" t="s">
        <v>347</v>
      </c>
      <c r="F272" s="118" t="s">
        <v>268</v>
      </c>
      <c r="G272" s="103" t="s">
        <v>161</v>
      </c>
      <c r="H272" s="107">
        <v>10</v>
      </c>
      <c r="I272" s="107"/>
      <c r="J272" s="107"/>
      <c r="K272" s="109"/>
      <c r="L272" s="119">
        <f>ROUND(H272*K272,2)</f>
        <v>0</v>
      </c>
    </row>
    <row r="273" spans="1:12" ht="12.75" customHeight="1" x14ac:dyDescent="0.2">
      <c r="A273" s="1" t="s">
        <v>5</v>
      </c>
      <c r="B273" s="15"/>
      <c r="C273" s="1"/>
      <c r="D273" s="1"/>
      <c r="E273" s="1"/>
      <c r="F273" s="120"/>
      <c r="G273" s="26"/>
      <c r="H273" s="26"/>
      <c r="I273" s="26"/>
      <c r="J273" s="26"/>
      <c r="K273" s="26"/>
      <c r="L273" s="16"/>
    </row>
    <row r="274" spans="1:12" ht="12.75" customHeight="1" x14ac:dyDescent="0.2">
      <c r="A274" s="1" t="s">
        <v>7</v>
      </c>
      <c r="B274" s="15"/>
      <c r="C274" s="1"/>
      <c r="D274" s="1"/>
      <c r="E274" s="1"/>
      <c r="F274" s="112" t="s">
        <v>144</v>
      </c>
      <c r="G274" s="26"/>
      <c r="H274" s="26"/>
      <c r="I274" s="26"/>
      <c r="J274" s="26"/>
      <c r="K274" s="26"/>
      <c r="L274" s="16"/>
    </row>
    <row r="275" spans="1:12" ht="12.75" customHeight="1" thickBot="1" x14ac:dyDescent="0.25">
      <c r="A275" s="1" t="s">
        <v>8</v>
      </c>
      <c r="B275" s="17"/>
      <c r="C275" s="14"/>
      <c r="D275" s="14"/>
      <c r="E275" s="14"/>
      <c r="F275" s="115" t="s">
        <v>130</v>
      </c>
      <c r="G275" s="7"/>
      <c r="H275" s="7"/>
      <c r="I275" s="7"/>
      <c r="J275" s="7"/>
      <c r="K275" s="7"/>
      <c r="L275" s="18"/>
    </row>
    <row r="276" spans="1:12" ht="13.5" customHeight="1" thickBot="1" x14ac:dyDescent="0.25">
      <c r="A276" s="1" t="s">
        <v>6</v>
      </c>
      <c r="B276" s="139">
        <f>1+MAX($B$13:B275)</f>
        <v>66</v>
      </c>
      <c r="C276" s="103" t="s">
        <v>269</v>
      </c>
      <c r="D276" s="103"/>
      <c r="E276" s="143" t="s">
        <v>347</v>
      </c>
      <c r="F276" s="118" t="s">
        <v>270</v>
      </c>
      <c r="G276" s="103" t="s">
        <v>174</v>
      </c>
      <c r="H276" s="107">
        <v>4</v>
      </c>
      <c r="I276" s="107"/>
      <c r="J276" s="107"/>
      <c r="K276" s="109"/>
      <c r="L276" s="119">
        <f>ROUND(H276*K276,2)</f>
        <v>0</v>
      </c>
    </row>
    <row r="277" spans="1:12" ht="12.75" customHeight="1" x14ac:dyDescent="0.2">
      <c r="A277" s="1" t="s">
        <v>5</v>
      </c>
      <c r="B277" s="15"/>
      <c r="C277" s="1"/>
      <c r="D277" s="1"/>
      <c r="E277" s="1"/>
      <c r="F277" s="120"/>
      <c r="G277" s="26"/>
      <c r="H277" s="26"/>
      <c r="I277" s="26"/>
      <c r="J277" s="26"/>
      <c r="K277" s="26"/>
      <c r="L277" s="16"/>
    </row>
    <row r="278" spans="1:12" ht="12.75" customHeight="1" x14ac:dyDescent="0.2">
      <c r="A278" s="1" t="s">
        <v>7</v>
      </c>
      <c r="B278" s="15"/>
      <c r="C278" s="1"/>
      <c r="D278" s="1"/>
      <c r="E278" s="1"/>
      <c r="F278" s="112" t="s">
        <v>144</v>
      </c>
      <c r="G278" s="26"/>
      <c r="H278" s="26"/>
      <c r="I278" s="26"/>
      <c r="J278" s="26"/>
      <c r="K278" s="26"/>
      <c r="L278" s="16"/>
    </row>
    <row r="279" spans="1:12" ht="12.75" customHeight="1" thickBot="1" x14ac:dyDescent="0.25">
      <c r="A279" s="1" t="s">
        <v>8</v>
      </c>
      <c r="B279" s="17"/>
      <c r="C279" s="14"/>
      <c r="D279" s="14"/>
      <c r="E279" s="14"/>
      <c r="F279" s="115" t="s">
        <v>130</v>
      </c>
      <c r="G279" s="7"/>
      <c r="H279" s="7"/>
      <c r="I279" s="7"/>
      <c r="J279" s="7"/>
      <c r="K279" s="7"/>
      <c r="L279" s="18"/>
    </row>
    <row r="280" spans="1:12" ht="13.5" customHeight="1" thickBot="1" x14ac:dyDescent="0.25">
      <c r="A280" s="1" t="s">
        <v>6</v>
      </c>
      <c r="B280" s="139">
        <f>1+MAX($B$13:B279)</f>
        <v>67</v>
      </c>
      <c r="C280" s="103" t="s">
        <v>271</v>
      </c>
      <c r="D280" s="103"/>
      <c r="E280" s="143" t="s">
        <v>347</v>
      </c>
      <c r="F280" s="118" t="s">
        <v>272</v>
      </c>
      <c r="G280" s="103" t="s">
        <v>161</v>
      </c>
      <c r="H280" s="107">
        <v>50</v>
      </c>
      <c r="I280" s="107"/>
      <c r="J280" s="107"/>
      <c r="K280" s="109"/>
      <c r="L280" s="119">
        <f>ROUND(H280*K280,2)</f>
        <v>0</v>
      </c>
    </row>
    <row r="281" spans="1:12" ht="12.75" customHeight="1" x14ac:dyDescent="0.2">
      <c r="A281" s="1" t="s">
        <v>5</v>
      </c>
      <c r="B281" s="15"/>
      <c r="C281" s="1"/>
      <c r="D281" s="1"/>
      <c r="E281" s="1"/>
      <c r="F281" s="120"/>
      <c r="G281" s="26"/>
      <c r="H281" s="26"/>
      <c r="I281" s="26"/>
      <c r="J281" s="26"/>
      <c r="K281" s="26"/>
      <c r="L281" s="16"/>
    </row>
    <row r="282" spans="1:12" ht="12.75" customHeight="1" x14ac:dyDescent="0.2">
      <c r="A282" s="1" t="s">
        <v>7</v>
      </c>
      <c r="B282" s="15"/>
      <c r="C282" s="1"/>
      <c r="D282" s="1"/>
      <c r="E282" s="1"/>
      <c r="F282" s="112" t="s">
        <v>144</v>
      </c>
      <c r="G282" s="26"/>
      <c r="H282" s="26"/>
      <c r="I282" s="26"/>
      <c r="J282" s="26"/>
      <c r="K282" s="26"/>
      <c r="L282" s="16"/>
    </row>
    <row r="283" spans="1:12" ht="12.75" customHeight="1" thickBot="1" x14ac:dyDescent="0.25">
      <c r="A283" s="1" t="s">
        <v>8</v>
      </c>
      <c r="B283" s="17"/>
      <c r="C283" s="14"/>
      <c r="D283" s="14"/>
      <c r="E283" s="14"/>
      <c r="F283" s="115" t="s">
        <v>130</v>
      </c>
      <c r="G283" s="7"/>
      <c r="H283" s="7"/>
      <c r="I283" s="7"/>
      <c r="J283" s="7"/>
      <c r="K283" s="7"/>
      <c r="L283" s="18"/>
    </row>
    <row r="284" spans="1:12" ht="13.5" customHeight="1" thickBot="1" x14ac:dyDescent="0.25">
      <c r="A284" s="1" t="s">
        <v>6</v>
      </c>
      <c r="B284" s="139">
        <f>1+MAX($B$13:B283)</f>
        <v>68</v>
      </c>
      <c r="C284" s="103" t="s">
        <v>273</v>
      </c>
      <c r="D284" s="103"/>
      <c r="E284" s="143" t="s">
        <v>347</v>
      </c>
      <c r="F284" s="118" t="s">
        <v>274</v>
      </c>
      <c r="G284" s="103" t="s">
        <v>174</v>
      </c>
      <c r="H284" s="107">
        <v>1</v>
      </c>
      <c r="I284" s="107"/>
      <c r="J284" s="107"/>
      <c r="K284" s="109"/>
      <c r="L284" s="119">
        <f>ROUND(H284*K284,2)</f>
        <v>0</v>
      </c>
    </row>
    <row r="285" spans="1:12" ht="12.75" customHeight="1" x14ac:dyDescent="0.2">
      <c r="A285" s="1" t="s">
        <v>5</v>
      </c>
      <c r="B285" s="15"/>
      <c r="C285" s="1"/>
      <c r="D285" s="1"/>
      <c r="E285" s="1"/>
      <c r="F285" s="120"/>
      <c r="G285" s="26"/>
      <c r="H285" s="26"/>
      <c r="I285" s="26"/>
      <c r="J285" s="26"/>
      <c r="K285" s="26"/>
      <c r="L285" s="16"/>
    </row>
    <row r="286" spans="1:12" ht="12.75" customHeight="1" x14ac:dyDescent="0.2">
      <c r="A286" s="1" t="s">
        <v>7</v>
      </c>
      <c r="B286" s="15"/>
      <c r="C286" s="1"/>
      <c r="D286" s="1"/>
      <c r="E286" s="1"/>
      <c r="F286" s="112" t="s">
        <v>144</v>
      </c>
      <c r="G286" s="26"/>
      <c r="H286" s="26"/>
      <c r="I286" s="26"/>
      <c r="J286" s="26"/>
      <c r="K286" s="26"/>
      <c r="L286" s="16"/>
    </row>
    <row r="287" spans="1:12" ht="12.75" customHeight="1" thickBot="1" x14ac:dyDescent="0.25">
      <c r="A287" s="1" t="s">
        <v>8</v>
      </c>
      <c r="B287" s="17"/>
      <c r="C287" s="14"/>
      <c r="D287" s="14"/>
      <c r="E287" s="14"/>
      <c r="F287" s="115" t="s">
        <v>130</v>
      </c>
      <c r="G287" s="7"/>
      <c r="H287" s="7"/>
      <c r="I287" s="7"/>
      <c r="J287" s="7"/>
      <c r="K287" s="7"/>
      <c r="L287" s="18"/>
    </row>
    <row r="288" spans="1:12" ht="13.5" customHeight="1" thickBot="1" x14ac:dyDescent="0.25">
      <c r="A288" s="1" t="s">
        <v>6</v>
      </c>
      <c r="B288" s="139">
        <f>1+MAX($B$13:B287)</f>
        <v>69</v>
      </c>
      <c r="C288" s="103" t="s">
        <v>275</v>
      </c>
      <c r="D288" s="103"/>
      <c r="E288" s="143" t="s">
        <v>347</v>
      </c>
      <c r="F288" s="118" t="s">
        <v>276</v>
      </c>
      <c r="G288" s="103" t="s">
        <v>174</v>
      </c>
      <c r="H288" s="107">
        <v>6</v>
      </c>
      <c r="I288" s="107"/>
      <c r="J288" s="107"/>
      <c r="K288" s="109"/>
      <c r="L288" s="119">
        <f>ROUND(H288*K288,2)</f>
        <v>0</v>
      </c>
    </row>
    <row r="289" spans="1:12" ht="12.75" customHeight="1" x14ac:dyDescent="0.2">
      <c r="A289" s="1" t="s">
        <v>5</v>
      </c>
      <c r="B289" s="15"/>
      <c r="C289" s="1"/>
      <c r="D289" s="1"/>
      <c r="E289" s="1"/>
      <c r="F289" s="120"/>
      <c r="G289" s="26"/>
      <c r="H289" s="26"/>
      <c r="I289" s="26"/>
      <c r="J289" s="26"/>
      <c r="K289" s="26"/>
      <c r="L289" s="16"/>
    </row>
    <row r="290" spans="1:12" ht="12.75" customHeight="1" x14ac:dyDescent="0.2">
      <c r="A290" s="1" t="s">
        <v>7</v>
      </c>
      <c r="B290" s="15"/>
      <c r="C290" s="1"/>
      <c r="D290" s="1"/>
      <c r="E290" s="1"/>
      <c r="F290" s="112" t="s">
        <v>144</v>
      </c>
      <c r="G290" s="26"/>
      <c r="H290" s="26"/>
      <c r="I290" s="26"/>
      <c r="J290" s="26"/>
      <c r="K290" s="26"/>
      <c r="L290" s="16"/>
    </row>
    <row r="291" spans="1:12" ht="12.75" customHeight="1" thickBot="1" x14ac:dyDescent="0.25">
      <c r="A291" s="1" t="s">
        <v>8</v>
      </c>
      <c r="B291" s="17"/>
      <c r="C291" s="14"/>
      <c r="D291" s="14"/>
      <c r="E291" s="14"/>
      <c r="F291" s="115" t="s">
        <v>130</v>
      </c>
      <c r="G291" s="7"/>
      <c r="H291" s="7"/>
      <c r="I291" s="7"/>
      <c r="J291" s="7"/>
      <c r="K291" s="7"/>
      <c r="L291" s="18"/>
    </row>
    <row r="292" spans="1:12" ht="13.5" customHeight="1" thickBot="1" x14ac:dyDescent="0.25">
      <c r="A292" s="1" t="s">
        <v>6</v>
      </c>
      <c r="B292" s="139">
        <f>1+MAX($B$13:B291)</f>
        <v>70</v>
      </c>
      <c r="C292" s="103" t="s">
        <v>277</v>
      </c>
      <c r="D292" s="103"/>
      <c r="E292" s="143" t="s">
        <v>347</v>
      </c>
      <c r="F292" s="118" t="s">
        <v>278</v>
      </c>
      <c r="G292" s="103" t="s">
        <v>174</v>
      </c>
      <c r="H292" s="107">
        <v>6</v>
      </c>
      <c r="I292" s="107"/>
      <c r="J292" s="107"/>
      <c r="K292" s="109"/>
      <c r="L292" s="119">
        <f>ROUND(H292*K292,2)</f>
        <v>0</v>
      </c>
    </row>
    <row r="293" spans="1:12" ht="12.75" customHeight="1" x14ac:dyDescent="0.2">
      <c r="A293" s="1" t="s">
        <v>5</v>
      </c>
      <c r="B293" s="15"/>
      <c r="C293" s="1"/>
      <c r="D293" s="1"/>
      <c r="E293" s="1"/>
      <c r="F293" s="120"/>
      <c r="G293" s="26"/>
      <c r="H293" s="26"/>
      <c r="I293" s="26"/>
      <c r="J293" s="26"/>
      <c r="K293" s="26"/>
      <c r="L293" s="16"/>
    </row>
    <row r="294" spans="1:12" ht="12.75" customHeight="1" x14ac:dyDescent="0.2">
      <c r="A294" s="1" t="s">
        <v>7</v>
      </c>
      <c r="B294" s="15"/>
      <c r="C294" s="1"/>
      <c r="D294" s="1"/>
      <c r="E294" s="1"/>
      <c r="F294" s="112" t="s">
        <v>144</v>
      </c>
      <c r="G294" s="26"/>
      <c r="H294" s="26"/>
      <c r="I294" s="26"/>
      <c r="J294" s="26"/>
      <c r="K294" s="26"/>
      <c r="L294" s="16"/>
    </row>
    <row r="295" spans="1:12" ht="12.75" customHeight="1" thickBot="1" x14ac:dyDescent="0.25">
      <c r="A295" s="1" t="s">
        <v>8</v>
      </c>
      <c r="B295" s="17"/>
      <c r="C295" s="14"/>
      <c r="D295" s="14"/>
      <c r="E295" s="14"/>
      <c r="F295" s="115" t="s">
        <v>130</v>
      </c>
      <c r="G295" s="7"/>
      <c r="H295" s="7"/>
      <c r="I295" s="7"/>
      <c r="J295" s="7"/>
      <c r="K295" s="7"/>
      <c r="L295" s="18"/>
    </row>
    <row r="296" spans="1:12" ht="13.5" customHeight="1" thickBot="1" x14ac:dyDescent="0.25">
      <c r="A296" s="1" t="s">
        <v>6</v>
      </c>
      <c r="B296" s="139">
        <f>1+MAX($B$13:B295)</f>
        <v>71</v>
      </c>
      <c r="C296" s="103" t="s">
        <v>341</v>
      </c>
      <c r="D296" s="103"/>
      <c r="E296" s="143" t="s">
        <v>347</v>
      </c>
      <c r="F296" s="118" t="s">
        <v>340</v>
      </c>
      <c r="G296" s="103" t="s">
        <v>174</v>
      </c>
      <c r="H296" s="107">
        <v>2</v>
      </c>
      <c r="I296" s="107"/>
      <c r="J296" s="107"/>
      <c r="K296" s="109"/>
      <c r="L296" s="119">
        <f>ROUND(H296*K296,2)</f>
        <v>0</v>
      </c>
    </row>
    <row r="297" spans="1:12" ht="12.75" customHeight="1" x14ac:dyDescent="0.2">
      <c r="A297" s="1" t="s">
        <v>5</v>
      </c>
      <c r="B297" s="15"/>
      <c r="C297" s="1"/>
      <c r="D297" s="1"/>
      <c r="E297" s="1"/>
      <c r="F297" s="120"/>
      <c r="G297" s="26"/>
      <c r="H297" s="26"/>
      <c r="I297" s="26"/>
      <c r="J297" s="26"/>
      <c r="K297" s="26"/>
      <c r="L297" s="16"/>
    </row>
    <row r="298" spans="1:12" ht="12.75" customHeight="1" x14ac:dyDescent="0.2">
      <c r="A298" s="1" t="s">
        <v>7</v>
      </c>
      <c r="B298" s="15"/>
      <c r="C298" s="1"/>
      <c r="D298" s="1"/>
      <c r="E298" s="1"/>
      <c r="F298" s="112" t="s">
        <v>144</v>
      </c>
      <c r="G298" s="26"/>
      <c r="H298" s="26"/>
      <c r="I298" s="26"/>
      <c r="J298" s="26"/>
      <c r="K298" s="26"/>
      <c r="L298" s="16"/>
    </row>
    <row r="299" spans="1:12" ht="12.75" customHeight="1" thickBot="1" x14ac:dyDescent="0.25">
      <c r="A299" s="1" t="s">
        <v>8</v>
      </c>
      <c r="B299" s="17"/>
      <c r="C299" s="14"/>
      <c r="D299" s="14"/>
      <c r="E299" s="14"/>
      <c r="F299" s="115" t="s">
        <v>130</v>
      </c>
      <c r="G299" s="7"/>
      <c r="H299" s="7"/>
      <c r="I299" s="7"/>
      <c r="J299" s="7"/>
      <c r="K299" s="7"/>
      <c r="L299" s="18"/>
    </row>
    <row r="300" spans="1:12" ht="13.5" customHeight="1" thickBot="1" x14ac:dyDescent="0.25">
      <c r="A300" s="1" t="s">
        <v>6</v>
      </c>
      <c r="B300" s="139">
        <f>1+MAX($B$13:B299)</f>
        <v>72</v>
      </c>
      <c r="C300" s="103" t="s">
        <v>279</v>
      </c>
      <c r="D300" s="103"/>
      <c r="E300" s="143" t="s">
        <v>347</v>
      </c>
      <c r="F300" s="118" t="s">
        <v>280</v>
      </c>
      <c r="G300" s="103" t="s">
        <v>174</v>
      </c>
      <c r="H300" s="107">
        <v>2</v>
      </c>
      <c r="I300" s="107"/>
      <c r="J300" s="107"/>
      <c r="K300" s="109"/>
      <c r="L300" s="119">
        <f>ROUND(H300*K300,2)</f>
        <v>0</v>
      </c>
    </row>
    <row r="301" spans="1:12" ht="12.75" customHeight="1" x14ac:dyDescent="0.2">
      <c r="A301" s="1" t="s">
        <v>5</v>
      </c>
      <c r="B301" s="15"/>
      <c r="C301" s="1"/>
      <c r="D301" s="1"/>
      <c r="E301" s="1"/>
      <c r="F301" s="120"/>
      <c r="G301" s="26"/>
      <c r="H301" s="26"/>
      <c r="I301" s="26"/>
      <c r="J301" s="26"/>
      <c r="K301" s="26"/>
      <c r="L301" s="16"/>
    </row>
    <row r="302" spans="1:12" ht="12.75" customHeight="1" x14ac:dyDescent="0.2">
      <c r="A302" s="1" t="s">
        <v>7</v>
      </c>
      <c r="B302" s="15"/>
      <c r="C302" s="1"/>
      <c r="D302" s="1"/>
      <c r="E302" s="1"/>
      <c r="F302" s="112" t="s">
        <v>144</v>
      </c>
      <c r="G302" s="26"/>
      <c r="H302" s="26"/>
      <c r="I302" s="26"/>
      <c r="J302" s="26"/>
      <c r="K302" s="26"/>
      <c r="L302" s="16"/>
    </row>
    <row r="303" spans="1:12" ht="12.75" customHeight="1" thickBot="1" x14ac:dyDescent="0.25">
      <c r="A303" s="1" t="s">
        <v>8</v>
      </c>
      <c r="B303" s="17"/>
      <c r="C303" s="14"/>
      <c r="D303" s="14"/>
      <c r="E303" s="14"/>
      <c r="F303" s="115" t="s">
        <v>130</v>
      </c>
      <c r="G303" s="7"/>
      <c r="H303" s="7"/>
      <c r="I303" s="7"/>
      <c r="J303" s="7"/>
      <c r="K303" s="7"/>
      <c r="L303" s="18"/>
    </row>
    <row r="304" spans="1:12" ht="13.5" customHeight="1" thickBot="1" x14ac:dyDescent="0.25">
      <c r="A304" s="1" t="s">
        <v>6</v>
      </c>
      <c r="B304" s="139">
        <f>1+MAX($B$13:B303)</f>
        <v>73</v>
      </c>
      <c r="C304" s="103" t="s">
        <v>281</v>
      </c>
      <c r="D304" s="103"/>
      <c r="E304" s="143" t="s">
        <v>347</v>
      </c>
      <c r="F304" s="118" t="s">
        <v>282</v>
      </c>
      <c r="G304" s="103" t="s">
        <v>174</v>
      </c>
      <c r="H304" s="107">
        <v>2</v>
      </c>
      <c r="I304" s="107"/>
      <c r="J304" s="107"/>
      <c r="K304" s="109"/>
      <c r="L304" s="119">
        <f>ROUND(H304*K304,2)</f>
        <v>0</v>
      </c>
    </row>
    <row r="305" spans="1:12" ht="12.75" customHeight="1" x14ac:dyDescent="0.2">
      <c r="A305" s="1" t="s">
        <v>5</v>
      </c>
      <c r="B305" s="15"/>
      <c r="C305" s="1"/>
      <c r="D305" s="1"/>
      <c r="E305" s="1"/>
      <c r="F305" s="120"/>
      <c r="G305" s="26"/>
      <c r="H305" s="26"/>
      <c r="I305" s="26"/>
      <c r="J305" s="26"/>
      <c r="K305" s="26"/>
      <c r="L305" s="16"/>
    </row>
    <row r="306" spans="1:12" ht="12.75" customHeight="1" x14ac:dyDescent="0.2">
      <c r="A306" s="1" t="s">
        <v>7</v>
      </c>
      <c r="B306" s="15"/>
      <c r="C306" s="1"/>
      <c r="D306" s="1"/>
      <c r="E306" s="1"/>
      <c r="F306" s="112" t="s">
        <v>144</v>
      </c>
      <c r="G306" s="26"/>
      <c r="H306" s="26"/>
      <c r="I306" s="26"/>
      <c r="J306" s="26"/>
      <c r="K306" s="26"/>
      <c r="L306" s="16"/>
    </row>
    <row r="307" spans="1:12" ht="12.75" customHeight="1" thickBot="1" x14ac:dyDescent="0.25">
      <c r="A307" s="1" t="s">
        <v>8</v>
      </c>
      <c r="B307" s="17"/>
      <c r="C307" s="14"/>
      <c r="D307" s="14"/>
      <c r="E307" s="14"/>
      <c r="F307" s="115" t="s">
        <v>130</v>
      </c>
      <c r="G307" s="7"/>
      <c r="H307" s="7"/>
      <c r="I307" s="7"/>
      <c r="J307" s="7"/>
      <c r="K307" s="7"/>
      <c r="L307" s="18"/>
    </row>
    <row r="308" spans="1:12" ht="13.5" customHeight="1" thickBot="1" x14ac:dyDescent="0.25">
      <c r="A308" s="1" t="s">
        <v>6</v>
      </c>
      <c r="B308" s="139">
        <f>1+MAX($B$13:B307)</f>
        <v>74</v>
      </c>
      <c r="C308" s="103" t="s">
        <v>283</v>
      </c>
      <c r="D308" s="103"/>
      <c r="E308" s="143" t="s">
        <v>347</v>
      </c>
      <c r="F308" s="118" t="s">
        <v>284</v>
      </c>
      <c r="G308" s="103" t="s">
        <v>174</v>
      </c>
      <c r="H308" s="107">
        <v>2</v>
      </c>
      <c r="I308" s="107"/>
      <c r="J308" s="107"/>
      <c r="K308" s="109"/>
      <c r="L308" s="119">
        <f>ROUND(H308*K308,2)</f>
        <v>0</v>
      </c>
    </row>
    <row r="309" spans="1:12" ht="12.75" customHeight="1" x14ac:dyDescent="0.2">
      <c r="A309" s="1" t="s">
        <v>5</v>
      </c>
      <c r="B309" s="15"/>
      <c r="C309" s="1"/>
      <c r="D309" s="1"/>
      <c r="E309" s="1"/>
      <c r="F309" s="120"/>
      <c r="G309" s="26"/>
      <c r="H309" s="26"/>
      <c r="I309" s="26"/>
      <c r="J309" s="26"/>
      <c r="K309" s="26"/>
      <c r="L309" s="16"/>
    </row>
    <row r="310" spans="1:12" ht="12.75" customHeight="1" x14ac:dyDescent="0.2">
      <c r="A310" s="1" t="s">
        <v>7</v>
      </c>
      <c r="B310" s="15"/>
      <c r="C310" s="1"/>
      <c r="D310" s="1"/>
      <c r="E310" s="1"/>
      <c r="F310" s="112" t="s">
        <v>144</v>
      </c>
      <c r="G310" s="26"/>
      <c r="H310" s="26"/>
      <c r="I310" s="26"/>
      <c r="J310" s="26"/>
      <c r="K310" s="26"/>
      <c r="L310" s="16"/>
    </row>
    <row r="311" spans="1:12" ht="12.75" customHeight="1" thickBot="1" x14ac:dyDescent="0.25">
      <c r="A311" s="1" t="s">
        <v>8</v>
      </c>
      <c r="B311" s="17"/>
      <c r="C311" s="14"/>
      <c r="D311" s="14"/>
      <c r="E311" s="14"/>
      <c r="F311" s="115" t="s">
        <v>130</v>
      </c>
      <c r="G311" s="7"/>
      <c r="H311" s="7"/>
      <c r="I311" s="7"/>
      <c r="J311" s="7"/>
      <c r="K311" s="7"/>
      <c r="L311" s="18"/>
    </row>
    <row r="312" spans="1:12" ht="13.5" customHeight="1" thickBot="1" x14ac:dyDescent="0.25">
      <c r="A312" s="1" t="s">
        <v>6</v>
      </c>
      <c r="B312" s="139">
        <f>1+MAX($B$13:B311)</f>
        <v>75</v>
      </c>
      <c r="C312" s="103" t="s">
        <v>285</v>
      </c>
      <c r="D312" s="103"/>
      <c r="E312" s="143" t="s">
        <v>347</v>
      </c>
      <c r="F312" s="118" t="s">
        <v>286</v>
      </c>
      <c r="G312" s="103" t="s">
        <v>174</v>
      </c>
      <c r="H312" s="107">
        <v>4</v>
      </c>
      <c r="I312" s="107"/>
      <c r="J312" s="107"/>
      <c r="K312" s="109"/>
      <c r="L312" s="119">
        <f>ROUND(H312*K312,2)</f>
        <v>0</v>
      </c>
    </row>
    <row r="313" spans="1:12" ht="12.75" customHeight="1" x14ac:dyDescent="0.2">
      <c r="A313" s="1" t="s">
        <v>5</v>
      </c>
      <c r="B313" s="15"/>
      <c r="C313" s="1"/>
      <c r="D313" s="1"/>
      <c r="E313" s="1"/>
      <c r="F313" s="120"/>
      <c r="G313" s="26"/>
      <c r="H313" s="26"/>
      <c r="I313" s="26"/>
      <c r="J313" s="26"/>
      <c r="K313" s="26"/>
      <c r="L313" s="16"/>
    </row>
    <row r="314" spans="1:12" ht="12.75" customHeight="1" x14ac:dyDescent="0.2">
      <c r="A314" s="1" t="s">
        <v>7</v>
      </c>
      <c r="B314" s="15"/>
      <c r="C314" s="1"/>
      <c r="D314" s="1"/>
      <c r="E314" s="1"/>
      <c r="F314" s="112" t="s">
        <v>144</v>
      </c>
      <c r="G314" s="26"/>
      <c r="H314" s="26"/>
      <c r="I314" s="26"/>
      <c r="J314" s="26"/>
      <c r="K314" s="26"/>
      <c r="L314" s="16"/>
    </row>
    <row r="315" spans="1:12" ht="12.75" customHeight="1" thickBot="1" x14ac:dyDescent="0.25">
      <c r="A315" s="1" t="s">
        <v>8</v>
      </c>
      <c r="B315" s="17"/>
      <c r="C315" s="14"/>
      <c r="D315" s="14"/>
      <c r="E315" s="14"/>
      <c r="F315" s="115" t="s">
        <v>130</v>
      </c>
      <c r="G315" s="7"/>
      <c r="H315" s="7"/>
      <c r="I315" s="7"/>
      <c r="J315" s="7"/>
      <c r="K315" s="7"/>
      <c r="L315" s="18"/>
    </row>
    <row r="316" spans="1:12" ht="13.5" customHeight="1" thickBot="1" x14ac:dyDescent="0.25">
      <c r="A316" s="1" t="s">
        <v>6</v>
      </c>
      <c r="B316" s="139">
        <f>1+MAX($B$13:B315)</f>
        <v>76</v>
      </c>
      <c r="C316" s="103" t="s">
        <v>287</v>
      </c>
      <c r="D316" s="103"/>
      <c r="E316" s="143" t="s">
        <v>347</v>
      </c>
      <c r="F316" s="118" t="s">
        <v>288</v>
      </c>
      <c r="G316" s="103" t="s">
        <v>174</v>
      </c>
      <c r="H316" s="107">
        <v>160</v>
      </c>
      <c r="I316" s="107"/>
      <c r="J316" s="107"/>
      <c r="K316" s="109"/>
      <c r="L316" s="119">
        <f>ROUND(H316*K316,2)</f>
        <v>0</v>
      </c>
    </row>
    <row r="317" spans="1:12" ht="12.75" customHeight="1" x14ac:dyDescent="0.2">
      <c r="A317" s="1" t="s">
        <v>5</v>
      </c>
      <c r="B317" s="15"/>
      <c r="C317" s="1"/>
      <c r="D317" s="1"/>
      <c r="E317" s="1"/>
      <c r="F317" s="120"/>
      <c r="G317" s="26"/>
      <c r="H317" s="26"/>
      <c r="I317" s="26"/>
      <c r="J317" s="26"/>
      <c r="K317" s="26"/>
      <c r="L317" s="16"/>
    </row>
    <row r="318" spans="1:12" x14ac:dyDescent="0.2">
      <c r="A318" s="1" t="s">
        <v>7</v>
      </c>
      <c r="B318" s="15"/>
      <c r="C318" s="1"/>
      <c r="D318" s="1"/>
      <c r="E318" s="1"/>
      <c r="F318" s="112" t="s">
        <v>144</v>
      </c>
      <c r="G318" s="26"/>
      <c r="H318" s="26"/>
      <c r="I318" s="26"/>
      <c r="J318" s="26"/>
      <c r="K318" s="26"/>
      <c r="L318" s="16"/>
    </row>
    <row r="319" spans="1:12" ht="10.8" thickBot="1" x14ac:dyDescent="0.25">
      <c r="A319" s="1" t="s">
        <v>8</v>
      </c>
      <c r="B319" s="17"/>
      <c r="C319" s="14"/>
      <c r="D319" s="14"/>
      <c r="E319" s="14"/>
      <c r="F319" s="115" t="s">
        <v>130</v>
      </c>
      <c r="G319" s="7"/>
      <c r="H319" s="7"/>
      <c r="I319" s="7"/>
      <c r="J319" s="7"/>
      <c r="K319" s="7"/>
      <c r="L319" s="18"/>
    </row>
    <row r="320" spans="1:12" ht="21" thickBot="1" x14ac:dyDescent="0.25">
      <c r="A320" s="1" t="s">
        <v>6</v>
      </c>
      <c r="B320" s="139">
        <f>1+MAX($B$13:B319)</f>
        <v>77</v>
      </c>
      <c r="C320" s="103" t="s">
        <v>289</v>
      </c>
      <c r="D320" s="103"/>
      <c r="E320" s="143" t="s">
        <v>347</v>
      </c>
      <c r="F320" s="118" t="s">
        <v>290</v>
      </c>
      <c r="G320" s="103" t="s">
        <v>174</v>
      </c>
      <c r="H320" s="107">
        <v>40</v>
      </c>
      <c r="I320" s="107"/>
      <c r="J320" s="107"/>
      <c r="K320" s="109"/>
      <c r="L320" s="119">
        <f>ROUND(H320*K320,2)</f>
        <v>0</v>
      </c>
    </row>
    <row r="321" spans="1:12" x14ac:dyDescent="0.2">
      <c r="A321" s="1" t="s">
        <v>5</v>
      </c>
      <c r="B321" s="15"/>
      <c r="C321" s="1"/>
      <c r="D321" s="1"/>
      <c r="E321" s="1"/>
      <c r="F321" s="120"/>
      <c r="G321" s="26"/>
      <c r="H321" s="26"/>
      <c r="I321" s="26"/>
      <c r="J321" s="26"/>
      <c r="K321" s="26"/>
      <c r="L321" s="16"/>
    </row>
    <row r="322" spans="1:12" x14ac:dyDescent="0.2">
      <c r="A322" s="1" t="s">
        <v>7</v>
      </c>
      <c r="B322" s="15"/>
      <c r="C322" s="1"/>
      <c r="D322" s="1"/>
      <c r="E322" s="1"/>
      <c r="F322" s="112" t="s">
        <v>144</v>
      </c>
      <c r="G322" s="26"/>
      <c r="H322" s="26"/>
      <c r="I322" s="26"/>
      <c r="J322" s="26"/>
      <c r="K322" s="26"/>
      <c r="L322" s="16"/>
    </row>
    <row r="323" spans="1:12" ht="12.75" customHeight="1" thickBot="1" x14ac:dyDescent="0.25">
      <c r="A323" s="1" t="s">
        <v>8</v>
      </c>
      <c r="B323" s="17"/>
      <c r="C323" s="14"/>
      <c r="D323" s="14"/>
      <c r="E323" s="14"/>
      <c r="F323" s="115" t="s">
        <v>130</v>
      </c>
      <c r="G323" s="7"/>
      <c r="H323" s="7"/>
      <c r="I323" s="7"/>
      <c r="J323" s="7"/>
      <c r="K323" s="7"/>
      <c r="L323" s="18"/>
    </row>
    <row r="324" spans="1:12" ht="21" thickBot="1" x14ac:dyDescent="0.25">
      <c r="A324" s="1" t="s">
        <v>6</v>
      </c>
      <c r="B324" s="139">
        <f>1+MAX($B$13:B323)</f>
        <v>78</v>
      </c>
      <c r="C324" s="103" t="s">
        <v>291</v>
      </c>
      <c r="D324" s="103"/>
      <c r="E324" s="143" t="s">
        <v>347</v>
      </c>
      <c r="F324" s="118" t="s">
        <v>292</v>
      </c>
      <c r="G324" s="103" t="s">
        <v>174</v>
      </c>
      <c r="H324" s="107">
        <v>40</v>
      </c>
      <c r="I324" s="107"/>
      <c r="J324" s="107"/>
      <c r="K324" s="109"/>
      <c r="L324" s="119">
        <f>ROUND(H324*K324,2)</f>
        <v>0</v>
      </c>
    </row>
    <row r="325" spans="1:12" x14ac:dyDescent="0.2">
      <c r="A325" s="1" t="s">
        <v>5</v>
      </c>
      <c r="B325" s="15"/>
      <c r="C325" s="1"/>
      <c r="D325" s="1"/>
      <c r="E325" s="1"/>
      <c r="F325" s="120"/>
      <c r="G325" s="26"/>
      <c r="H325" s="26"/>
      <c r="I325" s="26"/>
      <c r="J325" s="26"/>
      <c r="K325" s="26"/>
      <c r="L325" s="16"/>
    </row>
    <row r="326" spans="1:12" x14ac:dyDescent="0.2">
      <c r="A326" s="1" t="s">
        <v>7</v>
      </c>
      <c r="B326" s="15"/>
      <c r="C326" s="1"/>
      <c r="D326" s="1"/>
      <c r="E326" s="1"/>
      <c r="F326" s="112" t="s">
        <v>144</v>
      </c>
      <c r="G326" s="26"/>
      <c r="H326" s="26"/>
      <c r="I326" s="26"/>
      <c r="J326" s="26"/>
      <c r="K326" s="26"/>
      <c r="L326" s="16"/>
    </row>
    <row r="327" spans="1:12" ht="12.75" customHeight="1" thickBot="1" x14ac:dyDescent="0.25">
      <c r="A327" s="1" t="s">
        <v>8</v>
      </c>
      <c r="B327" s="17"/>
      <c r="C327" s="14"/>
      <c r="D327" s="14"/>
      <c r="E327" s="14"/>
      <c r="F327" s="115" t="s">
        <v>130</v>
      </c>
      <c r="G327" s="7"/>
      <c r="H327" s="7"/>
      <c r="I327" s="7"/>
      <c r="J327" s="7"/>
      <c r="K327" s="7"/>
      <c r="L327" s="18"/>
    </row>
    <row r="328" spans="1:12" ht="13.5" customHeight="1" thickBot="1" x14ac:dyDescent="0.25">
      <c r="A328" s="1" t="s">
        <v>6</v>
      </c>
      <c r="B328" s="139">
        <f>1+MAX($B$13:B327)</f>
        <v>79</v>
      </c>
      <c r="C328" s="103" t="s">
        <v>293</v>
      </c>
      <c r="D328" s="103"/>
      <c r="E328" s="143" t="s">
        <v>347</v>
      </c>
      <c r="F328" s="118" t="s">
        <v>294</v>
      </c>
      <c r="G328" s="103" t="s">
        <v>295</v>
      </c>
      <c r="H328" s="107">
        <v>366</v>
      </c>
      <c r="I328" s="107"/>
      <c r="J328" s="107"/>
      <c r="K328" s="109"/>
      <c r="L328" s="119">
        <f>ROUND(H328*K328,2)</f>
        <v>0</v>
      </c>
    </row>
    <row r="329" spans="1:12" ht="12.75" customHeight="1" x14ac:dyDescent="0.2">
      <c r="A329" s="1" t="s">
        <v>5</v>
      </c>
      <c r="B329" s="15"/>
      <c r="C329" s="1"/>
      <c r="D329" s="1"/>
      <c r="E329" s="1"/>
      <c r="F329" s="120"/>
      <c r="G329" s="26"/>
      <c r="H329" s="26"/>
      <c r="I329" s="26"/>
      <c r="J329" s="26"/>
      <c r="K329" s="26"/>
      <c r="L329" s="16"/>
    </row>
    <row r="330" spans="1:12" ht="12.75" customHeight="1" x14ac:dyDescent="0.2">
      <c r="A330" s="1" t="s">
        <v>7</v>
      </c>
      <c r="B330" s="15"/>
      <c r="C330" s="1"/>
      <c r="D330" s="1"/>
      <c r="E330" s="1"/>
      <c r="F330" s="112" t="s">
        <v>144</v>
      </c>
      <c r="G330" s="26"/>
      <c r="H330" s="26"/>
      <c r="I330" s="26"/>
      <c r="J330" s="26"/>
      <c r="K330" s="26"/>
      <c r="L330" s="16"/>
    </row>
    <row r="331" spans="1:12" ht="12.75" customHeight="1" thickBot="1" x14ac:dyDescent="0.25">
      <c r="A331" s="1" t="s">
        <v>8</v>
      </c>
      <c r="B331" s="17"/>
      <c r="C331" s="14"/>
      <c r="D331" s="14"/>
      <c r="E331" s="14"/>
      <c r="F331" s="115" t="s">
        <v>130</v>
      </c>
      <c r="G331" s="7"/>
      <c r="H331" s="7"/>
      <c r="I331" s="7"/>
      <c r="J331" s="7"/>
      <c r="K331" s="7"/>
      <c r="L331" s="18"/>
    </row>
    <row r="332" spans="1:12" ht="13.5" customHeight="1" thickBot="1" x14ac:dyDescent="0.25">
      <c r="A332" s="1" t="s">
        <v>6</v>
      </c>
      <c r="B332" s="139">
        <f>1+MAX($B$13:B331)</f>
        <v>80</v>
      </c>
      <c r="C332" s="103" t="s">
        <v>296</v>
      </c>
      <c r="D332" s="103"/>
      <c r="E332" s="143" t="s">
        <v>347</v>
      </c>
      <c r="F332" s="118" t="s">
        <v>297</v>
      </c>
      <c r="G332" s="103" t="s">
        <v>295</v>
      </c>
      <c r="H332" s="107">
        <v>366</v>
      </c>
      <c r="I332" s="107"/>
      <c r="J332" s="107"/>
      <c r="K332" s="109"/>
      <c r="L332" s="119">
        <f>ROUND(H332*K332,2)</f>
        <v>0</v>
      </c>
    </row>
    <row r="333" spans="1:12" ht="12.75" customHeight="1" x14ac:dyDescent="0.2">
      <c r="A333" s="1" t="s">
        <v>5</v>
      </c>
      <c r="B333" s="15"/>
      <c r="C333" s="1"/>
      <c r="D333" s="1"/>
      <c r="E333" s="1"/>
      <c r="F333" s="120"/>
      <c r="G333" s="26"/>
      <c r="H333" s="26"/>
      <c r="I333" s="26"/>
      <c r="J333" s="26"/>
      <c r="K333" s="26"/>
      <c r="L333" s="16"/>
    </row>
    <row r="334" spans="1:12" ht="12.75" customHeight="1" x14ac:dyDescent="0.2">
      <c r="A334" s="1" t="s">
        <v>7</v>
      </c>
      <c r="B334" s="15"/>
      <c r="C334" s="1"/>
      <c r="D334" s="1"/>
      <c r="E334" s="1"/>
      <c r="F334" s="112" t="s">
        <v>144</v>
      </c>
      <c r="G334" s="26"/>
      <c r="H334" s="26"/>
      <c r="I334" s="26"/>
      <c r="J334" s="26"/>
      <c r="K334" s="26"/>
      <c r="L334" s="16"/>
    </row>
    <row r="335" spans="1:12" ht="12.75" customHeight="1" thickBot="1" x14ac:dyDescent="0.25">
      <c r="A335" s="1" t="s">
        <v>8</v>
      </c>
      <c r="B335" s="17"/>
      <c r="C335" s="14"/>
      <c r="D335" s="14"/>
      <c r="E335" s="14"/>
      <c r="F335" s="115" t="s">
        <v>130</v>
      </c>
      <c r="G335" s="7"/>
      <c r="H335" s="7"/>
      <c r="I335" s="7"/>
      <c r="J335" s="7"/>
      <c r="K335" s="7"/>
      <c r="L335" s="18"/>
    </row>
    <row r="336" spans="1:12" ht="13.5" customHeight="1" thickBot="1" x14ac:dyDescent="0.25">
      <c r="A336" s="1" t="s">
        <v>6</v>
      </c>
      <c r="B336" s="139">
        <f>1+MAX($B$13:B335)</f>
        <v>81</v>
      </c>
      <c r="C336" s="103" t="s">
        <v>298</v>
      </c>
      <c r="D336" s="103"/>
      <c r="E336" s="143" t="s">
        <v>347</v>
      </c>
      <c r="F336" s="118" t="s">
        <v>299</v>
      </c>
      <c r="G336" s="103" t="s">
        <v>174</v>
      </c>
      <c r="H336" s="107">
        <v>156</v>
      </c>
      <c r="I336" s="107"/>
      <c r="J336" s="107"/>
      <c r="K336" s="109"/>
      <c r="L336" s="119">
        <f>ROUND(H336*K336,2)</f>
        <v>0</v>
      </c>
    </row>
    <row r="337" spans="1:12" ht="12.75" customHeight="1" x14ac:dyDescent="0.2">
      <c r="A337" s="1" t="s">
        <v>5</v>
      </c>
      <c r="B337" s="15"/>
      <c r="C337" s="1"/>
      <c r="D337" s="1"/>
      <c r="E337" s="1"/>
      <c r="F337" s="120"/>
      <c r="G337" s="26"/>
      <c r="H337" s="26"/>
      <c r="I337" s="26"/>
      <c r="J337" s="26"/>
      <c r="K337" s="26"/>
      <c r="L337" s="16"/>
    </row>
    <row r="338" spans="1:12" ht="12.75" customHeight="1" x14ac:dyDescent="0.2">
      <c r="A338" s="1" t="s">
        <v>7</v>
      </c>
      <c r="B338" s="15"/>
      <c r="C338" s="1"/>
      <c r="D338" s="1"/>
      <c r="E338" s="1"/>
      <c r="F338" s="112" t="s">
        <v>144</v>
      </c>
      <c r="G338" s="26"/>
      <c r="H338" s="26"/>
      <c r="I338" s="26"/>
      <c r="J338" s="26"/>
      <c r="K338" s="26"/>
      <c r="L338" s="16"/>
    </row>
    <row r="339" spans="1:12" ht="12.75" customHeight="1" thickBot="1" x14ac:dyDescent="0.25">
      <c r="A339" s="1" t="s">
        <v>8</v>
      </c>
      <c r="B339" s="17"/>
      <c r="C339" s="14"/>
      <c r="D339" s="14"/>
      <c r="E339" s="14"/>
      <c r="F339" s="115" t="s">
        <v>130</v>
      </c>
      <c r="G339" s="7"/>
      <c r="H339" s="7"/>
      <c r="I339" s="7"/>
      <c r="J339" s="7"/>
      <c r="K339" s="7"/>
      <c r="L339" s="18"/>
    </row>
    <row r="340" spans="1:12" ht="13.5" customHeight="1" thickBot="1" x14ac:dyDescent="0.25">
      <c r="A340" s="1" t="s">
        <v>6</v>
      </c>
      <c r="B340" s="139">
        <f>1+MAX($B$13:B339)</f>
        <v>82</v>
      </c>
      <c r="C340" s="103" t="s">
        <v>300</v>
      </c>
      <c r="D340" s="103"/>
      <c r="E340" s="143" t="s">
        <v>347</v>
      </c>
      <c r="F340" s="118" t="s">
        <v>301</v>
      </c>
      <c r="G340" s="103" t="s">
        <v>174</v>
      </c>
      <c r="H340" s="107">
        <v>156</v>
      </c>
      <c r="I340" s="107"/>
      <c r="J340" s="107"/>
      <c r="K340" s="109"/>
      <c r="L340" s="119">
        <f>ROUND(H340*K340,2)</f>
        <v>0</v>
      </c>
    </row>
    <row r="341" spans="1:12" ht="12.75" customHeight="1" x14ac:dyDescent="0.2">
      <c r="A341" s="1" t="s">
        <v>5</v>
      </c>
      <c r="B341" s="15"/>
      <c r="C341" s="1"/>
      <c r="D341" s="1"/>
      <c r="E341" s="1"/>
      <c r="F341" s="120"/>
      <c r="G341" s="26"/>
      <c r="H341" s="26"/>
      <c r="I341" s="26"/>
      <c r="J341" s="26"/>
      <c r="K341" s="26"/>
      <c r="L341" s="16"/>
    </row>
    <row r="342" spans="1:12" ht="12.75" customHeight="1" x14ac:dyDescent="0.2">
      <c r="A342" s="1" t="s">
        <v>7</v>
      </c>
      <c r="B342" s="15"/>
      <c r="C342" s="1"/>
      <c r="D342" s="1"/>
      <c r="E342" s="1"/>
      <c r="F342" s="112" t="s">
        <v>144</v>
      </c>
      <c r="G342" s="26"/>
      <c r="H342" s="26"/>
      <c r="I342" s="26"/>
      <c r="J342" s="26"/>
      <c r="K342" s="26"/>
      <c r="L342" s="16"/>
    </row>
    <row r="343" spans="1:12" ht="12.75" customHeight="1" thickBot="1" x14ac:dyDescent="0.25">
      <c r="A343" s="1" t="s">
        <v>8</v>
      </c>
      <c r="B343" s="17"/>
      <c r="C343" s="14"/>
      <c r="D343" s="14"/>
      <c r="E343" s="14"/>
      <c r="F343" s="115" t="s">
        <v>130</v>
      </c>
      <c r="G343" s="7"/>
      <c r="H343" s="7"/>
      <c r="I343" s="7"/>
      <c r="J343" s="7"/>
      <c r="K343" s="7"/>
      <c r="L343" s="18"/>
    </row>
    <row r="344" spans="1:12" ht="13.5" customHeight="1" thickBot="1" x14ac:dyDescent="0.25">
      <c r="A344" s="1" t="s">
        <v>6</v>
      </c>
      <c r="B344" s="139">
        <f>1+MAX($B$13:B343)</f>
        <v>83</v>
      </c>
      <c r="C344" s="103" t="s">
        <v>302</v>
      </c>
      <c r="D344" s="103"/>
      <c r="E344" s="143" t="s">
        <v>347</v>
      </c>
      <c r="F344" s="118" t="s">
        <v>303</v>
      </c>
      <c r="G344" s="103" t="s">
        <v>174</v>
      </c>
      <c r="H344" s="107">
        <v>156</v>
      </c>
      <c r="I344" s="107"/>
      <c r="J344" s="107"/>
      <c r="K344" s="109"/>
      <c r="L344" s="119">
        <f>ROUND(H344*K344,2)</f>
        <v>0</v>
      </c>
    </row>
    <row r="345" spans="1:12" ht="12.75" customHeight="1" x14ac:dyDescent="0.2">
      <c r="A345" s="1" t="s">
        <v>5</v>
      </c>
      <c r="B345" s="15"/>
      <c r="C345" s="1"/>
      <c r="D345" s="1"/>
      <c r="E345" s="1"/>
      <c r="F345" s="120"/>
      <c r="G345" s="26"/>
      <c r="H345" s="26"/>
      <c r="I345" s="26"/>
      <c r="J345" s="26"/>
      <c r="K345" s="26"/>
      <c r="L345" s="16"/>
    </row>
    <row r="346" spans="1:12" ht="12.75" customHeight="1" x14ac:dyDescent="0.2">
      <c r="A346" s="1" t="s">
        <v>7</v>
      </c>
      <c r="B346" s="15"/>
      <c r="C346" s="1"/>
      <c r="D346" s="1"/>
      <c r="E346" s="1"/>
      <c r="F346" s="112" t="s">
        <v>144</v>
      </c>
      <c r="G346" s="26"/>
      <c r="H346" s="26"/>
      <c r="I346" s="26"/>
      <c r="J346" s="26"/>
      <c r="K346" s="26"/>
      <c r="L346" s="16"/>
    </row>
    <row r="347" spans="1:12" ht="12.75" customHeight="1" thickBot="1" x14ac:dyDescent="0.25">
      <c r="A347" s="1" t="s">
        <v>8</v>
      </c>
      <c r="B347" s="17"/>
      <c r="C347" s="14"/>
      <c r="D347" s="14"/>
      <c r="E347" s="14"/>
      <c r="F347" s="115" t="s">
        <v>130</v>
      </c>
      <c r="G347" s="7"/>
      <c r="H347" s="7"/>
      <c r="I347" s="7"/>
      <c r="J347" s="7"/>
      <c r="K347" s="7"/>
      <c r="L347" s="18"/>
    </row>
    <row r="348" spans="1:12" ht="13.5" customHeight="1" thickBot="1" x14ac:dyDescent="0.25">
      <c r="A348" s="1" t="s">
        <v>6</v>
      </c>
      <c r="B348" s="139">
        <f>1+MAX($B$13:B347)</f>
        <v>84</v>
      </c>
      <c r="C348" s="103" t="s">
        <v>304</v>
      </c>
      <c r="D348" s="103"/>
      <c r="E348" s="143" t="s">
        <v>347</v>
      </c>
      <c r="F348" s="118" t="s">
        <v>305</v>
      </c>
      <c r="G348" s="103" t="s">
        <v>174</v>
      </c>
      <c r="H348" s="107">
        <v>20</v>
      </c>
      <c r="I348" s="107"/>
      <c r="J348" s="107"/>
      <c r="K348" s="109"/>
      <c r="L348" s="119">
        <f>ROUND(H348*K348,2)</f>
        <v>0</v>
      </c>
    </row>
    <row r="349" spans="1:12" ht="12.75" customHeight="1" x14ac:dyDescent="0.2">
      <c r="A349" s="1" t="s">
        <v>5</v>
      </c>
      <c r="B349" s="15"/>
      <c r="C349" s="1"/>
      <c r="D349" s="1"/>
      <c r="E349" s="1"/>
      <c r="F349" s="120"/>
      <c r="G349" s="26"/>
      <c r="H349" s="26"/>
      <c r="I349" s="26"/>
      <c r="J349" s="26"/>
      <c r="K349" s="26"/>
      <c r="L349" s="16"/>
    </row>
    <row r="350" spans="1:12" ht="12.75" customHeight="1" x14ac:dyDescent="0.2">
      <c r="A350" s="1" t="s">
        <v>7</v>
      </c>
      <c r="B350" s="15"/>
      <c r="C350" s="1"/>
      <c r="D350" s="1"/>
      <c r="E350" s="1"/>
      <c r="F350" s="112" t="s">
        <v>144</v>
      </c>
      <c r="G350" s="26"/>
      <c r="H350" s="26"/>
      <c r="I350" s="26"/>
      <c r="J350" s="26"/>
      <c r="K350" s="26"/>
      <c r="L350" s="16"/>
    </row>
    <row r="351" spans="1:12" ht="12.75" customHeight="1" thickBot="1" x14ac:dyDescent="0.25">
      <c r="A351" s="1" t="s">
        <v>8</v>
      </c>
      <c r="B351" s="17"/>
      <c r="C351" s="14"/>
      <c r="D351" s="14"/>
      <c r="E351" s="14"/>
      <c r="F351" s="115" t="s">
        <v>130</v>
      </c>
      <c r="G351" s="7"/>
      <c r="H351" s="7"/>
      <c r="I351" s="7"/>
      <c r="J351" s="7"/>
      <c r="K351" s="7"/>
      <c r="L351" s="18"/>
    </row>
    <row r="352" spans="1:12" ht="13.5" customHeight="1" thickBot="1" x14ac:dyDescent="0.25">
      <c r="A352" s="1" t="s">
        <v>6</v>
      </c>
      <c r="B352" s="139">
        <f>1+MAX($B$13:B351)</f>
        <v>85</v>
      </c>
      <c r="C352" s="103" t="s">
        <v>306</v>
      </c>
      <c r="D352" s="103"/>
      <c r="E352" s="143" t="s">
        <v>347</v>
      </c>
      <c r="F352" s="118" t="s">
        <v>307</v>
      </c>
      <c r="G352" s="103" t="s">
        <v>174</v>
      </c>
      <c r="H352" s="107">
        <v>20</v>
      </c>
      <c r="I352" s="107"/>
      <c r="J352" s="107"/>
      <c r="K352" s="109"/>
      <c r="L352" s="119">
        <f>ROUND(H352*K352,2)</f>
        <v>0</v>
      </c>
    </row>
    <row r="353" spans="1:12" ht="12.75" customHeight="1" x14ac:dyDescent="0.2">
      <c r="A353" s="1" t="s">
        <v>5</v>
      </c>
      <c r="B353" s="15"/>
      <c r="C353" s="1"/>
      <c r="D353" s="1"/>
      <c r="E353" s="1"/>
      <c r="F353" s="120"/>
      <c r="G353" s="26"/>
      <c r="H353" s="26"/>
      <c r="I353" s="26"/>
      <c r="J353" s="26"/>
      <c r="K353" s="26"/>
      <c r="L353" s="16"/>
    </row>
    <row r="354" spans="1:12" ht="12.75" customHeight="1" x14ac:dyDescent="0.2">
      <c r="A354" s="1" t="s">
        <v>7</v>
      </c>
      <c r="B354" s="15"/>
      <c r="C354" s="1"/>
      <c r="D354" s="1"/>
      <c r="E354" s="1"/>
      <c r="F354" s="112" t="s">
        <v>144</v>
      </c>
      <c r="G354" s="26"/>
      <c r="H354" s="26"/>
      <c r="I354" s="26"/>
      <c r="J354" s="26"/>
      <c r="K354" s="26"/>
      <c r="L354" s="16"/>
    </row>
    <row r="355" spans="1:12" ht="12.75" customHeight="1" thickBot="1" x14ac:dyDescent="0.25">
      <c r="A355" s="1" t="s">
        <v>8</v>
      </c>
      <c r="B355" s="17"/>
      <c r="C355" s="14"/>
      <c r="D355" s="14"/>
      <c r="E355" s="14"/>
      <c r="F355" s="115" t="s">
        <v>130</v>
      </c>
      <c r="G355" s="7"/>
      <c r="H355" s="7"/>
      <c r="I355" s="7"/>
      <c r="J355" s="7"/>
      <c r="K355" s="7"/>
      <c r="L355" s="18"/>
    </row>
    <row r="356" spans="1:12" ht="13.5" customHeight="1" thickBot="1" x14ac:dyDescent="0.25">
      <c r="A356" s="1" t="s">
        <v>6</v>
      </c>
      <c r="B356" s="145">
        <f>1+MAX($B$13:B355)</f>
        <v>86</v>
      </c>
      <c r="C356" s="103" t="s">
        <v>344</v>
      </c>
      <c r="D356" s="103"/>
      <c r="E356" s="103" t="s">
        <v>141</v>
      </c>
      <c r="F356" s="118" t="s">
        <v>345</v>
      </c>
      <c r="G356" s="146" t="s">
        <v>349</v>
      </c>
      <c r="H356" s="107">
        <v>1</v>
      </c>
      <c r="I356" s="107"/>
      <c r="J356" s="107"/>
      <c r="K356" s="109"/>
      <c r="L356" s="119">
        <f>ROUND(H356*K356,2)</f>
        <v>0</v>
      </c>
    </row>
    <row r="357" spans="1:12" x14ac:dyDescent="0.2">
      <c r="A357" s="1" t="s">
        <v>5</v>
      </c>
      <c r="B357" s="15"/>
      <c r="C357" s="1"/>
      <c r="D357" s="1"/>
      <c r="E357" s="1"/>
      <c r="F357" s="120"/>
      <c r="G357" s="26"/>
      <c r="H357" s="26"/>
      <c r="I357" s="26"/>
      <c r="J357" s="26"/>
      <c r="K357" s="26"/>
      <c r="L357" s="16"/>
    </row>
    <row r="358" spans="1:12" x14ac:dyDescent="0.2">
      <c r="A358" s="1" t="s">
        <v>7</v>
      </c>
      <c r="B358" s="15"/>
      <c r="C358" s="1"/>
      <c r="D358" s="1"/>
      <c r="E358" s="1"/>
      <c r="F358" s="112" t="s">
        <v>144</v>
      </c>
      <c r="G358" s="26"/>
      <c r="H358" s="26"/>
      <c r="I358" s="26"/>
      <c r="J358" s="26"/>
      <c r="K358" s="26"/>
      <c r="L358" s="16"/>
    </row>
    <row r="359" spans="1:12" ht="82.2" thickBot="1" x14ac:dyDescent="0.25">
      <c r="A359" s="1" t="s">
        <v>8</v>
      </c>
      <c r="B359" s="17"/>
      <c r="C359" s="14"/>
      <c r="D359" s="14"/>
      <c r="E359" s="14"/>
      <c r="F359" s="115" t="s">
        <v>346</v>
      </c>
      <c r="G359" s="7"/>
      <c r="H359" s="7"/>
      <c r="I359" s="7"/>
      <c r="J359" s="7"/>
      <c r="K359" s="7"/>
      <c r="L359" s="18"/>
    </row>
    <row r="360" spans="1:12" ht="13.5" customHeight="1" thickBot="1" x14ac:dyDescent="0.25">
      <c r="A360" s="1" t="s">
        <v>6</v>
      </c>
      <c r="B360" s="145">
        <f>1+MAX($B$13:B359)</f>
        <v>87</v>
      </c>
      <c r="C360" s="103" t="s">
        <v>308</v>
      </c>
      <c r="D360" s="103"/>
      <c r="E360" s="103" t="s">
        <v>141</v>
      </c>
      <c r="F360" s="118" t="s">
        <v>309</v>
      </c>
      <c r="G360" s="103" t="s">
        <v>161</v>
      </c>
      <c r="H360" s="107">
        <v>4290</v>
      </c>
      <c r="I360" s="107"/>
      <c r="J360" s="107"/>
      <c r="K360" s="109"/>
      <c r="L360" s="119">
        <f>ROUND(H360*K360,2)</f>
        <v>0</v>
      </c>
    </row>
    <row r="361" spans="1:12" x14ac:dyDescent="0.2">
      <c r="A361" s="1" t="s">
        <v>5</v>
      </c>
      <c r="B361" s="15"/>
      <c r="C361" s="1"/>
      <c r="D361" s="1"/>
      <c r="E361" s="1"/>
      <c r="F361" s="120"/>
      <c r="G361" s="26"/>
      <c r="H361" s="26"/>
      <c r="I361" s="26"/>
      <c r="J361" s="26"/>
      <c r="K361" s="26"/>
      <c r="L361" s="16"/>
    </row>
    <row r="362" spans="1:12" x14ac:dyDescent="0.2">
      <c r="A362" s="1" t="s">
        <v>7</v>
      </c>
      <c r="B362" s="15"/>
      <c r="C362" s="1"/>
      <c r="D362" s="1"/>
      <c r="E362" s="1"/>
      <c r="F362" s="112" t="s">
        <v>144</v>
      </c>
      <c r="G362" s="26"/>
      <c r="H362" s="26"/>
      <c r="I362" s="26"/>
      <c r="J362" s="26"/>
      <c r="K362" s="26"/>
      <c r="L362" s="16"/>
    </row>
    <row r="363" spans="1:12" ht="72" thickBot="1" x14ac:dyDescent="0.25">
      <c r="A363" s="1" t="s">
        <v>8</v>
      </c>
      <c r="B363" s="17"/>
      <c r="C363" s="14"/>
      <c r="D363" s="14"/>
      <c r="E363" s="14"/>
      <c r="F363" s="115" t="s">
        <v>310</v>
      </c>
      <c r="G363" s="7"/>
      <c r="H363" s="7"/>
      <c r="I363" s="7"/>
      <c r="J363" s="7"/>
      <c r="K363" s="7"/>
      <c r="L363" s="18"/>
    </row>
    <row r="364" spans="1:12" ht="12.75" customHeight="1" thickBot="1" x14ac:dyDescent="0.25">
      <c r="A364" s="122" t="s">
        <v>82</v>
      </c>
      <c r="B364" s="129" t="s">
        <v>207</v>
      </c>
      <c r="C364" s="124" t="s">
        <v>208</v>
      </c>
      <c r="D364" s="124"/>
      <c r="E364" s="124"/>
      <c r="F364" s="124" t="s">
        <v>209</v>
      </c>
      <c r="G364" s="130"/>
      <c r="H364" s="130"/>
      <c r="I364" s="130"/>
      <c r="J364" s="130"/>
      <c r="K364" s="130"/>
      <c r="L364" s="131">
        <f>SUM(L144:L363)</f>
        <v>0</v>
      </c>
    </row>
    <row r="365" spans="1:12" ht="13.8" thickBot="1" x14ac:dyDescent="0.25">
      <c r="A365" s="1" t="s">
        <v>29</v>
      </c>
      <c r="B365" s="126" t="s">
        <v>19</v>
      </c>
      <c r="C365" s="101"/>
      <c r="D365" s="101"/>
      <c r="E365" s="101"/>
      <c r="F365" s="101" t="s">
        <v>311</v>
      </c>
      <c r="G365" s="127"/>
      <c r="H365" s="127"/>
      <c r="I365" s="127"/>
      <c r="J365" s="127"/>
      <c r="K365" s="127"/>
      <c r="L365" s="128"/>
    </row>
    <row r="366" spans="1:12" ht="21" thickBot="1" x14ac:dyDescent="0.25">
      <c r="A366" s="1" t="s">
        <v>6</v>
      </c>
      <c r="B366" s="147">
        <f>1+MAX($B$13:B365)</f>
        <v>88</v>
      </c>
      <c r="C366" s="132" t="s">
        <v>312</v>
      </c>
      <c r="D366" s="132"/>
      <c r="E366" s="143" t="s">
        <v>347</v>
      </c>
      <c r="F366" s="133" t="s">
        <v>313</v>
      </c>
      <c r="G366" s="132" t="s">
        <v>314</v>
      </c>
      <c r="H366" s="134">
        <v>13.65</v>
      </c>
      <c r="I366" s="134"/>
      <c r="J366" s="134"/>
      <c r="K366" s="135"/>
      <c r="L366" s="119">
        <f>ROUND(H366*K366,2)</f>
        <v>0</v>
      </c>
    </row>
    <row r="367" spans="1:12" x14ac:dyDescent="0.2">
      <c r="A367" s="1" t="s">
        <v>5</v>
      </c>
      <c r="B367" s="15"/>
      <c r="C367" s="1"/>
      <c r="D367" s="1"/>
      <c r="E367" s="1"/>
      <c r="F367" s="120"/>
      <c r="G367" s="26"/>
      <c r="H367" s="26"/>
      <c r="I367" s="26"/>
      <c r="J367" s="26"/>
      <c r="K367" s="26"/>
      <c r="L367" s="16"/>
    </row>
    <row r="368" spans="1:12" ht="12.75" customHeight="1" x14ac:dyDescent="0.2">
      <c r="A368" s="1" t="s">
        <v>7</v>
      </c>
      <c r="B368" s="15"/>
      <c r="C368" s="1"/>
      <c r="D368" s="1"/>
      <c r="E368" s="1"/>
      <c r="F368" s="112" t="s">
        <v>144</v>
      </c>
      <c r="G368" s="26"/>
      <c r="H368" s="26"/>
      <c r="I368" s="26"/>
      <c r="J368" s="26"/>
      <c r="K368" s="26"/>
      <c r="L368" s="16"/>
    </row>
    <row r="369" spans="1:12" ht="12.75" customHeight="1" thickBot="1" x14ac:dyDescent="0.25">
      <c r="A369" s="1" t="s">
        <v>8</v>
      </c>
      <c r="B369" s="17"/>
      <c r="C369" s="14"/>
      <c r="D369" s="14"/>
      <c r="E369" s="14"/>
      <c r="F369" s="115" t="s">
        <v>130</v>
      </c>
      <c r="G369" s="7"/>
      <c r="H369" s="7"/>
      <c r="I369" s="7"/>
      <c r="J369" s="7"/>
      <c r="K369" s="7"/>
      <c r="L369" s="18"/>
    </row>
    <row r="370" spans="1:12" ht="13.5" customHeight="1" thickBot="1" x14ac:dyDescent="0.25">
      <c r="A370" s="1" t="s">
        <v>6</v>
      </c>
      <c r="B370" s="145">
        <f>1+MAX($B$13:B369)</f>
        <v>89</v>
      </c>
      <c r="C370" s="103" t="s">
        <v>315</v>
      </c>
      <c r="D370" s="103"/>
      <c r="E370" s="143" t="s">
        <v>347</v>
      </c>
      <c r="F370" s="118" t="s">
        <v>316</v>
      </c>
      <c r="G370" s="103" t="s">
        <v>314</v>
      </c>
      <c r="H370" s="107">
        <v>0.1</v>
      </c>
      <c r="I370" s="107"/>
      <c r="J370" s="107"/>
      <c r="K370" s="109"/>
      <c r="L370" s="119">
        <f>ROUND(H370*K370,2)</f>
        <v>0</v>
      </c>
    </row>
    <row r="371" spans="1:12" ht="12.75" customHeight="1" x14ac:dyDescent="0.2">
      <c r="A371" s="1" t="s">
        <v>5</v>
      </c>
      <c r="B371" s="15"/>
      <c r="C371" s="1"/>
      <c r="D371" s="1"/>
      <c r="E371" s="1"/>
      <c r="F371" s="120"/>
      <c r="G371" s="26"/>
      <c r="H371" s="26"/>
      <c r="I371" s="26"/>
      <c r="J371" s="26"/>
      <c r="K371" s="26"/>
      <c r="L371" s="16"/>
    </row>
    <row r="372" spans="1:12" x14ac:dyDescent="0.2">
      <c r="A372" s="1" t="s">
        <v>7</v>
      </c>
      <c r="B372" s="15"/>
      <c r="C372" s="1"/>
      <c r="D372" s="1"/>
      <c r="E372" s="1"/>
      <c r="F372" s="112" t="s">
        <v>144</v>
      </c>
      <c r="G372" s="26"/>
      <c r="H372" s="26"/>
      <c r="I372" s="26"/>
      <c r="J372" s="26"/>
      <c r="K372" s="26"/>
      <c r="L372" s="16"/>
    </row>
    <row r="373" spans="1:12" ht="10.8" thickBot="1" x14ac:dyDescent="0.25">
      <c r="A373" s="1" t="s">
        <v>8</v>
      </c>
      <c r="B373" s="17"/>
      <c r="C373" s="14"/>
      <c r="D373" s="14"/>
      <c r="E373" s="14"/>
      <c r="F373" s="115" t="s">
        <v>130</v>
      </c>
      <c r="G373" s="7"/>
      <c r="H373" s="7"/>
      <c r="I373" s="7"/>
      <c r="J373" s="7"/>
      <c r="K373" s="7"/>
      <c r="L373" s="18"/>
    </row>
    <row r="374" spans="1:12" ht="21" thickBot="1" x14ac:dyDescent="0.25">
      <c r="A374" s="1" t="s">
        <v>6</v>
      </c>
      <c r="B374" s="145">
        <f>1+MAX($B$13:B373)</f>
        <v>90</v>
      </c>
      <c r="C374" s="103" t="s">
        <v>317</v>
      </c>
      <c r="D374" s="103"/>
      <c r="E374" s="143" t="s">
        <v>347</v>
      </c>
      <c r="F374" s="118" t="s">
        <v>318</v>
      </c>
      <c r="G374" s="103" t="s">
        <v>314</v>
      </c>
      <c r="H374" s="107">
        <v>50</v>
      </c>
      <c r="I374" s="107"/>
      <c r="J374" s="107"/>
      <c r="K374" s="109"/>
      <c r="L374" s="119">
        <f>ROUND(H374*K374,2)</f>
        <v>0</v>
      </c>
    </row>
    <row r="375" spans="1:12" x14ac:dyDescent="0.2">
      <c r="A375" s="1" t="s">
        <v>5</v>
      </c>
      <c r="B375" s="15"/>
      <c r="C375" s="1"/>
      <c r="D375" s="1"/>
      <c r="E375" s="1"/>
      <c r="F375" s="120"/>
      <c r="G375" s="26"/>
      <c r="H375" s="26"/>
      <c r="I375" s="26"/>
      <c r="J375" s="26"/>
      <c r="K375" s="26"/>
      <c r="L375" s="16"/>
    </row>
    <row r="376" spans="1:12" x14ac:dyDescent="0.2">
      <c r="A376" s="1" t="s">
        <v>7</v>
      </c>
      <c r="B376" s="15"/>
      <c r="C376" s="1"/>
      <c r="D376" s="1"/>
      <c r="E376" s="1"/>
      <c r="F376" s="112" t="s">
        <v>144</v>
      </c>
      <c r="G376" s="26"/>
      <c r="H376" s="26"/>
      <c r="I376" s="26"/>
      <c r="J376" s="26"/>
      <c r="K376" s="26"/>
      <c r="L376" s="16"/>
    </row>
    <row r="377" spans="1:12" ht="12.75" customHeight="1" thickBot="1" x14ac:dyDescent="0.25">
      <c r="A377" s="1" t="s">
        <v>8</v>
      </c>
      <c r="B377" s="17"/>
      <c r="C377" s="14"/>
      <c r="D377" s="14"/>
      <c r="E377" s="14"/>
      <c r="F377" s="115" t="s">
        <v>130</v>
      </c>
      <c r="G377" s="7"/>
      <c r="H377" s="7"/>
      <c r="I377" s="7"/>
      <c r="J377" s="7"/>
      <c r="K377" s="7"/>
      <c r="L377" s="18"/>
    </row>
    <row r="378" spans="1:12" ht="13.5" customHeight="1" thickBot="1" x14ac:dyDescent="0.25">
      <c r="A378" s="1" t="s">
        <v>6</v>
      </c>
      <c r="B378" s="145">
        <f>1+MAX($B$13:B377)</f>
        <v>91</v>
      </c>
      <c r="C378" s="103" t="s">
        <v>319</v>
      </c>
      <c r="D378" s="103"/>
      <c r="E378" s="143" t="s">
        <v>347</v>
      </c>
      <c r="F378" s="118" t="s">
        <v>320</v>
      </c>
      <c r="G378" s="103" t="s">
        <v>314</v>
      </c>
      <c r="H378" s="107">
        <v>0.5</v>
      </c>
      <c r="I378" s="107"/>
      <c r="J378" s="107"/>
      <c r="K378" s="109"/>
      <c r="L378" s="119">
        <f>ROUND(H378*K378,2)</f>
        <v>0</v>
      </c>
    </row>
    <row r="379" spans="1:12" ht="12.75" customHeight="1" x14ac:dyDescent="0.2">
      <c r="A379" s="1" t="s">
        <v>5</v>
      </c>
      <c r="B379" s="15"/>
      <c r="C379" s="1"/>
      <c r="D379" s="1"/>
      <c r="E379" s="1"/>
      <c r="F379" s="120"/>
      <c r="G379" s="26"/>
      <c r="H379" s="26"/>
      <c r="I379" s="26"/>
      <c r="J379" s="26"/>
      <c r="K379" s="26"/>
      <c r="L379" s="16"/>
    </row>
    <row r="380" spans="1:12" ht="12.75" customHeight="1" x14ac:dyDescent="0.2">
      <c r="A380" s="1" t="s">
        <v>7</v>
      </c>
      <c r="B380" s="15"/>
      <c r="C380" s="1"/>
      <c r="D380" s="1"/>
      <c r="E380" s="1"/>
      <c r="F380" s="112" t="s">
        <v>144</v>
      </c>
      <c r="G380" s="26"/>
      <c r="H380" s="26"/>
      <c r="I380" s="26"/>
      <c r="J380" s="26"/>
      <c r="K380" s="26"/>
      <c r="L380" s="16"/>
    </row>
    <row r="381" spans="1:12" ht="12.75" customHeight="1" thickBot="1" x14ac:dyDescent="0.25">
      <c r="A381" s="1" t="s">
        <v>8</v>
      </c>
      <c r="B381" s="17"/>
      <c r="C381" s="14"/>
      <c r="D381" s="14"/>
      <c r="E381" s="14"/>
      <c r="F381" s="115" t="s">
        <v>130</v>
      </c>
      <c r="G381" s="7"/>
      <c r="H381" s="7"/>
      <c r="I381" s="7"/>
      <c r="J381" s="7"/>
      <c r="K381" s="7"/>
      <c r="L381" s="18"/>
    </row>
    <row r="382" spans="1:12" ht="13.5" customHeight="1" thickBot="1" x14ac:dyDescent="0.25">
      <c r="A382" s="1" t="s">
        <v>6</v>
      </c>
      <c r="B382" s="145">
        <f>1+MAX($B$13:B381)</f>
        <v>92</v>
      </c>
      <c r="C382" s="103" t="s">
        <v>321</v>
      </c>
      <c r="D382" s="103"/>
      <c r="E382" s="143" t="s">
        <v>347</v>
      </c>
      <c r="F382" s="118" t="s">
        <v>322</v>
      </c>
      <c r="G382" s="103" t="s">
        <v>314</v>
      </c>
      <c r="H382" s="107">
        <v>1</v>
      </c>
      <c r="I382" s="107"/>
      <c r="J382" s="107"/>
      <c r="K382" s="109"/>
      <c r="L382" s="119">
        <f>ROUND(H382*K382,2)</f>
        <v>0</v>
      </c>
    </row>
    <row r="383" spans="1:12" ht="12.75" customHeight="1" x14ac:dyDescent="0.2">
      <c r="A383" s="1" t="s">
        <v>5</v>
      </c>
      <c r="B383" s="15"/>
      <c r="C383" s="1"/>
      <c r="D383" s="1"/>
      <c r="E383" s="1"/>
      <c r="F383" s="120"/>
      <c r="G383" s="26"/>
      <c r="H383" s="26"/>
      <c r="I383" s="26"/>
      <c r="J383" s="26"/>
      <c r="K383" s="26"/>
      <c r="L383" s="16"/>
    </row>
    <row r="384" spans="1:12" ht="12.75" customHeight="1" x14ac:dyDescent="0.2">
      <c r="A384" s="1" t="s">
        <v>7</v>
      </c>
      <c r="B384" s="15"/>
      <c r="C384" s="1"/>
      <c r="D384" s="1"/>
      <c r="E384" s="1"/>
      <c r="F384" s="112" t="s">
        <v>144</v>
      </c>
      <c r="G384" s="26"/>
      <c r="H384" s="26"/>
      <c r="I384" s="26"/>
      <c r="J384" s="26"/>
      <c r="K384" s="26"/>
      <c r="L384" s="16"/>
    </row>
    <row r="385" spans="1:12" ht="12.75" customHeight="1" thickBot="1" x14ac:dyDescent="0.25">
      <c r="A385" s="1" t="s">
        <v>8</v>
      </c>
      <c r="B385" s="17"/>
      <c r="C385" s="14"/>
      <c r="D385" s="14"/>
      <c r="E385" s="14"/>
      <c r="F385" s="115" t="s">
        <v>130</v>
      </c>
      <c r="G385" s="7"/>
      <c r="H385" s="7"/>
      <c r="I385" s="7"/>
      <c r="J385" s="7"/>
      <c r="K385" s="7"/>
      <c r="L385" s="18"/>
    </row>
    <row r="386" spans="1:12" ht="12.75" customHeight="1" thickBot="1" x14ac:dyDescent="0.25">
      <c r="A386" s="122" t="s">
        <v>82</v>
      </c>
      <c r="B386" s="129" t="s">
        <v>207</v>
      </c>
      <c r="C386" s="124" t="s">
        <v>208</v>
      </c>
      <c r="D386" s="124"/>
      <c r="E386" s="124"/>
      <c r="F386" s="124" t="s">
        <v>311</v>
      </c>
      <c r="G386" s="130"/>
      <c r="H386" s="130"/>
      <c r="I386" s="130"/>
      <c r="J386" s="130"/>
      <c r="K386" s="130"/>
      <c r="L386" s="131">
        <f>SUM(L366:L385)</f>
        <v>0</v>
      </c>
    </row>
  </sheetData>
  <sheetProtection formatCells="0" formatColumns="0" formatRows="0" insertColumns="0" insertRows="0" deleteColumns="0" deleteRows="0" sort="0" autoFilter="0"/>
  <autoFilter ref="A10:L386" xr:uid="{00000000-0009-0000-0000-000000000000}">
    <filterColumn colId="10" showButton="0"/>
  </autoFilter>
  <mergeCells count="29">
    <mergeCell ref="G10:G12"/>
    <mergeCell ref="E10:E12"/>
    <mergeCell ref="I8:J8"/>
    <mergeCell ref="B2:C2"/>
    <mergeCell ref="I2:J2"/>
    <mergeCell ref="F10:F12"/>
    <mergeCell ref="B1:C1"/>
    <mergeCell ref="K2:L2"/>
    <mergeCell ref="K10:L11"/>
    <mergeCell ref="I10:I12"/>
    <mergeCell ref="J10:J12"/>
    <mergeCell ref="B4:D4"/>
    <mergeCell ref="I5:J5"/>
    <mergeCell ref="F5:H5"/>
    <mergeCell ref="B7:D7"/>
    <mergeCell ref="B10:B12"/>
    <mergeCell ref="H10:H12"/>
    <mergeCell ref="C10:C12"/>
    <mergeCell ref="D10:D12"/>
    <mergeCell ref="B9:J9"/>
    <mergeCell ref="I7:J7"/>
    <mergeCell ref="I4:J4"/>
    <mergeCell ref="K3:L3"/>
    <mergeCell ref="I6:J6"/>
    <mergeCell ref="F6:H6"/>
    <mergeCell ref="F7:H7"/>
    <mergeCell ref="B8:D8"/>
    <mergeCell ref="G8:H8"/>
    <mergeCell ref="D3:E3"/>
  </mergeCells>
  <conditionalFormatting sqref="F6">
    <cfRule type="expression" dxfId="41" priority="1613">
      <formula>$E$5="Ostatní"</formula>
    </cfRule>
    <cfRule type="expression" dxfId="40" priority="1615">
      <formula>$E$6="Ostatní"</formula>
    </cfRule>
  </conditionalFormatting>
  <conditionalFormatting sqref="F2">
    <cfRule type="expression" dxfId="39" priority="1611">
      <formula>IF($F$2="Název stavby","Vybarvit",IF($F$2="","Vybarvit",""))="Vybarvit"</formula>
    </cfRule>
  </conditionalFormatting>
  <conditionalFormatting sqref="D3">
    <cfRule type="expression" dxfId="38" priority="1610">
      <formula>IF($D$3="SO XX-XX-XX","Vybarvit",IF($D$3="","Vybarvit",""))="Vybarvit"</formula>
    </cfRule>
  </conditionalFormatting>
  <conditionalFormatting sqref="F3">
    <cfRule type="expression" dxfId="37" priority="1609">
      <formula>IF($F$3="Název SO/PS","Vybarvit",IF($F$3="","Vybarvit",""))="Vybarvit"</formula>
    </cfRule>
  </conditionalFormatting>
  <conditionalFormatting sqref="F8">
    <cfRule type="expression" dxfId="36" priority="1608">
      <formula>IF($F$8="Obchodní název firmy/společnosti, v případě fyzické osoby podnikající  IČO","Vybarvit",IF($F$8="","Vybarvit",""))="Vybarvit"</formula>
    </cfRule>
  </conditionalFormatting>
  <conditionalFormatting sqref="G8:H8">
    <cfRule type="expression" dxfId="35" priority="1607">
      <formula>IF($G$8="Titul Jméno Příjmení","Vybarvit",IF($G$8="","Vybarvit",""))="Vybarvit"</formula>
    </cfRule>
  </conditionalFormatting>
  <conditionalFormatting sqref="K8">
    <cfRule type="expression" dxfId="34" priority="1582">
      <formula>$K$8=""</formula>
    </cfRule>
  </conditionalFormatting>
  <conditionalFormatting sqref="K7">
    <cfRule type="expression" dxfId="33" priority="1581">
      <formula>$K$7=""</formula>
    </cfRule>
  </conditionalFormatting>
  <conditionalFormatting sqref="K5">
    <cfRule type="expression" dxfId="32" priority="1579">
      <formula>$K$5=""</formula>
    </cfRule>
  </conditionalFormatting>
  <conditionalFormatting sqref="K4">
    <cfRule type="expression" dxfId="31" priority="1578">
      <formula>$K$4=""</formula>
    </cfRule>
  </conditionalFormatting>
  <conditionalFormatting sqref="L4">
    <cfRule type="expression" dxfId="30" priority="1577">
      <formula>$L$4=""</formula>
    </cfRule>
  </conditionalFormatting>
  <conditionalFormatting sqref="E8">
    <cfRule type="expression" dxfId="29" priority="1576">
      <formula>$E$8=""</formula>
    </cfRule>
  </conditionalFormatting>
  <conditionalFormatting sqref="E7">
    <cfRule type="expression" dxfId="28" priority="1575">
      <formula>$E$7=""</formula>
    </cfRule>
  </conditionalFormatting>
  <conditionalFormatting sqref="E6">
    <cfRule type="expression" dxfId="27" priority="1574">
      <formula>$E$6=""</formula>
    </cfRule>
  </conditionalFormatting>
  <conditionalFormatting sqref="E5">
    <cfRule type="expression" dxfId="26" priority="1573">
      <formula>$E$5=""</formula>
    </cfRule>
  </conditionalFormatting>
  <conditionalFormatting sqref="E4">
    <cfRule type="expression" dxfId="25" priority="1571">
      <formula>$E$4=""</formula>
    </cfRule>
  </conditionalFormatting>
  <conditionalFormatting sqref="Q3">
    <cfRule type="cellIs" dxfId="24" priority="147" operator="notEqual">
      <formula>0</formula>
    </cfRule>
  </conditionalFormatting>
  <conditionalFormatting sqref="K6">
    <cfRule type="expression" dxfId="23" priority="90">
      <formula>$K$6=""</formula>
    </cfRule>
  </conditionalFormatting>
  <conditionalFormatting sqref="C14">
    <cfRule type="expression" dxfId="22" priority="8">
      <formula>C14=""</formula>
    </cfRule>
  </conditionalFormatting>
  <conditionalFormatting sqref="F14">
    <cfRule type="expression" dxfId="21" priority="7">
      <formula>IF(F14="Název položky","Vyznačit",IF(F14="","Vyznačit",""))="Vyznačit"</formula>
    </cfRule>
  </conditionalFormatting>
  <conditionalFormatting sqref="F15">
    <cfRule type="expression" dxfId="20" priority="6">
      <formula>IF(F15="popis položky","Vyznačit",IF(F15="","Vyznačit",""))="Vyznačit"</formula>
    </cfRule>
  </conditionalFormatting>
  <conditionalFormatting sqref="G14">
    <cfRule type="expression" dxfId="19" priority="5">
      <formula>G14=""</formula>
    </cfRule>
  </conditionalFormatting>
  <conditionalFormatting sqref="H14">
    <cfRule type="expression" dxfId="18" priority="4">
      <formula>H14=""</formula>
    </cfRule>
  </conditionalFormatting>
  <conditionalFormatting sqref="I14">
    <cfRule type="expression" dxfId="17" priority="3">
      <formula>I14=""</formula>
    </cfRule>
  </conditionalFormatting>
  <conditionalFormatting sqref="J14">
    <cfRule type="expression" dxfId="16" priority="2">
      <formula>J14=""</formula>
    </cfRule>
  </conditionalFormatting>
  <conditionalFormatting sqref="D14">
    <cfRule type="expression" dxfId="15" priority="1">
      <formula>D14=""</formula>
    </cfRule>
  </conditionalFormatting>
  <dataValidations xWindow="760" yWindow="211" count="10">
    <dataValidation type="list" allowBlank="1" showInputMessage="1" showErrorMessage="1" errorTitle="Špatné označení majetku" error="_x000a_Nutno vybrat dle předvolby!_x000a_SŽDC nebo Ostatní." promptTitle="Výběr dle předvolby:" prompt="_x000a_SŽDC s.o._x000a_Ostatní" sqref="E6" xr:uid="{00000000-0002-0000-0000-000000000000}">
      <formula1>"SŽDC s.o., Ostatní"</formula1>
    </dataValidation>
    <dataValidation type="date" allowBlank="1" showInputMessage="1" showErrorMessage="1" sqref="L8" xr:uid="{00000000-0002-0000-0000-000001000000}">
      <formula1>42370</formula1>
      <formula2>55153</formula2>
    </dataValidation>
    <dataValidation type="list" allowBlank="1" showInputMessage="1" showErrorMessage="1" errorTitle="Neexitující stupeň dokumentace!" error="Nutno vybrat stupeň dokumentace dle předvolby!" promptTitle="Výběr stádia dle seznamu:" prompt="Stádium 3_x000a_Stádium 2" sqref="E5" xr:uid="{00000000-0002-0000-0000-000002000000}">
      <formula1>"Stádium 2,Stádium 3"</formula1>
    </dataValidation>
    <dataValidation type="list" allowBlank="1" showInputMessage="1" showErrorMessage="1" error="Nutno vybrat klasifikaci dle předvolby!"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xr:uid="{00000000-0002-0000-0000-000003000000}">
      <formula1>"801,802,803,811,812, 813, 814,815, 817, 821,822, 823,824,825,826,827,828,831,832,833,838,839"</formula1>
    </dataValidation>
    <dataValidation type="date" allowBlank="1" showInputMessage="1" showErrorMessage="1" errorTitle="Špatný datum" error="Datum musí být v rozmezí_x000a_od 1.1.2016_x000a_do 31.12.2050" promptTitle="Vložit datum" prompt="ve formátu: dd.mm.rrrr" sqref="K8" xr:uid="{00000000-0002-0000-0000-000004000000}">
      <formula1>42370</formula1>
      <formula2>55153</formula2>
    </dataValidation>
    <dataValidation allowBlank="1" showInputMessage="1" showErrorMessage="1" promptTitle="S-kód" prompt="Číslo pod kterým je stavba evidovaná v systému SŽDC." sqref="K6" xr:uid="{00000000-0002-0000-0000-000005000000}"/>
    <dataValidation type="date" allowBlank="1" showInputMessage="1" showErrorMessage="1" errorTitle="Špatnž formát data" error="_x000a_Nutno zadat ve formátu:_x000a_dd.mm.rrr_x000a_nebo_x000a_mm/rrrr" promptTitle="den.měsíc.rok: dd.mm.rrrr" prompt="_x000a_Uvede se předpokládaná doba ukončení realizace konkrétního SO/PS dle Harmonogramu výstavby (den.měsíc.rok - např. 01.12.2020), který je uveden v příslušné části dokumentace stavby." sqref="E8" xr:uid="{00000000-0002-0000-0000-000006000000}">
      <formula1>42370</formula1>
      <formula2>55153</formula2>
    </dataValidation>
    <dataValidation type="date" allowBlank="1" showInputMessage="1" showErrorMessage="1" errorTitle="Špatný formát data" error="_x000a_Nutno zadat ve formátu:_x000a_dd.mm.rrr_x000a_nebo_x000a_mm/rrrr" promptTitle="den.měsíc.rok: dd.mm.rrrr" prompt="_x000a_Uvede se předpokládaná doba zahájení realizace konkrétního SO/PS dle Harmonogramu výstavby (den.měsíc.rok - např. 01.12.2020), který je uveden v příslušné části dokumentace stavby." sqref="E7" xr:uid="{00000000-0002-0000-0000-000007000000}">
      <formula1>42370</formula1>
      <formula2>55153</formula2>
    </dataValidation>
    <dataValidation allowBlank="1" showInputMessage="1" showErrorMessage="1" promptTitle="Číselné označení SO/PS " prompt="musí být uvedeno i v názvu listu SO (nebo PS) XX-XX-XX._x000a_Každé SO/PS musí být zpracováno v samostatném formuláři." sqref="D3" xr:uid="{00000000-0002-0000-0000-000008000000}"/>
    <dataValidation type="date" allowBlank="1" showInputMessage="1" showErrorMessage="1" error="Rozmezí let 2017 - 2050" promptTitle="Vložit rok" prompt="ve formátu:_x000a_rrrr" sqref="K7" xr:uid="{00000000-0002-0000-0000-000009000000}">
      <formula1>2017</formula1>
      <formula2>2050</formula2>
    </dataValidation>
  </dataValidations>
  <pageMargins left="0.70866141732283472" right="0.70866141732283472" top="0.74803149606299213" bottom="0.74803149606299213" header="0.31496062992125984" footer="0.31496062992125984"/>
  <pageSetup paperSize="9" scale="69" fitToHeight="0" orientation="landscape" blackAndWhite="1" r:id="rId1"/>
  <headerFooter>
    <oddHeader xml:space="preserve">&amp;L&amp;"Arial,Tučné"&amp;10FORMULÁŘ SO/PS
</oddHeader>
    <oddFooter>&amp;L&amp;"Arial,Obyčejné"&amp;10&amp;A&amp;R&amp;"Arial,Obyčejné"&amp;10&amp;P/&amp;N</oddFooter>
  </headerFooter>
  <drawing r:id="rId2"/>
  <legacyDrawing r:id="rId3"/>
  <extLst>
    <ext xmlns:x14="http://schemas.microsoft.com/office/spreadsheetml/2009/9/main" uri="{CCE6A557-97BC-4b89-ADB6-D9C93CAAB3DF}">
      <x14:dataValidations xmlns:xm="http://schemas.microsoft.com/office/excel/2006/main" xWindow="760" yWindow="211" count="1">
        <x14:dataValidation type="list" allowBlank="1" showInputMessage="1" showErrorMessage="1" xr:uid="{00000000-0002-0000-0000-00000A000000}">
          <x14:formula1>
            <xm:f>'Kategorie monitoringu'!$A$1:$A$25</xm:f>
          </x14:formula1>
          <xm:sqref>E4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List2"/>
  <dimension ref="A1:C26"/>
  <sheetViews>
    <sheetView workbookViewId="0"/>
  </sheetViews>
  <sheetFormatPr defaultRowHeight="14.4" x14ac:dyDescent="0.3"/>
  <cols>
    <col min="1" max="1" width="13.6640625" customWidth="1"/>
    <col min="2" max="2" width="53.88671875" customWidth="1"/>
    <col min="3" max="3" width="9.109375" style="37"/>
  </cols>
  <sheetData>
    <row r="1" spans="1:3" ht="15" thickTop="1" x14ac:dyDescent="0.3">
      <c r="A1" s="30" t="s">
        <v>35</v>
      </c>
      <c r="B1" s="31" t="s">
        <v>31</v>
      </c>
      <c r="C1" s="36"/>
    </row>
    <row r="2" spans="1:3" x14ac:dyDescent="0.3">
      <c r="A2" s="32" t="s">
        <v>36</v>
      </c>
      <c r="B2" s="33" t="s">
        <v>32</v>
      </c>
      <c r="C2" s="36"/>
    </row>
    <row r="3" spans="1:3" x14ac:dyDescent="0.3">
      <c r="A3" s="32" t="s">
        <v>37</v>
      </c>
      <c r="B3" s="33" t="s">
        <v>33</v>
      </c>
      <c r="C3" s="36"/>
    </row>
    <row r="4" spans="1:3" x14ac:dyDescent="0.3">
      <c r="A4" s="32" t="s">
        <v>38</v>
      </c>
      <c r="B4" s="33" t="s">
        <v>34</v>
      </c>
      <c r="C4" s="36"/>
    </row>
    <row r="5" spans="1:3" x14ac:dyDescent="0.3">
      <c r="A5" s="32" t="s">
        <v>39</v>
      </c>
      <c r="B5" s="33" t="s">
        <v>40</v>
      </c>
      <c r="C5" s="36"/>
    </row>
    <row r="6" spans="1:3" x14ac:dyDescent="0.3">
      <c r="A6" s="32" t="s">
        <v>41</v>
      </c>
      <c r="B6" s="33" t="s">
        <v>42</v>
      </c>
      <c r="C6" s="36"/>
    </row>
    <row r="7" spans="1:3" x14ac:dyDescent="0.3">
      <c r="A7" s="32" t="s">
        <v>43</v>
      </c>
      <c r="B7" s="33" t="s">
        <v>44</v>
      </c>
      <c r="C7" s="36"/>
    </row>
    <row r="8" spans="1:3" x14ac:dyDescent="0.3">
      <c r="A8" s="32" t="s">
        <v>45</v>
      </c>
      <c r="B8" s="33" t="s">
        <v>46</v>
      </c>
      <c r="C8" s="36"/>
    </row>
    <row r="9" spans="1:3" x14ac:dyDescent="0.3">
      <c r="A9" s="32" t="s">
        <v>47</v>
      </c>
      <c r="B9" s="33" t="s">
        <v>48</v>
      </c>
      <c r="C9" s="36"/>
    </row>
    <row r="10" spans="1:3" x14ac:dyDescent="0.3">
      <c r="A10" s="32" t="s">
        <v>49</v>
      </c>
      <c r="B10" s="33" t="s">
        <v>50</v>
      </c>
      <c r="C10" s="36"/>
    </row>
    <row r="11" spans="1:3" x14ac:dyDescent="0.3">
      <c r="A11" s="32" t="s">
        <v>51</v>
      </c>
      <c r="B11" s="33" t="s">
        <v>52</v>
      </c>
      <c r="C11" s="36"/>
    </row>
    <row r="12" spans="1:3" x14ac:dyDescent="0.3">
      <c r="A12" s="32" t="s">
        <v>53</v>
      </c>
      <c r="B12" s="33" t="s">
        <v>54</v>
      </c>
      <c r="C12" s="36"/>
    </row>
    <row r="13" spans="1:3" x14ac:dyDescent="0.3">
      <c r="A13" s="32" t="s">
        <v>55</v>
      </c>
      <c r="B13" s="33" t="s">
        <v>56</v>
      </c>
      <c r="C13" s="36"/>
    </row>
    <row r="14" spans="1:3" ht="26.4" x14ac:dyDescent="0.3">
      <c r="A14" s="32" t="s">
        <v>57</v>
      </c>
      <c r="B14" s="33" t="s">
        <v>58</v>
      </c>
      <c r="C14" s="36"/>
    </row>
    <row r="15" spans="1:3" x14ac:dyDescent="0.3">
      <c r="A15" s="32" t="s">
        <v>59</v>
      </c>
      <c r="B15" s="33" t="s">
        <v>60</v>
      </c>
      <c r="C15" s="36"/>
    </row>
    <row r="16" spans="1:3" x14ac:dyDescent="0.3">
      <c r="A16" s="32" t="s">
        <v>61</v>
      </c>
      <c r="B16" s="33" t="s">
        <v>62</v>
      </c>
      <c r="C16" s="36"/>
    </row>
    <row r="17" spans="1:3" x14ac:dyDescent="0.3">
      <c r="A17" s="32" t="s">
        <v>63</v>
      </c>
      <c r="B17" s="33" t="s">
        <v>64</v>
      </c>
      <c r="C17" s="36"/>
    </row>
    <row r="18" spans="1:3" x14ac:dyDescent="0.3">
      <c r="A18" s="32" t="s">
        <v>65</v>
      </c>
      <c r="B18" s="33" t="s">
        <v>66</v>
      </c>
      <c r="C18" s="36"/>
    </row>
    <row r="19" spans="1:3" x14ac:dyDescent="0.3">
      <c r="A19" s="32" t="s">
        <v>67</v>
      </c>
      <c r="B19" s="33" t="s">
        <v>68</v>
      </c>
      <c r="C19" s="36"/>
    </row>
    <row r="20" spans="1:3" x14ac:dyDescent="0.3">
      <c r="A20" s="32" t="s">
        <v>69</v>
      </c>
      <c r="B20" s="33" t="s">
        <v>70</v>
      </c>
      <c r="C20" s="36"/>
    </row>
    <row r="21" spans="1:3" x14ac:dyDescent="0.3">
      <c r="A21" s="32" t="s">
        <v>71</v>
      </c>
      <c r="B21" s="33" t="s">
        <v>72</v>
      </c>
      <c r="C21" s="36"/>
    </row>
    <row r="22" spans="1:3" x14ac:dyDescent="0.3">
      <c r="A22" s="32" t="s">
        <v>73</v>
      </c>
      <c r="B22" s="33" t="s">
        <v>74</v>
      </c>
      <c r="C22" s="36"/>
    </row>
    <row r="23" spans="1:3" x14ac:dyDescent="0.3">
      <c r="A23" s="32" t="s">
        <v>75</v>
      </c>
      <c r="B23" s="33" t="s">
        <v>76</v>
      </c>
      <c r="C23" s="36"/>
    </row>
    <row r="24" spans="1:3" x14ac:dyDescent="0.3">
      <c r="A24" s="32" t="s">
        <v>77</v>
      </c>
      <c r="B24" s="33" t="s">
        <v>78</v>
      </c>
      <c r="C24" s="36"/>
    </row>
    <row r="25" spans="1:3" ht="15" thickBot="1" x14ac:dyDescent="0.35">
      <c r="A25" s="34" t="s">
        <v>79</v>
      </c>
      <c r="B25" s="35" t="s">
        <v>80</v>
      </c>
      <c r="C25" s="36"/>
    </row>
    <row r="26" spans="1:3" ht="15" thickTop="1" x14ac:dyDescent="0.3"/>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List4"/>
  <dimension ref="A1:M39"/>
  <sheetViews>
    <sheetView topLeftCell="A16" workbookViewId="0">
      <selection activeCell="D41" sqref="D41"/>
    </sheetView>
  </sheetViews>
  <sheetFormatPr defaultRowHeight="14.4" x14ac:dyDescent="0.3"/>
  <cols>
    <col min="1" max="1" width="11.6640625" customWidth="1"/>
  </cols>
  <sheetData>
    <row r="1" spans="1:13" x14ac:dyDescent="0.3">
      <c r="A1" t="s">
        <v>113</v>
      </c>
    </row>
    <row r="2" spans="1:13" x14ac:dyDescent="0.3">
      <c r="C2" t="s">
        <v>104</v>
      </c>
    </row>
    <row r="3" spans="1:13" x14ac:dyDescent="0.3">
      <c r="B3" t="s">
        <v>101</v>
      </c>
    </row>
    <row r="4" spans="1:13" x14ac:dyDescent="0.3">
      <c r="B4" t="s">
        <v>103</v>
      </c>
    </row>
    <row r="5" spans="1:13" x14ac:dyDescent="0.3">
      <c r="C5" t="s">
        <v>102</v>
      </c>
    </row>
    <row r="6" spans="1:13" x14ac:dyDescent="0.3">
      <c r="B6" t="s">
        <v>110</v>
      </c>
    </row>
    <row r="7" spans="1:13" x14ac:dyDescent="0.3">
      <c r="A7" t="s">
        <v>105</v>
      </c>
    </row>
    <row r="8" spans="1:13" x14ac:dyDescent="0.3">
      <c r="A8" s="83" t="s">
        <v>118</v>
      </c>
      <c r="B8" s="83"/>
      <c r="C8" s="83"/>
      <c r="D8" s="83"/>
      <c r="E8" s="83"/>
      <c r="F8" s="83"/>
      <c r="G8" s="83"/>
      <c r="H8" s="83"/>
      <c r="I8" s="83"/>
      <c r="J8" s="83"/>
      <c r="K8" s="83"/>
      <c r="L8" s="83"/>
      <c r="M8" s="83"/>
    </row>
    <row r="10" spans="1:13" x14ac:dyDescent="0.3">
      <c r="A10" t="s">
        <v>84</v>
      </c>
    </row>
    <row r="11" spans="1:13" x14ac:dyDescent="0.3">
      <c r="A11" s="80">
        <v>43405</v>
      </c>
      <c r="B11" t="s">
        <v>85</v>
      </c>
    </row>
    <row r="12" spans="1:13" x14ac:dyDescent="0.3">
      <c r="C12" t="s">
        <v>95</v>
      </c>
    </row>
    <row r="13" spans="1:13" x14ac:dyDescent="0.3">
      <c r="C13" t="s">
        <v>93</v>
      </c>
    </row>
    <row r="14" spans="1:13" x14ac:dyDescent="0.3">
      <c r="C14" t="s">
        <v>94</v>
      </c>
    </row>
    <row r="15" spans="1:13" x14ac:dyDescent="0.3">
      <c r="B15" t="s">
        <v>86</v>
      </c>
    </row>
    <row r="16" spans="1:13" x14ac:dyDescent="0.3">
      <c r="B16" s="82" t="s">
        <v>111</v>
      </c>
      <c r="C16" s="82"/>
      <c r="D16" s="82"/>
      <c r="E16" s="82"/>
      <c r="F16" s="82"/>
    </row>
    <row r="17" spans="1:6" x14ac:dyDescent="0.3">
      <c r="C17" t="s">
        <v>106</v>
      </c>
    </row>
    <row r="18" spans="1:6" x14ac:dyDescent="0.3">
      <c r="D18" t="s">
        <v>107</v>
      </c>
    </row>
    <row r="19" spans="1:6" x14ac:dyDescent="0.3">
      <c r="C19" t="s">
        <v>108</v>
      </c>
    </row>
    <row r="20" spans="1:6" x14ac:dyDescent="0.3">
      <c r="B20" t="s">
        <v>87</v>
      </c>
    </row>
    <row r="21" spans="1:6" x14ac:dyDescent="0.3">
      <c r="B21" t="s">
        <v>112</v>
      </c>
    </row>
    <row r="22" spans="1:6" x14ac:dyDescent="0.3">
      <c r="C22" t="s">
        <v>88</v>
      </c>
    </row>
    <row r="23" spans="1:6" x14ac:dyDescent="0.3">
      <c r="B23" t="s">
        <v>92</v>
      </c>
    </row>
    <row r="24" spans="1:6" x14ac:dyDescent="0.3">
      <c r="B24" t="s">
        <v>91</v>
      </c>
    </row>
    <row r="25" spans="1:6" x14ac:dyDescent="0.3">
      <c r="B25" t="s">
        <v>96</v>
      </c>
    </row>
    <row r="26" spans="1:6" x14ac:dyDescent="0.3">
      <c r="B26" t="s">
        <v>109</v>
      </c>
    </row>
    <row r="27" spans="1:6" x14ac:dyDescent="0.3">
      <c r="A27" s="80">
        <v>43409</v>
      </c>
      <c r="B27" t="s">
        <v>114</v>
      </c>
    </row>
    <row r="28" spans="1:6" x14ac:dyDescent="0.3">
      <c r="A28" s="80">
        <v>43418</v>
      </c>
      <c r="B28" t="s">
        <v>115</v>
      </c>
    </row>
    <row r="29" spans="1:6" x14ac:dyDescent="0.3">
      <c r="C29" t="s">
        <v>116</v>
      </c>
    </row>
    <row r="30" spans="1:6" x14ac:dyDescent="0.3">
      <c r="B30" s="83"/>
      <c r="C30" s="83"/>
      <c r="D30" s="83"/>
      <c r="E30" s="83"/>
      <c r="F30" s="83"/>
    </row>
    <row r="31" spans="1:6" x14ac:dyDescent="0.3">
      <c r="B31" t="s">
        <v>124</v>
      </c>
    </row>
    <row r="32" spans="1:6" x14ac:dyDescent="0.3">
      <c r="B32" t="s">
        <v>117</v>
      </c>
    </row>
    <row r="33" spans="1:6" x14ac:dyDescent="0.3">
      <c r="B33" s="83"/>
      <c r="C33" s="83"/>
      <c r="D33" s="83"/>
      <c r="E33" s="83"/>
      <c r="F33" s="83"/>
    </row>
    <row r="34" spans="1:6" x14ac:dyDescent="0.3">
      <c r="B34" s="83"/>
      <c r="C34" s="83"/>
      <c r="D34" s="83"/>
      <c r="E34" s="83"/>
      <c r="F34" s="83"/>
    </row>
    <row r="35" spans="1:6" x14ac:dyDescent="0.3">
      <c r="A35" s="80">
        <v>43420</v>
      </c>
      <c r="B35" t="s">
        <v>128</v>
      </c>
    </row>
    <row r="36" spans="1:6" x14ac:dyDescent="0.3">
      <c r="C36" t="s">
        <v>127</v>
      </c>
    </row>
    <row r="37" spans="1:6" x14ac:dyDescent="0.3">
      <c r="A37" s="80">
        <v>43423</v>
      </c>
      <c r="B37" t="s">
        <v>129</v>
      </c>
    </row>
    <row r="38" spans="1:6" x14ac:dyDescent="0.3">
      <c r="B38" t="s">
        <v>131</v>
      </c>
    </row>
    <row r="39" spans="1:6" x14ac:dyDescent="0.3">
      <c r="A39" s="80">
        <v>43425</v>
      </c>
      <c r="B39" t="s">
        <v>132</v>
      </c>
    </row>
  </sheetData>
  <pageMargins left="0.7" right="0.7" top="0.78740157499999996" bottom="0.78740157499999996"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List3">
    <pageSetUpPr fitToPage="1"/>
  </sheetPr>
  <dimension ref="A1:L22"/>
  <sheetViews>
    <sheetView workbookViewId="0">
      <selection sqref="A1:L4"/>
    </sheetView>
  </sheetViews>
  <sheetFormatPr defaultColWidth="9.109375" defaultRowHeight="10.199999999999999" x14ac:dyDescent="0.2"/>
  <cols>
    <col min="1" max="1" width="3.5546875" style="27" customWidth="1"/>
    <col min="2" max="2" width="4.44140625" style="8" customWidth="1"/>
    <col min="3" max="3" width="10.5546875" style="8" customWidth="1"/>
    <col min="4" max="5" width="10" style="8" customWidth="1"/>
    <col min="6" max="6" width="74.109375" style="8" customWidth="1"/>
    <col min="7" max="7" width="9" style="9" customWidth="1"/>
    <col min="8" max="8" width="13" style="9" customWidth="1"/>
    <col min="9" max="10" width="9" style="9" customWidth="1"/>
    <col min="11" max="12" width="12.88671875" style="9" customWidth="1"/>
    <col min="13" max="16384" width="9.109375" style="8"/>
  </cols>
  <sheetData>
    <row r="1" spans="1:12" s="1" customFormat="1" ht="13.5" customHeight="1" thickBot="1" x14ac:dyDescent="0.35">
      <c r="A1" s="66" t="s">
        <v>6</v>
      </c>
      <c r="B1" s="72"/>
      <c r="C1" s="57"/>
      <c r="D1" s="73"/>
      <c r="E1" s="57"/>
      <c r="F1" s="74"/>
      <c r="G1" s="57"/>
      <c r="H1" s="58"/>
      <c r="I1" s="77"/>
      <c r="J1" s="58" t="str">
        <f>IF(I1=0,"",I1*H1)</f>
        <v/>
      </c>
      <c r="K1" s="59"/>
      <c r="L1" s="71">
        <f>ROUND((ROUND(H1,3))*(ROUND(K1,2)),2)</f>
        <v>0</v>
      </c>
    </row>
    <row r="2" spans="1:12" s="1" customFormat="1" ht="12.75" customHeight="1" x14ac:dyDescent="0.3">
      <c r="A2" s="66" t="s">
        <v>5</v>
      </c>
      <c r="B2" s="15"/>
      <c r="C2" s="12"/>
      <c r="D2" s="12"/>
      <c r="E2" s="12"/>
      <c r="F2" s="75"/>
      <c r="G2" s="6"/>
      <c r="H2" s="6"/>
      <c r="I2" s="6"/>
      <c r="J2" s="6"/>
      <c r="K2" s="6"/>
      <c r="L2" s="16"/>
    </row>
    <row r="3" spans="1:12" s="1" customFormat="1" ht="12.75" customHeight="1" x14ac:dyDescent="0.3">
      <c r="A3" s="66" t="s">
        <v>7</v>
      </c>
      <c r="B3" s="15"/>
      <c r="C3" s="12"/>
      <c r="D3" s="12"/>
      <c r="E3" s="12"/>
      <c r="F3" s="76"/>
      <c r="G3" s="6"/>
      <c r="H3" s="6"/>
      <c r="I3" s="6"/>
      <c r="J3" s="6"/>
      <c r="K3" s="6"/>
      <c r="L3" s="16"/>
    </row>
    <row r="4" spans="1:12" s="1" customFormat="1" ht="18" customHeight="1" thickBot="1" x14ac:dyDescent="0.35">
      <c r="A4" s="66" t="s">
        <v>8</v>
      </c>
      <c r="B4" s="17"/>
      <c r="C4" s="14"/>
      <c r="D4" s="14"/>
      <c r="E4" s="14"/>
      <c r="F4" s="94" t="s">
        <v>130</v>
      </c>
      <c r="G4" s="7"/>
      <c r="H4" s="7"/>
      <c r="I4" s="7"/>
      <c r="J4" s="7"/>
      <c r="K4" s="7"/>
      <c r="L4" s="18"/>
    </row>
    <row r="5" spans="1:12" s="1" customFormat="1" ht="48" customHeight="1" thickBot="1" x14ac:dyDescent="0.35">
      <c r="A5" s="5"/>
      <c r="B5" s="12"/>
      <c r="C5" s="12"/>
      <c r="D5" s="12"/>
      <c r="E5" s="12"/>
      <c r="F5" s="22"/>
      <c r="G5" s="6"/>
      <c r="H5" s="6"/>
      <c r="I5" s="6"/>
      <c r="J5" s="6"/>
      <c r="K5" s="6"/>
      <c r="L5" s="7"/>
    </row>
    <row r="6" spans="1:12" s="5" customFormat="1" ht="13.8" thickBot="1" x14ac:dyDescent="0.35">
      <c r="A6" s="5" t="s">
        <v>82</v>
      </c>
      <c r="B6" s="23" t="s">
        <v>83</v>
      </c>
      <c r="C6" s="24"/>
      <c r="D6" s="3"/>
      <c r="E6" s="3"/>
      <c r="F6" s="65" t="s">
        <v>28</v>
      </c>
      <c r="G6" s="24"/>
      <c r="H6" s="24"/>
      <c r="I6" s="24"/>
      <c r="J6" s="24"/>
      <c r="K6" s="24"/>
      <c r="L6" s="78"/>
    </row>
    <row r="7" spans="1:12" s="5" customFormat="1" ht="10.8" thickBot="1" x14ac:dyDescent="0.35">
      <c r="G7" s="25"/>
      <c r="H7" s="25"/>
      <c r="I7" s="25"/>
      <c r="J7" s="25"/>
      <c r="K7" s="25"/>
      <c r="L7" s="25"/>
    </row>
    <row r="8" spans="1:12" s="1" customFormat="1" ht="15" customHeight="1" thickBot="1" x14ac:dyDescent="0.35">
      <c r="A8" s="1" t="s">
        <v>29</v>
      </c>
      <c r="B8" s="56" t="s">
        <v>19</v>
      </c>
      <c r="C8" s="4"/>
      <c r="D8" s="2"/>
      <c r="E8" s="2"/>
      <c r="F8" s="65" t="s">
        <v>28</v>
      </c>
      <c r="G8" s="4"/>
      <c r="H8" s="4"/>
      <c r="I8" s="4"/>
      <c r="J8" s="4"/>
      <c r="K8" s="4"/>
      <c r="L8" s="79"/>
    </row>
    <row r="9" spans="1:12" s="1" customFormat="1" x14ac:dyDescent="0.3">
      <c r="A9" s="5"/>
      <c r="G9" s="26"/>
      <c r="H9" s="26"/>
      <c r="I9" s="26"/>
      <c r="J9" s="26"/>
      <c r="K9" s="26"/>
      <c r="L9" s="26"/>
    </row>
    <row r="10" spans="1:12" s="1" customFormat="1" x14ac:dyDescent="0.3">
      <c r="A10" s="5"/>
      <c r="G10" s="26"/>
      <c r="H10" s="26"/>
      <c r="I10" s="26"/>
      <c r="J10" s="26"/>
      <c r="K10" s="26"/>
      <c r="L10" s="26"/>
    </row>
    <row r="11" spans="1:12" s="1" customFormat="1" x14ac:dyDescent="0.3">
      <c r="A11" s="5"/>
      <c r="G11" s="26"/>
      <c r="H11" s="26"/>
      <c r="I11" s="26"/>
      <c r="J11" s="26"/>
      <c r="K11" s="26"/>
      <c r="L11" s="26"/>
    </row>
    <row r="12" spans="1:12" s="1" customFormat="1" x14ac:dyDescent="0.3">
      <c r="A12" s="5"/>
      <c r="G12" s="26"/>
      <c r="H12" s="26"/>
      <c r="I12" s="26"/>
      <c r="J12" s="26"/>
      <c r="K12" s="26"/>
      <c r="L12" s="26"/>
    </row>
    <row r="13" spans="1:12" s="1" customFormat="1" x14ac:dyDescent="0.3">
      <c r="A13" s="5"/>
      <c r="G13" s="26"/>
      <c r="H13" s="26"/>
      <c r="I13" s="26"/>
      <c r="J13" s="26"/>
      <c r="K13" s="26"/>
      <c r="L13" s="26"/>
    </row>
    <row r="14" spans="1:12" s="1" customFormat="1" x14ac:dyDescent="0.3">
      <c r="A14" s="5"/>
      <c r="G14" s="26"/>
      <c r="H14" s="26"/>
      <c r="I14" s="26"/>
      <c r="J14" s="26"/>
      <c r="K14" s="26"/>
      <c r="L14" s="26"/>
    </row>
    <row r="15" spans="1:12" s="1" customFormat="1" x14ac:dyDescent="0.3">
      <c r="A15" s="5"/>
      <c r="G15" s="26"/>
      <c r="H15" s="26"/>
      <c r="I15" s="26"/>
      <c r="J15" s="26"/>
      <c r="K15" s="26"/>
      <c r="L15" s="26"/>
    </row>
    <row r="16" spans="1:12" s="1" customFormat="1" x14ac:dyDescent="0.3">
      <c r="A16" s="5"/>
      <c r="G16" s="26"/>
      <c r="H16" s="26"/>
      <c r="I16" s="26"/>
      <c r="J16" s="26"/>
      <c r="K16" s="26"/>
      <c r="L16" s="26"/>
    </row>
    <row r="17" spans="1:12" s="1" customFormat="1" x14ac:dyDescent="0.3">
      <c r="A17" s="5"/>
      <c r="G17" s="26"/>
      <c r="H17" s="26"/>
      <c r="I17" s="26"/>
      <c r="J17" s="26"/>
      <c r="K17" s="26"/>
      <c r="L17" s="26"/>
    </row>
    <row r="18" spans="1:12" s="1" customFormat="1" x14ac:dyDescent="0.3">
      <c r="A18" s="5"/>
      <c r="G18" s="26"/>
      <c r="H18" s="26"/>
      <c r="I18" s="26"/>
      <c r="J18" s="26"/>
      <c r="K18" s="26"/>
      <c r="L18" s="26"/>
    </row>
    <row r="19" spans="1:12" s="1" customFormat="1" x14ac:dyDescent="0.3">
      <c r="A19" s="5"/>
      <c r="G19" s="26"/>
      <c r="H19" s="26"/>
      <c r="I19" s="26"/>
      <c r="J19" s="26"/>
      <c r="K19" s="26"/>
      <c r="L19" s="26"/>
    </row>
    <row r="20" spans="1:12" s="1" customFormat="1" x14ac:dyDescent="0.3">
      <c r="A20" s="5"/>
      <c r="G20" s="26"/>
      <c r="H20" s="26"/>
      <c r="I20" s="26"/>
      <c r="J20" s="26"/>
      <c r="K20" s="26"/>
      <c r="L20" s="26"/>
    </row>
    <row r="21" spans="1:12" s="1" customFormat="1" x14ac:dyDescent="0.3">
      <c r="A21" s="5"/>
      <c r="G21" s="26"/>
      <c r="H21" s="26"/>
      <c r="I21" s="26"/>
      <c r="J21" s="26"/>
      <c r="K21" s="26"/>
      <c r="L21" s="26"/>
    </row>
    <row r="22" spans="1:12" s="1" customFormat="1" x14ac:dyDescent="0.3">
      <c r="A22" s="5"/>
      <c r="G22" s="26"/>
      <c r="H22" s="26"/>
      <c r="I22" s="26"/>
      <c r="J22" s="26"/>
      <c r="K22" s="26"/>
      <c r="L22" s="26"/>
    </row>
  </sheetData>
  <conditionalFormatting sqref="C1">
    <cfRule type="expression" dxfId="14" priority="15">
      <formula>C1=""</formula>
    </cfRule>
  </conditionalFormatting>
  <conditionalFormatting sqref="E1">
    <cfRule type="expression" dxfId="13" priority="14">
      <formula>E1=""</formula>
    </cfRule>
  </conditionalFormatting>
  <conditionalFormatting sqref="F1">
    <cfRule type="expression" dxfId="12" priority="13">
      <formula>F1=""</formula>
    </cfRule>
  </conditionalFormatting>
  <conditionalFormatting sqref="F2">
    <cfRule type="expression" dxfId="11" priority="12">
      <formula>F2=""</formula>
    </cfRule>
  </conditionalFormatting>
  <conditionalFormatting sqref="F3">
    <cfRule type="expression" dxfId="10" priority="11">
      <formula>F3=""</formula>
    </cfRule>
  </conditionalFormatting>
  <conditionalFormatting sqref="F4">
    <cfRule type="expression" dxfId="9" priority="10">
      <formula>F4=""</formula>
    </cfRule>
  </conditionalFormatting>
  <conditionalFormatting sqref="G1">
    <cfRule type="expression" dxfId="8" priority="9">
      <formula>G1=""</formula>
    </cfRule>
  </conditionalFormatting>
  <conditionalFormatting sqref="H1">
    <cfRule type="expression" dxfId="7" priority="8">
      <formula>H1=""</formula>
    </cfRule>
  </conditionalFormatting>
  <conditionalFormatting sqref="I1">
    <cfRule type="expression" dxfId="6" priority="7">
      <formula>I1=""</formula>
    </cfRule>
  </conditionalFormatting>
  <conditionalFormatting sqref="J1">
    <cfRule type="expression" dxfId="5" priority="6">
      <formula>J1=""</formula>
    </cfRule>
  </conditionalFormatting>
  <conditionalFormatting sqref="K1">
    <cfRule type="expression" dxfId="4" priority="5">
      <formula>K1=""</formula>
    </cfRule>
  </conditionalFormatting>
  <conditionalFormatting sqref="C8">
    <cfRule type="expression" dxfId="3" priority="4">
      <formula>$C$8=""</formula>
    </cfRule>
  </conditionalFormatting>
  <conditionalFormatting sqref="F8">
    <cfRule type="expression" dxfId="2" priority="3">
      <formula>F8="Název dílu"</formula>
    </cfRule>
  </conditionalFormatting>
  <conditionalFormatting sqref="D1">
    <cfRule type="expression" dxfId="1" priority="2">
      <formula>D1=""</formula>
    </cfRule>
  </conditionalFormatting>
  <conditionalFormatting sqref="F6">
    <cfRule type="expression" dxfId="0" priority="1">
      <formula>F6="Název dílu"</formula>
    </cfRule>
  </conditionalFormatting>
  <dataValidations xWindow="467" yWindow="320" count="5">
    <dataValidation allowBlank="1" showInputMessage="1" showErrorMessage="1" promptTitle="Název položky" prompt="Přesný název položky dle cenové soustavy, nebo vlastní název v případě položky mimo cenovou soustavu." sqref="F1" xr:uid="{00000000-0002-0000-0300-000000000000}"/>
    <dataValidation allowBlank="1" showInputMessage="1" showErrorMessage="1" promptTitle="Popis položky" prompt="doplnňující název položky pro upřesnění popisu a charakteristiky dané položky. V případě, že název položky odpovídá popisu položky, pole zůstane bez vyplnění." sqref="F2" xr:uid="{00000000-0002-0000-0300-000001000000}"/>
    <dataValidation allowBlank="1" showInputMessage="1" showErrorMessage="1" promptTitle="Výkaz výměr:" prompt="způsob stanovení množství položky, nebo odkaz na příslušnou přílohu dokumentace." sqref="F3" xr:uid="{00000000-0002-0000-0300-000002000000}"/>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4" xr:uid="{00000000-0002-0000-0300-000003000000}"/>
    <dataValidation type="list" allowBlank="1" showInputMessage="1" showErrorMessage="1" sqref="D1" xr:uid="{00000000-0002-0000-0300-000004000000}">
      <formula1>"1,2,3,4,5,6,7,8,9,10"</formula1>
    </dataValidation>
  </dataValidations>
  <pageMargins left="0" right="0" top="0" bottom="0" header="0.51181102362204722" footer="0.51181102362204722"/>
  <pageSetup paperSize="9" scale="81"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2</vt:i4>
      </vt:variant>
    </vt:vector>
  </HeadingPairs>
  <TitlesOfParts>
    <vt:vector size="6" baseType="lpstr">
      <vt:lpstr>PS 6-02-01</vt:lpstr>
      <vt:lpstr>Kategorie monitoringu</vt:lpstr>
      <vt:lpstr>změny</vt:lpstr>
      <vt:lpstr>hide</vt:lpstr>
      <vt:lpstr>'PS 6-02-01'!Názvy_tisku</vt:lpstr>
      <vt:lpstr>'PS 6-02-01'!Oblast_tisku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Moťka Radek</dc:creator>
  <cp:lastModifiedBy>Roháč Pavel Ing.</cp:lastModifiedBy>
  <cp:lastPrinted>2018-06-27T08:11:53Z</cp:lastPrinted>
  <dcterms:created xsi:type="dcterms:W3CDTF">2015-03-16T09:47:49Z</dcterms:created>
  <dcterms:modified xsi:type="dcterms:W3CDTF">2020-04-02T08:25:49Z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W_WorkDir">
    <vt:lpwstr>d:\pw_data\jiri.zakravsky\</vt:lpwstr>
  </property>
  <property fmtid="{D5CDD505-2E9C-101B-9397-08002B2CF9AE}" pid="3" name="Folder_Number">
    <vt:lpwstr/>
  </property>
  <property fmtid="{D5CDD505-2E9C-101B-9397-08002B2CF9AE}" pid="4" name="Folder_Code">
    <vt:lpwstr/>
  </property>
  <property fmtid="{D5CDD505-2E9C-101B-9397-08002B2CF9AE}" pid="5" name="Folder_Name">
    <vt:lpwstr/>
  </property>
  <property fmtid="{D5CDD505-2E9C-101B-9397-08002B2CF9AE}" pid="6" name="Folder_Description">
    <vt:lpwstr/>
  </property>
  <property fmtid="{D5CDD505-2E9C-101B-9397-08002B2CF9AE}" pid="7" name="/Folder_Name/">
    <vt:lpwstr/>
  </property>
  <property fmtid="{D5CDD505-2E9C-101B-9397-08002B2CF9AE}" pid="8" name="/Folder_Description/">
    <vt:lpwstr/>
  </property>
  <property fmtid="{D5CDD505-2E9C-101B-9397-08002B2CF9AE}" pid="9" name="Folder_Version">
    <vt:lpwstr/>
  </property>
  <property fmtid="{D5CDD505-2E9C-101B-9397-08002B2CF9AE}" pid="10" name="Folder_VersionSeq">
    <vt:lpwstr/>
  </property>
  <property fmtid="{D5CDD505-2E9C-101B-9397-08002B2CF9AE}" pid="11" name="Folder_Manager">
    <vt:lpwstr/>
  </property>
  <property fmtid="{D5CDD505-2E9C-101B-9397-08002B2CF9AE}" pid="12" name="Folder_ManagerDesc">
    <vt:lpwstr/>
  </property>
  <property fmtid="{D5CDD505-2E9C-101B-9397-08002B2CF9AE}" pid="13" name="Folder_Storage">
    <vt:lpwstr/>
  </property>
  <property fmtid="{D5CDD505-2E9C-101B-9397-08002B2CF9AE}" pid="14" name="Folder_StorageDesc">
    <vt:lpwstr/>
  </property>
  <property fmtid="{D5CDD505-2E9C-101B-9397-08002B2CF9AE}" pid="15" name="Folder_Creator">
    <vt:lpwstr/>
  </property>
  <property fmtid="{D5CDD505-2E9C-101B-9397-08002B2CF9AE}" pid="16" name="Folder_CreatorDesc">
    <vt:lpwstr/>
  </property>
  <property fmtid="{D5CDD505-2E9C-101B-9397-08002B2CF9AE}" pid="17" name="Folder_CreateDate">
    <vt:lpwstr/>
  </property>
  <property fmtid="{D5CDD505-2E9C-101B-9397-08002B2CF9AE}" pid="18" name="Folder_Updater">
    <vt:lpwstr/>
  </property>
  <property fmtid="{D5CDD505-2E9C-101B-9397-08002B2CF9AE}" pid="19" name="Folder_UpdaterDesc">
    <vt:lpwstr/>
  </property>
  <property fmtid="{D5CDD505-2E9C-101B-9397-08002B2CF9AE}" pid="20" name="Folder_UpdateDate">
    <vt:lpwstr/>
  </property>
  <property fmtid="{D5CDD505-2E9C-101B-9397-08002B2CF9AE}" pid="21" name="Document_Number">
    <vt:lpwstr/>
  </property>
  <property fmtid="{D5CDD505-2E9C-101B-9397-08002B2CF9AE}" pid="22" name="Document_Name">
    <vt:lpwstr/>
  </property>
  <property fmtid="{D5CDD505-2E9C-101B-9397-08002B2CF9AE}" pid="23" name="Document_FileName">
    <vt:lpwstr/>
  </property>
  <property fmtid="{D5CDD505-2E9C-101B-9397-08002B2CF9AE}" pid="24" name="Document_Version">
    <vt:lpwstr/>
  </property>
  <property fmtid="{D5CDD505-2E9C-101B-9397-08002B2CF9AE}" pid="25" name="Document_VersionSeq">
    <vt:lpwstr/>
  </property>
  <property fmtid="{D5CDD505-2E9C-101B-9397-08002B2CF9AE}" pid="26" name="Document_Creator">
    <vt:lpwstr/>
  </property>
  <property fmtid="{D5CDD505-2E9C-101B-9397-08002B2CF9AE}" pid="27" name="Document_CreatorDesc">
    <vt:lpwstr/>
  </property>
  <property fmtid="{D5CDD505-2E9C-101B-9397-08002B2CF9AE}" pid="28" name="Document_CreateDate">
    <vt:lpwstr/>
  </property>
  <property fmtid="{D5CDD505-2E9C-101B-9397-08002B2CF9AE}" pid="29" name="Document_Updater">
    <vt:lpwstr/>
  </property>
  <property fmtid="{D5CDD505-2E9C-101B-9397-08002B2CF9AE}" pid="30" name="Document_UpdaterDesc">
    <vt:lpwstr/>
  </property>
  <property fmtid="{D5CDD505-2E9C-101B-9397-08002B2CF9AE}" pid="31" name="Document_UpdateDate">
    <vt:lpwstr/>
  </property>
  <property fmtid="{D5CDD505-2E9C-101B-9397-08002B2CF9AE}" pid="32" name="Document_Size">
    <vt:lpwstr/>
  </property>
  <property fmtid="{D5CDD505-2E9C-101B-9397-08002B2CF9AE}" pid="33" name="Document_Storage">
    <vt:lpwstr/>
  </property>
  <property fmtid="{D5CDD505-2E9C-101B-9397-08002B2CF9AE}" pid="34" name="Document_StorageDesc">
    <vt:lpwstr/>
  </property>
  <property fmtid="{D5CDD505-2E9C-101B-9397-08002B2CF9AE}" pid="35" name="Document_Department">
    <vt:lpwstr/>
  </property>
  <property fmtid="{D5CDD505-2E9C-101B-9397-08002B2CF9AE}" pid="36" name="Document_DepartmentDesc">
    <vt:lpwstr/>
  </property>
</Properties>
</file>